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ml.chartshapes+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ml.chartshapes+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ml.chartshapes+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6.xml" ContentType="application/vnd.openxmlformats-officedocument.drawingml.chartshapes+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7.xml" ContentType="application/vnd.openxmlformats-officedocument.drawingml.chartshapes+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8.xml" ContentType="application/vnd.openxmlformats-officedocument.drawingml.chartshapes+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9.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inspiron 17\Desktop\HP x795w D\Escritorio\"/>
    </mc:Choice>
  </mc:AlternateContent>
  <bookViews>
    <workbookView xWindow="0" yWindow="0" windowWidth="19200" windowHeight="7800"/>
  </bookViews>
  <sheets>
    <sheet name="Indice" sheetId="2" r:id="rId1"/>
    <sheet name="A.1" sheetId="1" r:id="rId2"/>
    <sheet name="A.2" sheetId="5" r:id="rId3"/>
    <sheet name="A.3" sheetId="4" r:id="rId4"/>
    <sheet name="A.4" sheetId="9" r:id="rId5"/>
    <sheet name="A.5" sheetId="8" r:id="rId6"/>
    <sheet name="A.6" sheetId="10" r:id="rId7"/>
  </sheets>
  <externalReferences>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s>
  <definedNames>
    <definedName name="__r" localSheetId="4">#REF!</definedName>
    <definedName name="__r">#REF!</definedName>
    <definedName name="_r" localSheetId="4">#REF!</definedName>
    <definedName name="_r">#REF!</definedName>
    <definedName name="_xlnm.Print_Area" localSheetId="3">A.3!$A$1:$AG$61</definedName>
    <definedName name="Coef">[1]CoefStocks!$A$4:$AT$260</definedName>
    <definedName name="CVAL">[2]Resumen!$A$2:$AU$262</definedName>
    <definedName name="dieferencias" localSheetId="4">#REF!</definedName>
    <definedName name="dieferencias">#REF!</definedName>
    <definedName name="Diferencia" localSheetId="4">#REF!</definedName>
    <definedName name="Diferencia">#REF!</definedName>
    <definedName name="e" localSheetId="4">#REF!</definedName>
    <definedName name="e">#REF!</definedName>
    <definedName name="eee">#REF!</definedName>
    <definedName name="ESTRUCTU_BONOS_PROVINCIALES_List">#REF!</definedName>
    <definedName name="Final">'[3]Amort Títulos'!$K$1</definedName>
    <definedName name="Kanual">'[4]2005 K'!$A$2:$G$399</definedName>
    <definedName name="Kmens2004">'[5]IV 2004 cap'!$A$3:$E$246</definedName>
    <definedName name="kmens2005">'[6]KAPITIV 2005'!$A$4:$E$248</definedName>
    <definedName name="Kmens2006">'[6]KAPITA 2006'!$A$4:$N$401</definedName>
    <definedName name="kmens2007">'[7]kap. 2007'!$A$3:$N$363</definedName>
    <definedName name="Kmens2008">'[8]kap 2008'!$A$4:$N$332</definedName>
    <definedName name="kmens2009">'[9]KAP 2009'!$A$4:$N$305</definedName>
    <definedName name="kmens2010">[9]KAP2010!$A$5:$N$287</definedName>
    <definedName name="Kresto">'[6]KAPITAL RESTO'!$A$3:$CH$370</definedName>
    <definedName name="p" localSheetId="4">#REF!</definedName>
    <definedName name="p">#REF!</definedName>
    <definedName name="POPO" localSheetId="4">#REF!</definedName>
    <definedName name="POPO">#REF!</definedName>
    <definedName name="RESIDENTES">[10]!RESIDENTES</definedName>
    <definedName name="rrr" localSheetId="4">#REF!</definedName>
    <definedName name="rrr">#REF!</definedName>
    <definedName name="SIGADERD">[11]!SIGADERED</definedName>
    <definedName name="TOTAL">[1]SIGADE!$A$2:$AU$306</definedName>
    <definedName name="varrrrrrrr" localSheetId="4">#REF!</definedName>
    <definedName name="varrrrrrrr">#REF!</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37" i="4" l="1"/>
  <c r="P268" i="9"/>
  <c r="AF267" i="9"/>
  <c r="AE267" i="9"/>
  <c r="AD267" i="9"/>
  <c r="AC267" i="9"/>
  <c r="AB267" i="9"/>
  <c r="AA267" i="9"/>
  <c r="Z267" i="9"/>
  <c r="Y267" i="9"/>
  <c r="X267" i="9"/>
  <c r="W267" i="9"/>
  <c r="V267" i="9"/>
  <c r="U267" i="9"/>
  <c r="T267" i="9"/>
  <c r="S267" i="9"/>
  <c r="R267" i="9"/>
  <c r="Q267" i="9"/>
  <c r="P267" i="9"/>
  <c r="O267" i="9"/>
  <c r="N267" i="9"/>
  <c r="M267" i="9"/>
  <c r="L267" i="9"/>
  <c r="K267" i="9"/>
  <c r="J267" i="9"/>
  <c r="I267" i="9"/>
  <c r="H267" i="9"/>
  <c r="G267" i="9"/>
  <c r="F267" i="9"/>
  <c r="E267" i="9"/>
  <c r="D267" i="9"/>
  <c r="C267" i="9"/>
  <c r="C276" i="9" s="1"/>
  <c r="D14" i="9" s="1"/>
  <c r="O265" i="9"/>
  <c r="Q264" i="9"/>
  <c r="P264" i="9"/>
  <c r="P261" i="9" s="1"/>
  <c r="O264" i="9"/>
  <c r="AF261" i="9"/>
  <c r="AE261" i="9"/>
  <c r="AD261" i="9"/>
  <c r="AC261" i="9"/>
  <c r="AB261" i="9"/>
  <c r="AA261" i="9"/>
  <c r="Z261" i="9"/>
  <c r="Y261" i="9"/>
  <c r="X261" i="9"/>
  <c r="W261" i="9"/>
  <c r="V261" i="9"/>
  <c r="U261" i="9"/>
  <c r="T261" i="9"/>
  <c r="S261" i="9"/>
  <c r="R261" i="9"/>
  <c r="Q261" i="9"/>
  <c r="N261" i="9"/>
  <c r="M261" i="9"/>
  <c r="L261" i="9"/>
  <c r="K261" i="9"/>
  <c r="J261" i="9"/>
  <c r="I261" i="9"/>
  <c r="H261" i="9"/>
  <c r="G261" i="9"/>
  <c r="F261" i="9"/>
  <c r="E261" i="9"/>
  <c r="D261" i="9"/>
  <c r="C261" i="9"/>
  <c r="AF258" i="9"/>
  <c r="AE258" i="9"/>
  <c r="AD258" i="9"/>
  <c r="AC258" i="9"/>
  <c r="AB258" i="9"/>
  <c r="AA258" i="9"/>
  <c r="Z258" i="9"/>
  <c r="Y258" i="9"/>
  <c r="X258" i="9"/>
  <c r="W258" i="9"/>
  <c r="V258" i="9"/>
  <c r="U258" i="9"/>
  <c r="T258" i="9"/>
  <c r="S258" i="9"/>
  <c r="R258" i="9"/>
  <c r="Q258" i="9"/>
  <c r="P258" i="9"/>
  <c r="O258" i="9"/>
  <c r="AB249" i="9"/>
  <c r="AA249" i="9"/>
  <c r="Z249" i="9"/>
  <c r="Y249" i="9"/>
  <c r="X249" i="9"/>
  <c r="W249" i="9"/>
  <c r="V249" i="9"/>
  <c r="U249" i="9"/>
  <c r="T249" i="9"/>
  <c r="S249" i="9"/>
  <c r="R249" i="9"/>
  <c r="Q249" i="9"/>
  <c r="P249" i="9"/>
  <c r="O249" i="9"/>
  <c r="AF242" i="9"/>
  <c r="AE242" i="9"/>
  <c r="AD242" i="9"/>
  <c r="AC242" i="9"/>
  <c r="AB242" i="9"/>
  <c r="AA242" i="9"/>
  <c r="Z242" i="9"/>
  <c r="Y242" i="9"/>
  <c r="X242" i="9"/>
  <c r="W242" i="9"/>
  <c r="V242" i="9"/>
  <c r="U242" i="9"/>
  <c r="T242" i="9"/>
  <c r="S242" i="9"/>
  <c r="R242" i="9"/>
  <c r="Q242" i="9"/>
  <c r="P242" i="9"/>
  <c r="O242" i="9"/>
  <c r="AF231" i="9"/>
  <c r="AE231" i="9"/>
  <c r="AD231" i="9"/>
  <c r="AC231" i="9"/>
  <c r="AB231" i="9"/>
  <c r="AA231" i="9"/>
  <c r="Z231" i="9"/>
  <c r="Y231" i="9"/>
  <c r="X231" i="9"/>
  <c r="W231" i="9"/>
  <c r="V231" i="9"/>
  <c r="U231" i="9"/>
  <c r="T231" i="9"/>
  <c r="S231" i="9"/>
  <c r="R231" i="9"/>
  <c r="Q231" i="9"/>
  <c r="P231" i="9"/>
  <c r="O231" i="9"/>
  <c r="AF177" i="9"/>
  <c r="AE177" i="9"/>
  <c r="AD177" i="9"/>
  <c r="AC177" i="9"/>
  <c r="AC130" i="9" s="1"/>
  <c r="AB177" i="9"/>
  <c r="AA177" i="9"/>
  <c r="Z177" i="9"/>
  <c r="Y177" i="9"/>
  <c r="X177" i="9"/>
  <c r="W177" i="9"/>
  <c r="V177" i="9"/>
  <c r="U177" i="9"/>
  <c r="U130" i="9" s="1"/>
  <c r="T177" i="9"/>
  <c r="S177" i="9"/>
  <c r="R177" i="9"/>
  <c r="Q177" i="9"/>
  <c r="P177" i="9"/>
  <c r="O177" i="9"/>
  <c r="AF133" i="9"/>
  <c r="AF130" i="9" s="1"/>
  <c r="AE133" i="9"/>
  <c r="AD133" i="9"/>
  <c r="AC133" i="9"/>
  <c r="AB133" i="9"/>
  <c r="AB130" i="9" s="1"/>
  <c r="AA133" i="9"/>
  <c r="AA130" i="9" s="1"/>
  <c r="Z133" i="9"/>
  <c r="Y133" i="9"/>
  <c r="X133" i="9"/>
  <c r="X130" i="9" s="1"/>
  <c r="W133" i="9"/>
  <c r="V133" i="9"/>
  <c r="U133" i="9"/>
  <c r="T133" i="9"/>
  <c r="T130" i="9" s="1"/>
  <c r="S133" i="9"/>
  <c r="S130" i="9" s="1"/>
  <c r="R133" i="9"/>
  <c r="Q133" i="9"/>
  <c r="P133" i="9"/>
  <c r="P130" i="9" s="1"/>
  <c r="O133" i="9"/>
  <c r="N130" i="9"/>
  <c r="M130" i="9"/>
  <c r="L130" i="9"/>
  <c r="K130" i="9"/>
  <c r="J130" i="9"/>
  <c r="I130" i="9"/>
  <c r="H130" i="9"/>
  <c r="G130" i="9"/>
  <c r="F130" i="9"/>
  <c r="E130" i="9"/>
  <c r="D130" i="9"/>
  <c r="C130" i="9"/>
  <c r="AB126" i="9"/>
  <c r="AA126" i="9"/>
  <c r="Z126" i="9"/>
  <c r="Y126" i="9"/>
  <c r="X126" i="9"/>
  <c r="W126" i="9"/>
  <c r="V126" i="9"/>
  <c r="U126" i="9"/>
  <c r="T126" i="9"/>
  <c r="S126" i="9"/>
  <c r="R126" i="9"/>
  <c r="Q126" i="9"/>
  <c r="P126" i="9"/>
  <c r="AC115" i="9"/>
  <c r="AB115" i="9"/>
  <c r="AA115" i="9"/>
  <c r="Z115" i="9"/>
  <c r="Y115" i="9"/>
  <c r="X115" i="9"/>
  <c r="W115" i="9"/>
  <c r="V115" i="9"/>
  <c r="U115" i="9"/>
  <c r="T115" i="9"/>
  <c r="S115" i="9"/>
  <c r="R115" i="9"/>
  <c r="Q115" i="9"/>
  <c r="P115" i="9"/>
  <c r="O115" i="9"/>
  <c r="AF66" i="9"/>
  <c r="AF20" i="9" s="1"/>
  <c r="AE66" i="9"/>
  <c r="AD66" i="9"/>
  <c r="AC66" i="9"/>
  <c r="AB66" i="9"/>
  <c r="AA66" i="9"/>
  <c r="Z66" i="9"/>
  <c r="Y66" i="9"/>
  <c r="X66" i="9"/>
  <c r="W66" i="9"/>
  <c r="V66" i="9"/>
  <c r="U66" i="9"/>
  <c r="T66" i="9"/>
  <c r="S66" i="9"/>
  <c r="R66" i="9"/>
  <c r="Q66" i="9"/>
  <c r="P66" i="9"/>
  <c r="O66" i="9"/>
  <c r="AE23" i="9"/>
  <c r="AD23" i="9"/>
  <c r="AC23" i="9"/>
  <c r="AB23" i="9"/>
  <c r="AA23" i="9"/>
  <c r="Z23" i="9"/>
  <c r="Y23" i="9"/>
  <c r="X23" i="9"/>
  <c r="W23" i="9"/>
  <c r="V23" i="9"/>
  <c r="U23" i="9"/>
  <c r="T23" i="9"/>
  <c r="S23" i="9"/>
  <c r="R23" i="9"/>
  <c r="Q23" i="9"/>
  <c r="P23" i="9"/>
  <c r="O23" i="9"/>
  <c r="N20" i="9"/>
  <c r="M20" i="9"/>
  <c r="L20" i="9"/>
  <c r="K20" i="9"/>
  <c r="J20" i="9"/>
  <c r="I20" i="9"/>
  <c r="H20" i="9"/>
  <c r="G20" i="9"/>
  <c r="F20" i="9"/>
  <c r="E20" i="9"/>
  <c r="D20" i="9"/>
  <c r="C20" i="9"/>
  <c r="C16" i="9"/>
  <c r="AE71" i="4"/>
  <c r="AE70" i="4"/>
  <c r="AE69" i="4"/>
  <c r="AE51" i="4"/>
  <c r="AE66" i="4" s="1"/>
  <c r="AE43" i="4"/>
  <c r="AE60" i="4" s="1"/>
  <c r="AE40" i="4"/>
  <c r="AE59" i="4" s="1"/>
  <c r="AE37" i="4"/>
  <c r="AE58" i="4" s="1"/>
  <c r="AE32" i="4"/>
  <c r="AE27" i="4"/>
  <c r="AE56" i="4" s="1"/>
  <c r="AE21" i="4"/>
  <c r="AE55" i="4" s="1"/>
  <c r="AE16" i="4"/>
  <c r="AE31" i="5"/>
  <c r="AE23" i="5"/>
  <c r="AE20" i="5"/>
  <c r="AE18" i="5"/>
  <c r="AE16" i="5"/>
  <c r="AE156" i="1"/>
  <c r="AE151" i="1"/>
  <c r="AE146" i="1"/>
  <c r="AE135" i="1"/>
  <c r="AE129" i="1"/>
  <c r="AE114" i="1"/>
  <c r="AE108" i="1"/>
  <c r="AE97" i="1"/>
  <c r="AE88" i="1"/>
  <c r="AE83" i="1"/>
  <c r="AE77" i="1"/>
  <c r="AE73" i="1"/>
  <c r="AE70" i="1"/>
  <c r="AE65" i="1"/>
  <c r="AE62" i="1"/>
  <c r="AE55" i="1"/>
  <c r="AE52" i="1"/>
  <c r="AE39" i="1"/>
  <c r="AE36" i="1"/>
  <c r="AE22" i="1"/>
  <c r="C254" i="9" l="1"/>
  <c r="G254" i="9"/>
  <c r="K254" i="9"/>
  <c r="K272" i="9" s="1"/>
  <c r="Q130" i="9"/>
  <c r="Y130" i="9"/>
  <c r="O130" i="9"/>
  <c r="W130" i="9"/>
  <c r="AE130" i="9"/>
  <c r="I254" i="9"/>
  <c r="Q20" i="9"/>
  <c r="Y20" i="9"/>
  <c r="Y254" i="9" s="1"/>
  <c r="AE69" i="1"/>
  <c r="E254" i="9"/>
  <c r="M254" i="9"/>
  <c r="U20" i="9"/>
  <c r="U254" i="9" s="1"/>
  <c r="U272" i="9" s="1"/>
  <c r="AC20" i="9"/>
  <c r="AC254" i="9" s="1"/>
  <c r="AC272" i="9" s="1"/>
  <c r="AE31" i="1"/>
  <c r="AE21" i="1" s="1"/>
  <c r="F254" i="9"/>
  <c r="J254" i="9"/>
  <c r="J272" i="9" s="1"/>
  <c r="N254" i="9"/>
  <c r="N272" i="9" s="1"/>
  <c r="AE44" i="1"/>
  <c r="AE82" i="1"/>
  <c r="O20" i="9"/>
  <c r="O254" i="9" s="1"/>
  <c r="S20" i="9"/>
  <c r="S254" i="9" s="1"/>
  <c r="S272" i="9" s="1"/>
  <c r="W20" i="9"/>
  <c r="AA20" i="9"/>
  <c r="AE20" i="9"/>
  <c r="AA254" i="9"/>
  <c r="AA272" i="9" s="1"/>
  <c r="AE14" i="5"/>
  <c r="AE134" i="1"/>
  <c r="AE123" i="1" s="1"/>
  <c r="AF254" i="9"/>
  <c r="AF272" i="9" s="1"/>
  <c r="C272" i="9"/>
  <c r="C274" i="9" s="1"/>
  <c r="C278" i="9" s="1"/>
  <c r="D12" i="9" s="1"/>
  <c r="D16" i="9" s="1"/>
  <c r="G272" i="9"/>
  <c r="D276" i="9"/>
  <c r="E14" i="9" s="1"/>
  <c r="E276" i="9" s="1"/>
  <c r="F14" i="9" s="1"/>
  <c r="F276" i="9" s="1"/>
  <c r="G14" i="9" s="1"/>
  <c r="G276" i="9" s="1"/>
  <c r="H14" i="9" s="1"/>
  <c r="H276" i="9" s="1"/>
  <c r="I14" i="9" s="1"/>
  <c r="I276" i="9" s="1"/>
  <c r="J14" i="9" s="1"/>
  <c r="J276" i="9" s="1"/>
  <c r="K14" i="9" s="1"/>
  <c r="K276" i="9" s="1"/>
  <c r="L14" i="9" s="1"/>
  <c r="L276" i="9" s="1"/>
  <c r="M14" i="9" s="1"/>
  <c r="M276" i="9" s="1"/>
  <c r="N14" i="9" s="1"/>
  <c r="N276" i="9" s="1"/>
  <c r="O14" i="9" s="1"/>
  <c r="O276" i="9" s="1"/>
  <c r="P14" i="9" s="1"/>
  <c r="P276" i="9" s="1"/>
  <c r="Q14" i="9" s="1"/>
  <c r="Q276" i="9" s="1"/>
  <c r="R14" i="9" s="1"/>
  <c r="R276" i="9" s="1"/>
  <c r="S14" i="9" s="1"/>
  <c r="S276" i="9" s="1"/>
  <c r="T14" i="9" s="1"/>
  <c r="T276" i="9" s="1"/>
  <c r="U14" i="9" s="1"/>
  <c r="U276" i="9" s="1"/>
  <c r="V14" i="9" s="1"/>
  <c r="V276" i="9" s="1"/>
  <c r="W14" i="9" s="1"/>
  <c r="W276" i="9" s="1"/>
  <c r="X14" i="9" s="1"/>
  <c r="X276" i="9" s="1"/>
  <c r="Y14" i="9" s="1"/>
  <c r="Y276" i="9" s="1"/>
  <c r="Z14" i="9" s="1"/>
  <c r="Z276" i="9" s="1"/>
  <c r="AA14" i="9" s="1"/>
  <c r="AA276" i="9" s="1"/>
  <c r="AB14" i="9" s="1"/>
  <c r="AB276" i="9" s="1"/>
  <c r="AC14" i="9" s="1"/>
  <c r="AC276" i="9" s="1"/>
  <c r="AD14" i="9" s="1"/>
  <c r="AD276" i="9" s="1"/>
  <c r="AE14" i="9" s="1"/>
  <c r="AE276" i="9" s="1"/>
  <c r="AF14" i="9" s="1"/>
  <c r="AF276" i="9" s="1"/>
  <c r="R20" i="9"/>
  <c r="V20" i="9"/>
  <c r="Z20" i="9"/>
  <c r="AD20" i="9"/>
  <c r="P20" i="9"/>
  <c r="P254" i="9" s="1"/>
  <c r="T20" i="9"/>
  <c r="T254" i="9" s="1"/>
  <c r="T272" i="9" s="1"/>
  <c r="X20" i="9"/>
  <c r="X254" i="9" s="1"/>
  <c r="X272" i="9" s="1"/>
  <c r="AB20" i="9"/>
  <c r="AB254" i="9" s="1"/>
  <c r="AB272" i="9" s="1"/>
  <c r="D254" i="9"/>
  <c r="D272" i="9" s="1"/>
  <c r="H254" i="9"/>
  <c r="H272" i="9" s="1"/>
  <c r="L254" i="9"/>
  <c r="L272" i="9" s="1"/>
  <c r="R130" i="9"/>
  <c r="V130" i="9"/>
  <c r="Z130" i="9"/>
  <c r="AD130" i="9"/>
  <c r="O261" i="9"/>
  <c r="P272" i="9"/>
  <c r="E272" i="9"/>
  <c r="I272" i="9"/>
  <c r="M272" i="9"/>
  <c r="Y272" i="9"/>
  <c r="F272" i="9"/>
  <c r="AE67" i="4"/>
  <c r="AE25" i="4"/>
  <c r="AE14" i="4"/>
  <c r="AE12" i="4"/>
  <c r="AE57" i="4"/>
  <c r="AE54" i="4"/>
  <c r="AE59" i="1"/>
  <c r="AE93" i="1"/>
  <c r="AE254" i="9" l="1"/>
  <c r="AE272" i="9" s="1"/>
  <c r="O272" i="9"/>
  <c r="Q254" i="9"/>
  <c r="Q272" i="9" s="1"/>
  <c r="W254" i="9"/>
  <c r="W272" i="9" s="1"/>
  <c r="AE43" i="1"/>
  <c r="AE19" i="1" s="1"/>
  <c r="AE17" i="1" s="1"/>
  <c r="AE15" i="1" s="1"/>
  <c r="AE12" i="1" s="1"/>
  <c r="AE10" i="1" s="1"/>
  <c r="Z254" i="9"/>
  <c r="Z272" i="9" s="1"/>
  <c r="D274" i="9"/>
  <c r="D278" i="9" s="1"/>
  <c r="E12" i="9" s="1"/>
  <c r="E16" i="9" s="1"/>
  <c r="E274" i="9" s="1"/>
  <c r="E278" i="9" s="1"/>
  <c r="F12" i="9" s="1"/>
  <c r="F16" i="9" s="1"/>
  <c r="F274" i="9" s="1"/>
  <c r="F278" i="9" s="1"/>
  <c r="G12" i="9" s="1"/>
  <c r="G16" i="9" s="1"/>
  <c r="G274" i="9" s="1"/>
  <c r="G278" i="9" s="1"/>
  <c r="H12" i="9" s="1"/>
  <c r="H16" i="9" s="1"/>
  <c r="H274" i="9" s="1"/>
  <c r="H278" i="9" s="1"/>
  <c r="I12" i="9" s="1"/>
  <c r="I16" i="9" s="1"/>
  <c r="I274" i="9" s="1"/>
  <c r="I278" i="9" s="1"/>
  <c r="J12" i="9" s="1"/>
  <c r="J16" i="9" s="1"/>
  <c r="J274" i="9" s="1"/>
  <c r="J278" i="9" s="1"/>
  <c r="K12" i="9" s="1"/>
  <c r="K16" i="9" s="1"/>
  <c r="K274" i="9" s="1"/>
  <c r="K278" i="9" s="1"/>
  <c r="L12" i="9" s="1"/>
  <c r="L16" i="9" s="1"/>
  <c r="L274" i="9" s="1"/>
  <c r="L278" i="9" s="1"/>
  <c r="M12" i="9" s="1"/>
  <c r="M16" i="9" s="1"/>
  <c r="M274" i="9" s="1"/>
  <c r="M278" i="9" s="1"/>
  <c r="N12" i="9" s="1"/>
  <c r="N16" i="9" s="1"/>
  <c r="N274" i="9" s="1"/>
  <c r="N278" i="9" s="1"/>
  <c r="O12" i="9" s="1"/>
  <c r="O16" i="9" s="1"/>
  <c r="O274" i="9" s="1"/>
  <c r="O278" i="9" s="1"/>
  <c r="P12" i="9" s="1"/>
  <c r="P16" i="9" s="1"/>
  <c r="P274" i="9" s="1"/>
  <c r="P278" i="9" s="1"/>
  <c r="Q12" i="9" s="1"/>
  <c r="Q16" i="9" s="1"/>
  <c r="Q274" i="9" s="1"/>
  <c r="Q278" i="9" s="1"/>
  <c r="R12" i="9" s="1"/>
  <c r="R16" i="9" s="1"/>
  <c r="R274" i="9" s="1"/>
  <c r="R278" i="9" s="1"/>
  <c r="S12" i="9" s="1"/>
  <c r="S16" i="9" s="1"/>
  <c r="S274" i="9" s="1"/>
  <c r="S278" i="9" s="1"/>
  <c r="T12" i="9" s="1"/>
  <c r="T16" i="9" s="1"/>
  <c r="T274" i="9" s="1"/>
  <c r="T278" i="9" s="1"/>
  <c r="U12" i="9" s="1"/>
  <c r="U16" i="9" s="1"/>
  <c r="U274" i="9" s="1"/>
  <c r="U278" i="9" s="1"/>
  <c r="V12" i="9" s="1"/>
  <c r="V16" i="9" s="1"/>
  <c r="V274" i="9" s="1"/>
  <c r="V278" i="9" s="1"/>
  <c r="W12" i="9" s="1"/>
  <c r="W16" i="9" s="1"/>
  <c r="W274" i="9" s="1"/>
  <c r="W278" i="9" s="1"/>
  <c r="X12" i="9" s="1"/>
  <c r="X16" i="9" s="1"/>
  <c r="X274" i="9" s="1"/>
  <c r="X278" i="9" s="1"/>
  <c r="Y12" i="9" s="1"/>
  <c r="Y16" i="9" s="1"/>
  <c r="Y274" i="9" s="1"/>
  <c r="Y278" i="9" s="1"/>
  <c r="Z12" i="9" s="1"/>
  <c r="Z16" i="9" s="1"/>
  <c r="Z274" i="9" s="1"/>
  <c r="Z278" i="9" s="1"/>
  <c r="AA12" i="9" s="1"/>
  <c r="AA16" i="9" s="1"/>
  <c r="AA274" i="9" s="1"/>
  <c r="AA278" i="9" s="1"/>
  <c r="AB12" i="9" s="1"/>
  <c r="AB16" i="9" s="1"/>
  <c r="AB274" i="9" s="1"/>
  <c r="AB278" i="9" s="1"/>
  <c r="AC12" i="9" s="1"/>
  <c r="AC16" i="9" s="1"/>
  <c r="AC274" i="9" s="1"/>
  <c r="AC278" i="9" s="1"/>
  <c r="AD12" i="9" s="1"/>
  <c r="AD16" i="9" s="1"/>
  <c r="AD274" i="9" s="1"/>
  <c r="AD278" i="9" s="1"/>
  <c r="AE12" i="9" s="1"/>
  <c r="AE16" i="9" s="1"/>
  <c r="AE274" i="9" s="1"/>
  <c r="AE278" i="9" s="1"/>
  <c r="AF12" i="9" s="1"/>
  <c r="AF16" i="9" s="1"/>
  <c r="AF274" i="9" s="1"/>
  <c r="AE52" i="4"/>
  <c r="V254" i="9"/>
  <c r="V272" i="9" s="1"/>
  <c r="R254" i="9"/>
  <c r="R272" i="9" s="1"/>
  <c r="AD254" i="9"/>
  <c r="AD272" i="9" s="1"/>
  <c r="AF70" i="1"/>
  <c r="AF73" i="1"/>
  <c r="AF55" i="1"/>
  <c r="AF52" i="1"/>
  <c r="AF39" i="1"/>
  <c r="AF36" i="1"/>
  <c r="AF278" i="9" l="1"/>
  <c r="AD156" i="1"/>
  <c r="AD151" i="1"/>
  <c r="AD146" i="1"/>
  <c r="AD135" i="1"/>
  <c r="AD129" i="1"/>
  <c r="AD114" i="1"/>
  <c r="AD108" i="1"/>
  <c r="AD97" i="1"/>
  <c r="AD88" i="1"/>
  <c r="AD83" i="1"/>
  <c r="AD82" i="1" s="1"/>
  <c r="AD77" i="1"/>
  <c r="AD73" i="1"/>
  <c r="AD70" i="1"/>
  <c r="AD65" i="1"/>
  <c r="AD62" i="1"/>
  <c r="AD55" i="1"/>
  <c r="AD52" i="1"/>
  <c r="AD39" i="1"/>
  <c r="AD36" i="1"/>
  <c r="AD22" i="1"/>
  <c r="AD71" i="4"/>
  <c r="AD70" i="4"/>
  <c r="AD69" i="4"/>
  <c r="AD51" i="4"/>
  <c r="AD66" i="4" s="1"/>
  <c r="AD43" i="4"/>
  <c r="AD60" i="4" s="1"/>
  <c r="AD40" i="4"/>
  <c r="AD59" i="4" s="1"/>
  <c r="AD37" i="4"/>
  <c r="AD58" i="4" s="1"/>
  <c r="AD32" i="4"/>
  <c r="AD57" i="4" s="1"/>
  <c r="AD27" i="4"/>
  <c r="AD56" i="4" s="1"/>
  <c r="AD21" i="4"/>
  <c r="AD55" i="4" s="1"/>
  <c r="AD16" i="4"/>
  <c r="AD54" i="4" s="1"/>
  <c r="AD31" i="5"/>
  <c r="AD23" i="5"/>
  <c r="AD20" i="5"/>
  <c r="AD18" i="5"/>
  <c r="AD16" i="5"/>
  <c r="AD59" i="1" l="1"/>
  <c r="AD93" i="1"/>
  <c r="AD14" i="4"/>
  <c r="AD44" i="1"/>
  <c r="AD134" i="1"/>
  <c r="AD123" i="1" s="1"/>
  <c r="AD52" i="4"/>
  <c r="AD14" i="5"/>
  <c r="AD25" i="4"/>
  <c r="AD67" i="4"/>
  <c r="AD31" i="1"/>
  <c r="AD21" i="1" s="1"/>
  <c r="AD69" i="1"/>
  <c r="AD12" i="4"/>
  <c r="C71" i="4"/>
  <c r="C70" i="4"/>
  <c r="C69" i="4"/>
  <c r="D71" i="4"/>
  <c r="D70" i="4"/>
  <c r="D69" i="4"/>
  <c r="E71" i="4"/>
  <c r="E70" i="4"/>
  <c r="E69" i="4"/>
  <c r="F71" i="4"/>
  <c r="F70" i="4"/>
  <c r="F69" i="4"/>
  <c r="G71" i="4"/>
  <c r="G70" i="4"/>
  <c r="G69" i="4"/>
  <c r="H71" i="4"/>
  <c r="H70" i="4"/>
  <c r="H69" i="4"/>
  <c r="I71" i="4"/>
  <c r="I70" i="4"/>
  <c r="I69" i="4"/>
  <c r="J71" i="4"/>
  <c r="J70" i="4"/>
  <c r="J69" i="4"/>
  <c r="K71" i="4"/>
  <c r="K70" i="4"/>
  <c r="K69" i="4"/>
  <c r="L71" i="4"/>
  <c r="L70" i="4"/>
  <c r="L69" i="4"/>
  <c r="M71" i="4"/>
  <c r="M70" i="4"/>
  <c r="M69" i="4"/>
  <c r="N71" i="4"/>
  <c r="N70" i="4"/>
  <c r="N69" i="4"/>
  <c r="O71" i="4"/>
  <c r="O70" i="4"/>
  <c r="O69" i="4"/>
  <c r="P71" i="4"/>
  <c r="P70" i="4"/>
  <c r="P69" i="4"/>
  <c r="Q71" i="4"/>
  <c r="Q70" i="4"/>
  <c r="Q69" i="4"/>
  <c r="R71" i="4"/>
  <c r="R70" i="4"/>
  <c r="R69" i="4"/>
  <c r="S71" i="4"/>
  <c r="S70" i="4"/>
  <c r="S69" i="4"/>
  <c r="T71" i="4"/>
  <c r="T70" i="4"/>
  <c r="T69" i="4"/>
  <c r="U71" i="4"/>
  <c r="U70" i="4"/>
  <c r="U69" i="4"/>
  <c r="V71" i="4"/>
  <c r="V70" i="4"/>
  <c r="V69" i="4"/>
  <c r="W71" i="4"/>
  <c r="W70" i="4"/>
  <c r="W69" i="4"/>
  <c r="X71" i="4"/>
  <c r="X70" i="4"/>
  <c r="X69" i="4"/>
  <c r="Y71" i="4"/>
  <c r="Y70" i="4"/>
  <c r="Y69" i="4"/>
  <c r="Z71" i="4"/>
  <c r="Z70" i="4"/>
  <c r="Z69" i="4"/>
  <c r="AA71" i="4"/>
  <c r="AA70" i="4"/>
  <c r="AA69" i="4"/>
  <c r="AB71" i="4"/>
  <c r="AB70" i="4"/>
  <c r="AB69" i="4"/>
  <c r="AC71" i="4"/>
  <c r="AC70" i="4"/>
  <c r="AC69" i="4"/>
  <c r="AF71" i="4"/>
  <c r="AF70" i="4"/>
  <c r="AF69" i="4"/>
  <c r="AC51" i="4"/>
  <c r="AC66" i="4" s="1"/>
  <c r="AC43" i="4"/>
  <c r="AC60" i="4" s="1"/>
  <c r="AC40" i="4"/>
  <c r="AC37" i="4"/>
  <c r="AC58" i="4" s="1"/>
  <c r="AC32" i="4"/>
  <c r="AC27" i="4"/>
  <c r="AC21" i="4"/>
  <c r="AC55" i="4" s="1"/>
  <c r="AC16" i="4"/>
  <c r="AC31" i="5"/>
  <c r="AC23" i="5"/>
  <c r="AC20" i="5"/>
  <c r="AC18" i="5"/>
  <c r="AC16" i="5"/>
  <c r="AD43" i="1" l="1"/>
  <c r="AD19" i="1" s="1"/>
  <c r="AD17" i="1" s="1"/>
  <c r="AD15" i="1" s="1"/>
  <c r="AD12" i="1" s="1"/>
  <c r="AD10" i="1" s="1"/>
  <c r="AC57" i="4"/>
  <c r="AC59" i="4"/>
  <c r="AC14" i="5"/>
  <c r="AC14" i="4"/>
  <c r="AC25" i="4"/>
  <c r="AC54" i="4"/>
  <c r="AC67" i="4"/>
  <c r="AC56" i="4"/>
  <c r="AC156" i="1"/>
  <c r="AC151" i="1"/>
  <c r="AC146" i="1"/>
  <c r="AC135" i="1"/>
  <c r="AC129" i="1"/>
  <c r="AC114" i="1"/>
  <c r="AC108" i="1"/>
  <c r="AC97" i="1"/>
  <c r="AC88" i="1"/>
  <c r="AC83" i="1"/>
  <c r="AC77" i="1"/>
  <c r="AC73" i="1"/>
  <c r="AC70" i="1"/>
  <c r="AC65" i="1"/>
  <c r="AC62" i="1"/>
  <c r="AC55" i="1"/>
  <c r="AC52" i="1"/>
  <c r="AC39" i="1"/>
  <c r="AC36" i="1"/>
  <c r="AC22" i="1"/>
  <c r="AC93" i="1" l="1"/>
  <c r="AC12" i="4"/>
  <c r="AC82" i="1"/>
  <c r="AC59" i="1"/>
  <c r="AC31" i="1"/>
  <c r="AC21" i="1" s="1"/>
  <c r="AC134" i="1"/>
  <c r="AC123" i="1" s="1"/>
  <c r="AC44" i="1"/>
  <c r="AC69" i="1"/>
  <c r="AC52" i="4"/>
  <c r="AC43" i="1" l="1"/>
  <c r="AC19" i="1" s="1"/>
  <c r="AC17" i="1" s="1"/>
  <c r="AB51" i="4"/>
  <c r="AB66" i="4" s="1"/>
  <c r="AB43" i="4"/>
  <c r="AB40" i="4"/>
  <c r="AB59" i="4" s="1"/>
  <c r="AB37" i="4"/>
  <c r="AB58" i="4" s="1"/>
  <c r="AB32" i="4"/>
  <c r="AB27" i="4"/>
  <c r="AB21" i="4"/>
  <c r="AB55" i="4" s="1"/>
  <c r="AB16" i="4"/>
  <c r="AB54" i="4" s="1"/>
  <c r="AB31" i="5"/>
  <c r="AB23" i="5"/>
  <c r="AB20" i="5"/>
  <c r="AB18" i="5"/>
  <c r="AB16" i="5"/>
  <c r="AB156" i="1"/>
  <c r="AB151" i="1"/>
  <c r="AB146" i="1"/>
  <c r="AB135" i="1"/>
  <c r="AB129" i="1"/>
  <c r="AB114" i="1"/>
  <c r="AB108" i="1"/>
  <c r="AB97" i="1"/>
  <c r="AB88" i="1"/>
  <c r="AB83" i="1"/>
  <c r="AB77" i="1"/>
  <c r="AB73" i="1"/>
  <c r="AB70" i="1"/>
  <c r="AB65" i="1"/>
  <c r="AB62" i="1"/>
  <c r="AB55" i="1"/>
  <c r="AB52" i="1"/>
  <c r="AB39" i="1"/>
  <c r="AB36" i="1"/>
  <c r="AB22" i="1"/>
  <c r="AB56" i="4" l="1"/>
  <c r="AB57" i="4"/>
  <c r="AB60" i="4"/>
  <c r="AC15" i="1"/>
  <c r="AB93" i="1"/>
  <c r="AB134" i="1"/>
  <c r="AB123" i="1"/>
  <c r="AB59" i="1"/>
  <c r="AB44" i="1"/>
  <c r="AB69" i="1"/>
  <c r="AB14" i="4"/>
  <c r="AB67" i="4"/>
  <c r="AB31" i="1"/>
  <c r="AB21" i="1" s="1"/>
  <c r="AB82" i="1"/>
  <c r="AB14" i="5"/>
  <c r="AB25" i="4"/>
  <c r="AB52" i="4" l="1"/>
  <c r="AC12" i="1"/>
  <c r="AB43" i="1"/>
  <c r="AB19" i="1" s="1"/>
  <c r="AB17" i="1" s="1"/>
  <c r="AB12" i="4"/>
  <c r="AB15" i="1" l="1"/>
  <c r="AC10" i="1"/>
  <c r="Y43" i="4"/>
  <c r="AF43" i="4"/>
  <c r="AA43" i="4"/>
  <c r="Z43" i="4"/>
  <c r="X135" i="1"/>
  <c r="AB12" i="1" l="1"/>
  <c r="AA51" i="4"/>
  <c r="AA66" i="4" s="1"/>
  <c r="AA60" i="4"/>
  <c r="AA40" i="4"/>
  <c r="AA59" i="4" s="1"/>
  <c r="AA37" i="4"/>
  <c r="AA58" i="4" s="1"/>
  <c r="AA32" i="4"/>
  <c r="AA27" i="4"/>
  <c r="AA21" i="4"/>
  <c r="AA55" i="4" s="1"/>
  <c r="AA16" i="4"/>
  <c r="AA31" i="5"/>
  <c r="AA23" i="5"/>
  <c r="AA20" i="5"/>
  <c r="AA18" i="5"/>
  <c r="AA16" i="5"/>
  <c r="AA156" i="1"/>
  <c r="AA151" i="1"/>
  <c r="AA146" i="1"/>
  <c r="AA135" i="1"/>
  <c r="AA129" i="1"/>
  <c r="AA114" i="1"/>
  <c r="AA108" i="1"/>
  <c r="AA97" i="1"/>
  <c r="AA88" i="1"/>
  <c r="AA83" i="1"/>
  <c r="AA77" i="1"/>
  <c r="AA73" i="1"/>
  <c r="AA70" i="1"/>
  <c r="AA65" i="1"/>
  <c r="AA62" i="1"/>
  <c r="AA55" i="1"/>
  <c r="AA52" i="1"/>
  <c r="AA39" i="1"/>
  <c r="AA36" i="1"/>
  <c r="AA22" i="1"/>
  <c r="AA31" i="1" l="1"/>
  <c r="AA54" i="4"/>
  <c r="AA57" i="4"/>
  <c r="AB10" i="1"/>
  <c r="AA14" i="4"/>
  <c r="AA82" i="1"/>
  <c r="AA93" i="1"/>
  <c r="AA134" i="1"/>
  <c r="AA123" i="1" s="1"/>
  <c r="AA14" i="5"/>
  <c r="AA25" i="4"/>
  <c r="AA44" i="1"/>
  <c r="AA69" i="1"/>
  <c r="AA56" i="4"/>
  <c r="AA59" i="1"/>
  <c r="AA67" i="4"/>
  <c r="AA21" i="1"/>
  <c r="Z156" i="1"/>
  <c r="Z151" i="1"/>
  <c r="Z146" i="1"/>
  <c r="Z135" i="1"/>
  <c r="Z129" i="1"/>
  <c r="Z114" i="1"/>
  <c r="Z108" i="1"/>
  <c r="Z97" i="1"/>
  <c r="Z88" i="1"/>
  <c r="Z83" i="1"/>
  <c r="Z77" i="1"/>
  <c r="Z73" i="1"/>
  <c r="Z70" i="1"/>
  <c r="Z65" i="1"/>
  <c r="Z62" i="1"/>
  <c r="Z55" i="1"/>
  <c r="Z52" i="1"/>
  <c r="Z39" i="1"/>
  <c r="Z36" i="1"/>
  <c r="Z22" i="1"/>
  <c r="Z51" i="4"/>
  <c r="Z66" i="4" s="1"/>
  <c r="Z40" i="4"/>
  <c r="Z59" i="4" s="1"/>
  <c r="Z37" i="4"/>
  <c r="Z58" i="4" s="1"/>
  <c r="Z32" i="4"/>
  <c r="Z27" i="4"/>
  <c r="Z21" i="4"/>
  <c r="Z55" i="4" s="1"/>
  <c r="Z16" i="4"/>
  <c r="Z31" i="5"/>
  <c r="Z23" i="5"/>
  <c r="Z20" i="5"/>
  <c r="Z18" i="5"/>
  <c r="Z16" i="5"/>
  <c r="AA52" i="4" l="1"/>
  <c r="AA12" i="4"/>
  <c r="AA43" i="1"/>
  <c r="Z60" i="4"/>
  <c r="Z57" i="4"/>
  <c r="Z56" i="4"/>
  <c r="AA19" i="1"/>
  <c r="AA17" i="1" s="1"/>
  <c r="Z59" i="1"/>
  <c r="Z93" i="1"/>
  <c r="Z14" i="5"/>
  <c r="Z14" i="4"/>
  <c r="Z44" i="1"/>
  <c r="Z31" i="1"/>
  <c r="Z21" i="1" s="1"/>
  <c r="Z54" i="4"/>
  <c r="Z67" i="4"/>
  <c r="Z25" i="4"/>
  <c r="Z82" i="1"/>
  <c r="Z134" i="1"/>
  <c r="Z123" i="1" s="1"/>
  <c r="Z69" i="1"/>
  <c r="AA15" i="1" l="1"/>
  <c r="Z52" i="4"/>
  <c r="Z12" i="4"/>
  <c r="Z43" i="1"/>
  <c r="Z19" i="1" s="1"/>
  <c r="Z17" i="1" s="1"/>
  <c r="AA12" i="1" l="1"/>
  <c r="Z15" i="1"/>
  <c r="Y51" i="4"/>
  <c r="Y66" i="4" s="1"/>
  <c r="Y40" i="4"/>
  <c r="Y37" i="4"/>
  <c r="Y32" i="4"/>
  <c r="Y27" i="4"/>
  <c r="Y21" i="4"/>
  <c r="Y16" i="4"/>
  <c r="Y31" i="5"/>
  <c r="Y23" i="5"/>
  <c r="Y20" i="5"/>
  <c r="Y18" i="5"/>
  <c r="Y16" i="5"/>
  <c r="AF129" i="1"/>
  <c r="Y156" i="1"/>
  <c r="Y151" i="1"/>
  <c r="Y146" i="1"/>
  <c r="Y135" i="1"/>
  <c r="Y114" i="1"/>
  <c r="Y108" i="1"/>
  <c r="Y97" i="1"/>
  <c r="Y88" i="1"/>
  <c r="Y83" i="1"/>
  <c r="Y77" i="1"/>
  <c r="Y73" i="1"/>
  <c r="Y70" i="1"/>
  <c r="Y65" i="1"/>
  <c r="Y62" i="1"/>
  <c r="Y55" i="1"/>
  <c r="Y52" i="1"/>
  <c r="Y39" i="1"/>
  <c r="Y36" i="1"/>
  <c r="Y22" i="1"/>
  <c r="AA10" i="1" l="1"/>
  <c r="Z12" i="1"/>
  <c r="Y59" i="1"/>
  <c r="Y60" i="4"/>
  <c r="Y59" i="4"/>
  <c r="Y58" i="4"/>
  <c r="Y57" i="4"/>
  <c r="Y54" i="4"/>
  <c r="Y31" i="1"/>
  <c r="Y21" i="1" s="1"/>
  <c r="Y14" i="5"/>
  <c r="Y82" i="1"/>
  <c r="Y93" i="1"/>
  <c r="Y69" i="1"/>
  <c r="Y14" i="4"/>
  <c r="Y67" i="4"/>
  <c r="Y134" i="1"/>
  <c r="Y123" i="1" s="1"/>
  <c r="Y55" i="4"/>
  <c r="Y25" i="4"/>
  <c r="Y56" i="4"/>
  <c r="Y44" i="1"/>
  <c r="Y43" i="1" l="1"/>
  <c r="Y19" i="1" s="1"/>
  <c r="Y17" i="1" s="1"/>
  <c r="Z10" i="1"/>
  <c r="Y12" i="4"/>
  <c r="Y52" i="4"/>
  <c r="V22" i="1"/>
  <c r="Y15" i="1" l="1"/>
  <c r="X51" i="4"/>
  <c r="X66" i="4" s="1"/>
  <c r="X43" i="4"/>
  <c r="X40" i="4"/>
  <c r="X59" i="4" s="1"/>
  <c r="X37" i="4"/>
  <c r="X58" i="4" s="1"/>
  <c r="X32" i="4"/>
  <c r="X57" i="4" s="1"/>
  <c r="X27" i="4"/>
  <c r="X21" i="4"/>
  <c r="X55" i="4" s="1"/>
  <c r="X16" i="4"/>
  <c r="X31" i="5"/>
  <c r="X23" i="5"/>
  <c r="X20" i="5"/>
  <c r="X18" i="5"/>
  <c r="X16" i="5"/>
  <c r="X54" i="4" l="1"/>
  <c r="X60" i="4"/>
  <c r="Y12" i="1"/>
  <c r="X14" i="4"/>
  <c r="X67" i="4"/>
  <c r="X14" i="5"/>
  <c r="X25" i="4"/>
  <c r="X56" i="4"/>
  <c r="X156" i="1"/>
  <c r="X151" i="1"/>
  <c r="X146" i="1"/>
  <c r="X114" i="1"/>
  <c r="X108" i="1"/>
  <c r="X97" i="1"/>
  <c r="X88" i="1"/>
  <c r="X83" i="1"/>
  <c r="X77" i="1"/>
  <c r="X73" i="1"/>
  <c r="X70" i="1"/>
  <c r="X65" i="1"/>
  <c r="X62" i="1"/>
  <c r="X55" i="1"/>
  <c r="X52" i="1"/>
  <c r="X39" i="1"/>
  <c r="X36" i="1"/>
  <c r="X22" i="1"/>
  <c r="X52" i="4" l="1"/>
  <c r="Y10" i="1"/>
  <c r="X59" i="1"/>
  <c r="X12" i="4"/>
  <c r="X93" i="1"/>
  <c r="X82" i="1"/>
  <c r="X44" i="1"/>
  <c r="X134" i="1"/>
  <c r="X31" i="1"/>
  <c r="X21" i="1" s="1"/>
  <c r="X69" i="1"/>
  <c r="X123" i="1" l="1"/>
  <c r="X43" i="1"/>
  <c r="X19" i="1" s="1"/>
  <c r="X17" i="1" l="1"/>
  <c r="X15" i="1" l="1"/>
  <c r="X12" i="1" l="1"/>
  <c r="W51" i="4"/>
  <c r="W66" i="4" s="1"/>
  <c r="W43" i="4"/>
  <c r="W60" i="4" s="1"/>
  <c r="W40" i="4"/>
  <c r="W59" i="4" s="1"/>
  <c r="W37" i="4"/>
  <c r="W58" i="4" s="1"/>
  <c r="W32" i="4"/>
  <c r="W27" i="4"/>
  <c r="W21" i="4"/>
  <c r="W55" i="4" s="1"/>
  <c r="W16" i="4"/>
  <c r="W31" i="5"/>
  <c r="W23" i="5"/>
  <c r="W20" i="5"/>
  <c r="W18" i="5"/>
  <c r="W16" i="5"/>
  <c r="W156" i="1"/>
  <c r="W151" i="1"/>
  <c r="W146" i="1"/>
  <c r="W135" i="1"/>
  <c r="W129" i="1"/>
  <c r="W114" i="1"/>
  <c r="W108" i="1"/>
  <c r="W97" i="1"/>
  <c r="W88" i="1"/>
  <c r="W83" i="1"/>
  <c r="W77" i="1"/>
  <c r="W73" i="1"/>
  <c r="W70" i="1"/>
  <c r="W65" i="1"/>
  <c r="W62" i="1"/>
  <c r="W55" i="1"/>
  <c r="W52" i="1"/>
  <c r="W39" i="1"/>
  <c r="W36" i="1"/>
  <c r="W22" i="1"/>
  <c r="X10" i="1" l="1"/>
  <c r="W57" i="4"/>
  <c r="W56" i="4"/>
  <c r="W44" i="1"/>
  <c r="W14" i="5"/>
  <c r="W31" i="1"/>
  <c r="W21" i="1" s="1"/>
  <c r="W134" i="1"/>
  <c r="W123" i="1" s="1"/>
  <c r="W59" i="1"/>
  <c r="W82" i="1"/>
  <c r="W14" i="4"/>
  <c r="W67" i="4"/>
  <c r="W69" i="1"/>
  <c r="W93" i="1"/>
  <c r="W25" i="4"/>
  <c r="W54" i="4"/>
  <c r="W52" i="4" l="1"/>
  <c r="W12" i="4"/>
  <c r="W43" i="1"/>
  <c r="W19" i="1" s="1"/>
  <c r="W17" i="1" s="1"/>
  <c r="C62" i="8"/>
  <c r="C53" i="8"/>
  <c r="C27" i="8"/>
  <c r="C13" i="8"/>
  <c r="W15" i="1" l="1"/>
  <c r="C11" i="8"/>
  <c r="C51" i="8"/>
  <c r="AF40" i="4"/>
  <c r="AF37" i="4"/>
  <c r="AF32" i="4"/>
  <c r="AF27" i="4"/>
  <c r="AF21" i="4"/>
  <c r="AF16" i="4"/>
  <c r="V51" i="4"/>
  <c r="V66" i="4" s="1"/>
  <c r="V43" i="4"/>
  <c r="V40" i="4"/>
  <c r="V59" i="4" s="1"/>
  <c r="V37" i="4"/>
  <c r="V58" i="4" s="1"/>
  <c r="V32" i="4"/>
  <c r="V27" i="4"/>
  <c r="V21" i="4"/>
  <c r="V55" i="4" s="1"/>
  <c r="V16" i="4"/>
  <c r="V54" i="4" s="1"/>
  <c r="AF31" i="5"/>
  <c r="AF23" i="5"/>
  <c r="AF20" i="5"/>
  <c r="AF18" i="5"/>
  <c r="AF16" i="5"/>
  <c r="V31" i="5"/>
  <c r="V23" i="5"/>
  <c r="V20" i="5"/>
  <c r="V18" i="5"/>
  <c r="V16" i="5"/>
  <c r="AF156" i="1"/>
  <c r="AF151" i="1"/>
  <c r="AF146" i="1"/>
  <c r="AF135" i="1"/>
  <c r="AF114" i="1"/>
  <c r="AF108" i="1"/>
  <c r="AF97" i="1"/>
  <c r="AF88" i="1"/>
  <c r="AF83" i="1"/>
  <c r="AF77" i="1"/>
  <c r="AF65" i="1"/>
  <c r="AF62" i="1"/>
  <c r="AF22" i="1"/>
  <c r="V156" i="1"/>
  <c r="V151" i="1"/>
  <c r="V146" i="1"/>
  <c r="V135" i="1"/>
  <c r="V129" i="1"/>
  <c r="V114" i="1"/>
  <c r="V108" i="1"/>
  <c r="V97" i="1"/>
  <c r="V88" i="1"/>
  <c r="V83" i="1"/>
  <c r="V77" i="1"/>
  <c r="V73" i="1"/>
  <c r="V70" i="1"/>
  <c r="V65" i="1"/>
  <c r="V62" i="1"/>
  <c r="V55" i="1"/>
  <c r="V52" i="1"/>
  <c r="V39" i="1"/>
  <c r="V36" i="1"/>
  <c r="C277" i="1" l="1"/>
  <c r="W12" i="1"/>
  <c r="V60" i="4"/>
  <c r="V57" i="4"/>
  <c r="V56" i="4"/>
  <c r="V14" i="4"/>
  <c r="V59" i="1"/>
  <c r="V44" i="1"/>
  <c r="V82" i="1"/>
  <c r="V14" i="5"/>
  <c r="AF44" i="1"/>
  <c r="V31" i="1"/>
  <c r="V93" i="1"/>
  <c r="V67" i="4"/>
  <c r="AF14" i="4"/>
  <c r="V25" i="4"/>
  <c r="V134" i="1"/>
  <c r="V69" i="1"/>
  <c r="AF69" i="1"/>
  <c r="AF59" i="1"/>
  <c r="AF82" i="1"/>
  <c r="AF31" i="1"/>
  <c r="AF134" i="1"/>
  <c r="AF25" i="4"/>
  <c r="AF14" i="5"/>
  <c r="AF93" i="1"/>
  <c r="AF21" i="1" l="1"/>
  <c r="W10" i="1"/>
  <c r="V52" i="4"/>
  <c r="V12" i="4"/>
  <c r="V123" i="1"/>
  <c r="V21" i="1"/>
  <c r="V43" i="1"/>
  <c r="AF12" i="4"/>
  <c r="AF43" i="1"/>
  <c r="AF123" i="1"/>
  <c r="U43" i="4"/>
  <c r="T43" i="4"/>
  <c r="S43" i="4"/>
  <c r="R43" i="4"/>
  <c r="Q43" i="4"/>
  <c r="P43" i="4"/>
  <c r="O43" i="4"/>
  <c r="N43" i="4"/>
  <c r="M43" i="4"/>
  <c r="L43" i="4"/>
  <c r="K43" i="4"/>
  <c r="J43" i="4"/>
  <c r="I43" i="4"/>
  <c r="H43" i="4"/>
  <c r="G43" i="4"/>
  <c r="F43" i="4"/>
  <c r="E43" i="4"/>
  <c r="D43" i="4"/>
  <c r="U40" i="4"/>
  <c r="T40" i="4"/>
  <c r="S40" i="4"/>
  <c r="R40" i="4"/>
  <c r="Q40" i="4"/>
  <c r="P40" i="4"/>
  <c r="O40" i="4"/>
  <c r="N40" i="4"/>
  <c r="M40" i="4"/>
  <c r="L40" i="4"/>
  <c r="K40" i="4"/>
  <c r="J40" i="4"/>
  <c r="I40" i="4"/>
  <c r="H40" i="4"/>
  <c r="G40" i="4"/>
  <c r="F40" i="4"/>
  <c r="E40" i="4"/>
  <c r="D40" i="4"/>
  <c r="U37" i="4"/>
  <c r="T37" i="4"/>
  <c r="S37" i="4"/>
  <c r="R37" i="4"/>
  <c r="Q37" i="4"/>
  <c r="P37" i="4"/>
  <c r="O37" i="4"/>
  <c r="N37" i="4"/>
  <c r="M37" i="4"/>
  <c r="L37" i="4"/>
  <c r="K37" i="4"/>
  <c r="J37" i="4"/>
  <c r="I37" i="4"/>
  <c r="H37" i="4"/>
  <c r="G37" i="4"/>
  <c r="F37" i="4"/>
  <c r="E37" i="4"/>
  <c r="D37" i="4"/>
  <c r="U32" i="4"/>
  <c r="T32" i="4"/>
  <c r="S32" i="4"/>
  <c r="R32" i="4"/>
  <c r="Q32" i="4"/>
  <c r="P32" i="4"/>
  <c r="O32" i="4"/>
  <c r="N32" i="4"/>
  <c r="M32" i="4"/>
  <c r="L32" i="4"/>
  <c r="K32" i="4"/>
  <c r="J32" i="4"/>
  <c r="I32" i="4"/>
  <c r="H32" i="4"/>
  <c r="G32" i="4"/>
  <c r="F32" i="4"/>
  <c r="E32" i="4"/>
  <c r="D32" i="4"/>
  <c r="U27" i="4"/>
  <c r="T27" i="4"/>
  <c r="S27" i="4"/>
  <c r="R27" i="4"/>
  <c r="Q27" i="4"/>
  <c r="P27" i="4"/>
  <c r="O27" i="4"/>
  <c r="N27" i="4"/>
  <c r="M27" i="4"/>
  <c r="L27" i="4"/>
  <c r="K27" i="4"/>
  <c r="J27" i="4"/>
  <c r="I27" i="4"/>
  <c r="H27" i="4"/>
  <c r="G27" i="4"/>
  <c r="F27" i="4"/>
  <c r="E27" i="4"/>
  <c r="D27" i="4"/>
  <c r="U21" i="4"/>
  <c r="T21" i="4"/>
  <c r="S21" i="4"/>
  <c r="R21" i="4"/>
  <c r="Q21" i="4"/>
  <c r="P21" i="4"/>
  <c r="O21" i="4"/>
  <c r="N21" i="4"/>
  <c r="M21" i="4"/>
  <c r="L21" i="4"/>
  <c r="K21" i="4"/>
  <c r="J21" i="4"/>
  <c r="I21" i="4"/>
  <c r="H21" i="4"/>
  <c r="G21" i="4"/>
  <c r="F21" i="4"/>
  <c r="E21" i="4"/>
  <c r="D21" i="4"/>
  <c r="U16" i="4"/>
  <c r="T16" i="4"/>
  <c r="S16" i="4"/>
  <c r="R16" i="4"/>
  <c r="Q16" i="4"/>
  <c r="P16" i="4"/>
  <c r="O16" i="4"/>
  <c r="N16" i="4"/>
  <c r="M16" i="4"/>
  <c r="L16" i="4"/>
  <c r="K16" i="4"/>
  <c r="J16" i="4"/>
  <c r="I16" i="4"/>
  <c r="H16" i="4"/>
  <c r="G16" i="4"/>
  <c r="F16" i="4"/>
  <c r="E16" i="4"/>
  <c r="D16" i="4"/>
  <c r="U31" i="5"/>
  <c r="T31" i="5"/>
  <c r="S31" i="5"/>
  <c r="R31" i="5"/>
  <c r="Q31" i="5"/>
  <c r="P31" i="5"/>
  <c r="O31" i="5"/>
  <c r="N31" i="5"/>
  <c r="M31" i="5"/>
  <c r="L31" i="5"/>
  <c r="K31" i="5"/>
  <c r="J31" i="5"/>
  <c r="I31" i="5"/>
  <c r="H31" i="5"/>
  <c r="G31" i="5"/>
  <c r="F31" i="5"/>
  <c r="E31" i="5"/>
  <c r="D31" i="5"/>
  <c r="U23" i="5"/>
  <c r="T23" i="5"/>
  <c r="S23" i="5"/>
  <c r="R23" i="5"/>
  <c r="Q23" i="5"/>
  <c r="P23" i="5"/>
  <c r="O23" i="5"/>
  <c r="N23" i="5"/>
  <c r="M23" i="5"/>
  <c r="L23" i="5"/>
  <c r="K23" i="5"/>
  <c r="J23" i="5"/>
  <c r="I23" i="5"/>
  <c r="H23" i="5"/>
  <c r="G23" i="5"/>
  <c r="F23" i="5"/>
  <c r="E23" i="5"/>
  <c r="D23" i="5"/>
  <c r="U20" i="5"/>
  <c r="T20" i="5"/>
  <c r="S20" i="5"/>
  <c r="R20" i="5"/>
  <c r="Q20" i="5"/>
  <c r="P20" i="5"/>
  <c r="O20" i="5"/>
  <c r="N20" i="5"/>
  <c r="M20" i="5"/>
  <c r="L20" i="5"/>
  <c r="K20" i="5"/>
  <c r="J20" i="5"/>
  <c r="I20" i="5"/>
  <c r="H20" i="5"/>
  <c r="G20" i="5"/>
  <c r="F20" i="5"/>
  <c r="E20" i="5"/>
  <c r="D20" i="5"/>
  <c r="U18" i="5"/>
  <c r="T18" i="5"/>
  <c r="S18" i="5"/>
  <c r="R18" i="5"/>
  <c r="Q18" i="5"/>
  <c r="P18" i="5"/>
  <c r="O18" i="5"/>
  <c r="N18" i="5"/>
  <c r="M18" i="5"/>
  <c r="L18" i="5"/>
  <c r="K18" i="5"/>
  <c r="J18" i="5"/>
  <c r="I18" i="5"/>
  <c r="H18" i="5"/>
  <c r="G18" i="5"/>
  <c r="F18" i="5"/>
  <c r="E18" i="5"/>
  <c r="D18" i="5"/>
  <c r="U16" i="5"/>
  <c r="T16" i="5"/>
  <c r="S16" i="5"/>
  <c r="R16" i="5"/>
  <c r="Q16" i="5"/>
  <c r="P16" i="5"/>
  <c r="O16" i="5"/>
  <c r="N16" i="5"/>
  <c r="M16" i="5"/>
  <c r="L16" i="5"/>
  <c r="K16" i="5"/>
  <c r="J16" i="5"/>
  <c r="I16" i="5"/>
  <c r="H16" i="5"/>
  <c r="G16" i="5"/>
  <c r="F16" i="5"/>
  <c r="E16" i="5"/>
  <c r="D16" i="5"/>
  <c r="U146" i="1"/>
  <c r="T146" i="1"/>
  <c r="S146" i="1"/>
  <c r="R146" i="1"/>
  <c r="Q146" i="1"/>
  <c r="P146" i="1"/>
  <c r="O146" i="1"/>
  <c r="N146" i="1"/>
  <c r="M146" i="1"/>
  <c r="L146" i="1"/>
  <c r="K146" i="1"/>
  <c r="J146" i="1"/>
  <c r="I146" i="1"/>
  <c r="H146" i="1"/>
  <c r="G146" i="1"/>
  <c r="F146" i="1"/>
  <c r="E146" i="1"/>
  <c r="D146" i="1"/>
  <c r="U135" i="1"/>
  <c r="T135" i="1"/>
  <c r="S135" i="1"/>
  <c r="R135" i="1"/>
  <c r="Q135" i="1"/>
  <c r="P135" i="1"/>
  <c r="O135" i="1"/>
  <c r="N135" i="1"/>
  <c r="M135" i="1"/>
  <c r="L135" i="1"/>
  <c r="K135" i="1"/>
  <c r="J135" i="1"/>
  <c r="I135" i="1"/>
  <c r="H135" i="1"/>
  <c r="G135" i="1"/>
  <c r="F135" i="1"/>
  <c r="E135" i="1"/>
  <c r="D135" i="1"/>
  <c r="U129" i="1"/>
  <c r="T129" i="1"/>
  <c r="S129" i="1"/>
  <c r="R129" i="1"/>
  <c r="Q129" i="1"/>
  <c r="P129" i="1"/>
  <c r="O129" i="1"/>
  <c r="N129" i="1"/>
  <c r="M129" i="1"/>
  <c r="L129" i="1"/>
  <c r="K129" i="1"/>
  <c r="J129" i="1"/>
  <c r="I129" i="1"/>
  <c r="H129" i="1"/>
  <c r="G129" i="1"/>
  <c r="F129" i="1"/>
  <c r="E129" i="1"/>
  <c r="D129" i="1"/>
  <c r="U114" i="1"/>
  <c r="T114" i="1"/>
  <c r="S114" i="1"/>
  <c r="R114" i="1"/>
  <c r="Q114" i="1"/>
  <c r="P114" i="1"/>
  <c r="O114" i="1"/>
  <c r="N114" i="1"/>
  <c r="M114" i="1"/>
  <c r="L114" i="1"/>
  <c r="K114" i="1"/>
  <c r="J114" i="1"/>
  <c r="I114" i="1"/>
  <c r="H114" i="1"/>
  <c r="G114" i="1"/>
  <c r="F114" i="1"/>
  <c r="E114" i="1"/>
  <c r="D114" i="1"/>
  <c r="U108" i="1"/>
  <c r="T108" i="1"/>
  <c r="S108" i="1"/>
  <c r="R108" i="1"/>
  <c r="Q108" i="1"/>
  <c r="P108" i="1"/>
  <c r="O108" i="1"/>
  <c r="N108" i="1"/>
  <c r="M108" i="1"/>
  <c r="L108" i="1"/>
  <c r="K108" i="1"/>
  <c r="J108" i="1"/>
  <c r="I108" i="1"/>
  <c r="H108" i="1"/>
  <c r="G108" i="1"/>
  <c r="F108" i="1"/>
  <c r="E108" i="1"/>
  <c r="D108" i="1"/>
  <c r="U97" i="1"/>
  <c r="T97" i="1"/>
  <c r="S97" i="1"/>
  <c r="R97" i="1"/>
  <c r="Q97" i="1"/>
  <c r="P97" i="1"/>
  <c r="O97" i="1"/>
  <c r="N97" i="1"/>
  <c r="M97" i="1"/>
  <c r="L97" i="1"/>
  <c r="K97" i="1"/>
  <c r="J97" i="1"/>
  <c r="I97" i="1"/>
  <c r="H97" i="1"/>
  <c r="G97" i="1"/>
  <c r="F97" i="1"/>
  <c r="E97" i="1"/>
  <c r="D97" i="1"/>
  <c r="D52" i="1"/>
  <c r="E52" i="1"/>
  <c r="F52" i="1"/>
  <c r="G52" i="1"/>
  <c r="H52" i="1"/>
  <c r="I52" i="1"/>
  <c r="J52" i="1"/>
  <c r="K52" i="1"/>
  <c r="O52" i="1"/>
  <c r="P52" i="1"/>
  <c r="Q52" i="1"/>
  <c r="R52" i="1"/>
  <c r="S52" i="1"/>
  <c r="T52" i="1"/>
  <c r="U52" i="1"/>
  <c r="M44" i="1"/>
  <c r="M43" i="1" s="1"/>
  <c r="N44" i="1"/>
  <c r="N43" i="1" s="1"/>
  <c r="L44" i="1"/>
  <c r="L43" i="1" s="1"/>
  <c r="M31" i="1"/>
  <c r="L31" i="1"/>
  <c r="J31" i="1"/>
  <c r="D55" i="1"/>
  <c r="E55" i="1"/>
  <c r="F55" i="1"/>
  <c r="G55" i="1"/>
  <c r="H55" i="1"/>
  <c r="I55" i="1"/>
  <c r="J55" i="1"/>
  <c r="K55" i="1"/>
  <c r="O55" i="1"/>
  <c r="P55" i="1"/>
  <c r="Q55" i="1"/>
  <c r="R55" i="1"/>
  <c r="S55" i="1"/>
  <c r="T55" i="1"/>
  <c r="U55" i="1"/>
  <c r="U22" i="1"/>
  <c r="T22" i="1"/>
  <c r="S22" i="1"/>
  <c r="R22" i="1"/>
  <c r="Q22" i="1"/>
  <c r="P22" i="1"/>
  <c r="O22" i="1"/>
  <c r="N22" i="1"/>
  <c r="M22" i="1"/>
  <c r="L22" i="1"/>
  <c r="K22" i="1"/>
  <c r="J22" i="1"/>
  <c r="I22" i="1"/>
  <c r="H22" i="1"/>
  <c r="G22" i="1"/>
  <c r="F22" i="1"/>
  <c r="E22" i="1"/>
  <c r="D22" i="1"/>
  <c r="AF19" i="1" l="1"/>
  <c r="F14" i="5"/>
  <c r="J14" i="5"/>
  <c r="D14" i="5"/>
  <c r="H14" i="5"/>
  <c r="R44" i="1"/>
  <c r="K44" i="1"/>
  <c r="G44" i="1"/>
  <c r="V19" i="1"/>
  <c r="G14" i="5"/>
  <c r="K14" i="5"/>
  <c r="O14" i="5"/>
  <c r="Q44" i="1"/>
  <c r="K134" i="1"/>
  <c r="M14" i="5"/>
  <c r="Q14" i="5"/>
  <c r="U14" i="5"/>
  <c r="F14" i="4"/>
  <c r="E44" i="1"/>
  <c r="G134" i="1"/>
  <c r="G14" i="4"/>
  <c r="K14" i="4"/>
  <c r="O14" i="4"/>
  <c r="N14" i="4"/>
  <c r="D14" i="4"/>
  <c r="H14" i="4"/>
  <c r="T14" i="4"/>
  <c r="J14" i="4"/>
  <c r="O25" i="4"/>
  <c r="L134" i="1"/>
  <c r="F44" i="1"/>
  <c r="P134" i="1"/>
  <c r="L93" i="1"/>
  <c r="P93" i="1"/>
  <c r="O134" i="1"/>
  <c r="U44" i="1"/>
  <c r="J44" i="1"/>
  <c r="E134" i="1"/>
  <c r="I134" i="1"/>
  <c r="M134" i="1"/>
  <c r="Q134" i="1"/>
  <c r="U134" i="1"/>
  <c r="G93" i="1"/>
  <c r="K93" i="1"/>
  <c r="O93" i="1"/>
  <c r="F134" i="1"/>
  <c r="J134" i="1"/>
  <c r="N134" i="1"/>
  <c r="P14" i="5"/>
  <c r="P14" i="4"/>
  <c r="L21" i="1"/>
  <c r="L19" i="1" s="1"/>
  <c r="S44" i="1"/>
  <c r="O44" i="1"/>
  <c r="H44" i="1"/>
  <c r="D44" i="1"/>
  <c r="E14" i="5"/>
  <c r="I14" i="5"/>
  <c r="N25" i="4"/>
  <c r="G25" i="4"/>
  <c r="L14" i="4"/>
  <c r="F25" i="4"/>
  <c r="J25" i="4"/>
  <c r="S25" i="4"/>
  <c r="R25" i="4"/>
  <c r="R14" i="4"/>
  <c r="S14" i="4"/>
  <c r="L14" i="5"/>
  <c r="T14" i="5"/>
  <c r="S14" i="5"/>
  <c r="R14" i="5"/>
  <c r="F93" i="1"/>
  <c r="J93" i="1"/>
  <c r="N93" i="1"/>
  <c r="D134" i="1"/>
  <c r="H134" i="1"/>
  <c r="T134" i="1"/>
  <c r="J21" i="1"/>
  <c r="D93" i="1"/>
  <c r="H93" i="1"/>
  <c r="S134" i="1"/>
  <c r="T44" i="1"/>
  <c r="P44" i="1"/>
  <c r="I44" i="1"/>
  <c r="R134" i="1"/>
  <c r="R93" i="1"/>
  <c r="T93" i="1"/>
  <c r="S93" i="1"/>
  <c r="L25" i="4"/>
  <c r="P25" i="4"/>
  <c r="D25" i="4"/>
  <c r="H25" i="4"/>
  <c r="T25" i="4"/>
  <c r="K25" i="4"/>
  <c r="E25" i="4"/>
  <c r="I25" i="4"/>
  <c r="M25" i="4"/>
  <c r="Q25" i="4"/>
  <c r="U25" i="4"/>
  <c r="E14" i="4"/>
  <c r="I14" i="4"/>
  <c r="M14" i="4"/>
  <c r="Q14" i="4"/>
  <c r="U14" i="4"/>
  <c r="N14" i="5"/>
  <c r="E93" i="1"/>
  <c r="I93" i="1"/>
  <c r="M93" i="1"/>
  <c r="Q93" i="1"/>
  <c r="U93" i="1"/>
  <c r="M21" i="1"/>
  <c r="M19" i="1" s="1"/>
  <c r="K12" i="4" l="1"/>
  <c r="F12" i="4"/>
  <c r="AF17" i="1"/>
  <c r="L17" i="1"/>
  <c r="L15" i="1" s="1"/>
  <c r="L12" i="1" s="1"/>
  <c r="L10" i="1" s="1"/>
  <c r="H12" i="4"/>
  <c r="V17" i="1"/>
  <c r="N12" i="4"/>
  <c r="O12" i="4"/>
  <c r="T12" i="4"/>
  <c r="G12" i="4"/>
  <c r="D12" i="4"/>
  <c r="J12" i="4"/>
  <c r="M17" i="1"/>
  <c r="M15" i="1" s="1"/>
  <c r="M12" i="1" s="1"/>
  <c r="M10" i="1" s="1"/>
  <c r="L12" i="4"/>
  <c r="P12" i="4"/>
  <c r="S12" i="4"/>
  <c r="R12" i="4"/>
  <c r="U12" i="4"/>
  <c r="E12" i="4"/>
  <c r="I12" i="4"/>
  <c r="M12" i="4"/>
  <c r="Q12" i="4"/>
  <c r="AF15" i="1" l="1"/>
  <c r="V15" i="1"/>
  <c r="C135" i="1"/>
  <c r="C114" i="1"/>
  <c r="C97" i="1"/>
  <c r="U60" i="4"/>
  <c r="U59" i="4"/>
  <c r="U58" i="4"/>
  <c r="U56" i="4"/>
  <c r="U55" i="4"/>
  <c r="U51" i="4"/>
  <c r="U66" i="4" s="1"/>
  <c r="U57" i="4"/>
  <c r="U54" i="4"/>
  <c r="U156" i="1"/>
  <c r="U151" i="1"/>
  <c r="U123" i="1"/>
  <c r="U88" i="1"/>
  <c r="U83" i="1"/>
  <c r="U77" i="1"/>
  <c r="U73" i="1"/>
  <c r="U70" i="1"/>
  <c r="U65" i="1"/>
  <c r="U62" i="1"/>
  <c r="U39" i="1"/>
  <c r="U36" i="1"/>
  <c r="AF12" i="1" l="1"/>
  <c r="V12" i="1"/>
  <c r="U69" i="1"/>
  <c r="U67" i="4"/>
  <c r="U59" i="1"/>
  <c r="U31" i="1"/>
  <c r="U82" i="1"/>
  <c r="U52" i="4"/>
  <c r="B142" i="4"/>
  <c r="B141" i="4"/>
  <c r="AF10" i="1" l="1"/>
  <c r="V10" i="1"/>
  <c r="U43" i="1"/>
  <c r="U21" i="1"/>
  <c r="T51" i="4"/>
  <c r="T66" i="4" s="1"/>
  <c r="T60" i="4"/>
  <c r="T59" i="4"/>
  <c r="T58" i="4"/>
  <c r="T57" i="4"/>
  <c r="T55" i="4"/>
  <c r="T54" i="4"/>
  <c r="T156" i="1"/>
  <c r="T151" i="1"/>
  <c r="T88" i="1"/>
  <c r="T83" i="1"/>
  <c r="T77" i="1"/>
  <c r="T73" i="1"/>
  <c r="T70" i="1"/>
  <c r="T65" i="1"/>
  <c r="T62" i="1"/>
  <c r="T39" i="1"/>
  <c r="T36" i="1"/>
  <c r="U19" i="1" l="1"/>
  <c r="T31" i="1"/>
  <c r="T21" i="1" s="1"/>
  <c r="T69" i="1"/>
  <c r="T82" i="1"/>
  <c r="T67" i="4"/>
  <c r="T59" i="1"/>
  <c r="T123" i="1"/>
  <c r="T56" i="4"/>
  <c r="T52" i="4" s="1"/>
  <c r="U17" i="1" l="1"/>
  <c r="T43" i="1"/>
  <c r="T19" i="1" s="1"/>
  <c r="T17" i="1" s="1"/>
  <c r="T15" i="1" s="1"/>
  <c r="S51" i="4"/>
  <c r="S66" i="4" s="1"/>
  <c r="S60" i="4"/>
  <c r="S59" i="4"/>
  <c r="S58" i="4"/>
  <c r="S57" i="4"/>
  <c r="S55" i="4"/>
  <c r="S54" i="4"/>
  <c r="S156" i="1"/>
  <c r="S151" i="1"/>
  <c r="S88" i="1"/>
  <c r="S83" i="1"/>
  <c r="S77" i="1"/>
  <c r="S73" i="1"/>
  <c r="S70" i="1"/>
  <c r="S65" i="1"/>
  <c r="S62" i="1"/>
  <c r="S39" i="1"/>
  <c r="S36" i="1"/>
  <c r="U15" i="1" l="1"/>
  <c r="S31" i="1"/>
  <c r="S21" i="1" s="1"/>
  <c r="T12" i="1"/>
  <c r="S59" i="1"/>
  <c r="S69" i="1"/>
  <c r="S123" i="1"/>
  <c r="S56" i="4"/>
  <c r="S67" i="4"/>
  <c r="S82" i="1"/>
  <c r="N60" i="4"/>
  <c r="M60" i="4"/>
  <c r="L60" i="4"/>
  <c r="K60" i="4"/>
  <c r="J60" i="4"/>
  <c r="I60" i="4"/>
  <c r="H60" i="4"/>
  <c r="F60" i="4"/>
  <c r="E60" i="4"/>
  <c r="D60" i="4"/>
  <c r="C43" i="4"/>
  <c r="C60" i="4" s="1"/>
  <c r="N59" i="4"/>
  <c r="M59" i="4"/>
  <c r="L59" i="4"/>
  <c r="K59" i="4"/>
  <c r="J59" i="4"/>
  <c r="I59" i="4"/>
  <c r="H59" i="4"/>
  <c r="G59" i="4"/>
  <c r="F59" i="4"/>
  <c r="E59" i="4"/>
  <c r="D59" i="4"/>
  <c r="C40" i="4"/>
  <c r="C59" i="4" s="1"/>
  <c r="N58" i="4"/>
  <c r="M58" i="4"/>
  <c r="L58" i="4"/>
  <c r="K58" i="4"/>
  <c r="J58" i="4"/>
  <c r="I58" i="4"/>
  <c r="H58" i="4"/>
  <c r="G58" i="4"/>
  <c r="F58" i="4"/>
  <c r="E58" i="4"/>
  <c r="D58" i="4"/>
  <c r="C37" i="4"/>
  <c r="C58" i="4" s="1"/>
  <c r="N57" i="4"/>
  <c r="M57" i="4"/>
  <c r="L57" i="4"/>
  <c r="K57" i="4"/>
  <c r="J57" i="4"/>
  <c r="I57" i="4"/>
  <c r="H57" i="4"/>
  <c r="G57" i="4"/>
  <c r="F57" i="4"/>
  <c r="E57" i="4"/>
  <c r="D57" i="4"/>
  <c r="C32" i="4"/>
  <c r="C57" i="4" s="1"/>
  <c r="N56" i="4"/>
  <c r="M56" i="4"/>
  <c r="L56" i="4"/>
  <c r="K56" i="4"/>
  <c r="J56" i="4"/>
  <c r="I56" i="4"/>
  <c r="H56" i="4"/>
  <c r="G56" i="4"/>
  <c r="F56" i="4"/>
  <c r="E56" i="4"/>
  <c r="D56" i="4"/>
  <c r="C27" i="4"/>
  <c r="C56" i="4" s="1"/>
  <c r="N55" i="4"/>
  <c r="M55" i="4"/>
  <c r="L55" i="4"/>
  <c r="K55" i="4"/>
  <c r="J55" i="4"/>
  <c r="I55" i="4"/>
  <c r="H55" i="4"/>
  <c r="G55" i="4"/>
  <c r="F55" i="4"/>
  <c r="E55" i="4"/>
  <c r="D55" i="4"/>
  <c r="C21" i="4"/>
  <c r="C55" i="4" s="1"/>
  <c r="N54" i="4"/>
  <c r="M54" i="4"/>
  <c r="L54" i="4"/>
  <c r="K54" i="4"/>
  <c r="J54" i="4"/>
  <c r="I54" i="4"/>
  <c r="G54" i="4"/>
  <c r="F54" i="4"/>
  <c r="E54" i="4"/>
  <c r="D54" i="4"/>
  <c r="C16" i="4"/>
  <c r="C54" i="4" s="1"/>
  <c r="U12" i="1" l="1"/>
  <c r="O67" i="4"/>
  <c r="C25" i="4"/>
  <c r="C67" i="4"/>
  <c r="S43" i="1"/>
  <c r="S19" i="1" s="1"/>
  <c r="S17" i="1" s="1"/>
  <c r="S15" i="1" s="1"/>
  <c r="S12" i="1" s="1"/>
  <c r="H67" i="4"/>
  <c r="S52" i="4"/>
  <c r="T10" i="1"/>
  <c r="M67" i="4"/>
  <c r="I67" i="4"/>
  <c r="J67" i="4"/>
  <c r="E67" i="4"/>
  <c r="C52" i="4"/>
  <c r="G67" i="4"/>
  <c r="K67" i="4"/>
  <c r="D67" i="4"/>
  <c r="L67" i="4"/>
  <c r="M52" i="4"/>
  <c r="N67" i="4"/>
  <c r="K52" i="4"/>
  <c r="J52" i="4"/>
  <c r="L52" i="4"/>
  <c r="C14" i="4"/>
  <c r="F52" i="4"/>
  <c r="N52" i="4"/>
  <c r="H54" i="4"/>
  <c r="H52" i="4" s="1"/>
  <c r="G60" i="4"/>
  <c r="G52" i="4" s="1"/>
  <c r="F67" i="4"/>
  <c r="D52" i="4"/>
  <c r="E52" i="4"/>
  <c r="I52" i="4"/>
  <c r="P67" i="4"/>
  <c r="U10" i="1" l="1"/>
  <c r="C12" i="4"/>
  <c r="S10" i="1"/>
  <c r="P39" i="1" l="1"/>
  <c r="P31" i="1" s="1"/>
  <c r="P21" i="1" s="1"/>
  <c r="O39" i="1"/>
  <c r="O31" i="1" s="1"/>
  <c r="O21" i="1" s="1"/>
  <c r="N39" i="1"/>
  <c r="N31" i="1" s="1"/>
  <c r="N21" i="1" s="1"/>
  <c r="N19" i="1" s="1"/>
  <c r="N17" i="1" s="1"/>
  <c r="N15" i="1" s="1"/>
  <c r="N12" i="1" s="1"/>
  <c r="N10" i="1" s="1"/>
  <c r="R51" i="4" l="1"/>
  <c r="R66" i="4" s="1"/>
  <c r="R60" i="4"/>
  <c r="R59" i="4"/>
  <c r="R58" i="4"/>
  <c r="R57" i="4"/>
  <c r="R56" i="4"/>
  <c r="R55" i="4"/>
  <c r="R54" i="4"/>
  <c r="R156" i="1"/>
  <c r="R151" i="1"/>
  <c r="R88" i="1"/>
  <c r="R83" i="1"/>
  <c r="R77" i="1"/>
  <c r="R73" i="1"/>
  <c r="R70" i="1"/>
  <c r="R65" i="1"/>
  <c r="R62" i="1"/>
  <c r="R39" i="1"/>
  <c r="R36" i="1"/>
  <c r="R31" i="1" l="1"/>
  <c r="R21" i="1" s="1"/>
  <c r="R82" i="1"/>
  <c r="R123" i="1"/>
  <c r="R59" i="1"/>
  <c r="R69" i="1"/>
  <c r="R67" i="4"/>
  <c r="R52" i="4"/>
  <c r="R43" i="1" l="1"/>
  <c r="R19" i="1" s="1"/>
  <c r="R17" i="1" s="1"/>
  <c r="R15" i="1" s="1"/>
  <c r="Q51" i="4"/>
  <c r="Q66" i="4" s="1"/>
  <c r="Q60" i="4"/>
  <c r="Q59" i="4"/>
  <c r="Q58" i="4"/>
  <c r="Q55" i="4"/>
  <c r="Q54" i="4"/>
  <c r="Q156" i="1"/>
  <c r="Q151" i="1"/>
  <c r="Q88" i="1"/>
  <c r="Q83" i="1"/>
  <c r="Q77" i="1"/>
  <c r="Q73" i="1"/>
  <c r="Q70" i="1"/>
  <c r="Q65" i="1"/>
  <c r="Q62" i="1"/>
  <c r="Q39" i="1"/>
  <c r="Q36" i="1"/>
  <c r="B136" i="4"/>
  <c r="B135" i="4"/>
  <c r="B134" i="4"/>
  <c r="C276" i="1"/>
  <c r="P51" i="4"/>
  <c r="P66" i="4" s="1"/>
  <c r="P59" i="4"/>
  <c r="P58" i="4"/>
  <c r="P55" i="4"/>
  <c r="Q31" i="1" l="1"/>
  <c r="Q21" i="1" s="1"/>
  <c r="R12" i="1"/>
  <c r="P54" i="4"/>
  <c r="Q57" i="4"/>
  <c r="P60" i="4"/>
  <c r="P57" i="4"/>
  <c r="P56" i="4"/>
  <c r="Q59" i="1"/>
  <c r="Q56" i="4"/>
  <c r="Q67" i="4"/>
  <c r="Q69" i="1"/>
  <c r="Q82" i="1"/>
  <c r="P156" i="1"/>
  <c r="P151" i="1"/>
  <c r="P88" i="1"/>
  <c r="P83" i="1"/>
  <c r="P77" i="1"/>
  <c r="P73" i="1"/>
  <c r="P70" i="1"/>
  <c r="P65" i="1"/>
  <c r="P62" i="1"/>
  <c r="Q43" i="1" l="1"/>
  <c r="Q19" i="1" s="1"/>
  <c r="Q17" i="1" s="1"/>
  <c r="R10" i="1"/>
  <c r="Q52" i="4"/>
  <c r="P52" i="4"/>
  <c r="Q123" i="1"/>
  <c r="P69" i="1"/>
  <c r="P82" i="1"/>
  <c r="P59" i="1"/>
  <c r="P43" i="1" l="1"/>
  <c r="P19" i="1" s="1"/>
  <c r="P17" i="1" s="1"/>
  <c r="Q15" i="1"/>
  <c r="Q12" i="1" s="1"/>
  <c r="Q10" i="1" s="1"/>
  <c r="P123" i="1"/>
  <c r="P15" i="1" l="1"/>
  <c r="P12" i="1" s="1"/>
  <c r="P10" i="1" s="1"/>
  <c r="C129" i="1"/>
  <c r="K51" i="4" l="1"/>
  <c r="K66" i="4" s="1"/>
  <c r="J51" i="4"/>
  <c r="J66" i="4" s="1"/>
  <c r="I51" i="4"/>
  <c r="I66" i="4" s="1"/>
  <c r="H51" i="4"/>
  <c r="H66" i="4" s="1"/>
  <c r="G51" i="4"/>
  <c r="G66" i="4" s="1"/>
  <c r="F51" i="4"/>
  <c r="F66" i="4" s="1"/>
  <c r="E51" i="4"/>
  <c r="E66" i="4" s="1"/>
  <c r="D51" i="4"/>
  <c r="D66" i="4" s="1"/>
  <c r="C51" i="4"/>
  <c r="C66" i="4" s="1"/>
  <c r="AF51" i="4"/>
  <c r="AF66" i="4" s="1"/>
  <c r="O51" i="4"/>
  <c r="O66" i="4" s="1"/>
  <c r="N51" i="4"/>
  <c r="N66" i="4" s="1"/>
  <c r="M51" i="4"/>
  <c r="M66" i="4" s="1"/>
  <c r="L51" i="4"/>
  <c r="L66" i="4" s="1"/>
  <c r="O156" i="1" l="1"/>
  <c r="O151" i="1"/>
  <c r="O88" i="1"/>
  <c r="O83" i="1"/>
  <c r="O77" i="1"/>
  <c r="O73" i="1"/>
  <c r="O70" i="1"/>
  <c r="O65" i="1"/>
  <c r="O62" i="1"/>
  <c r="O60" i="4"/>
  <c r="O59" i="4"/>
  <c r="O58" i="4"/>
  <c r="O57" i="4"/>
  <c r="O56" i="4"/>
  <c r="O55" i="4"/>
  <c r="O54" i="4" l="1"/>
  <c r="O52" i="4" s="1"/>
  <c r="O59" i="1"/>
  <c r="O69" i="1"/>
  <c r="O82" i="1"/>
  <c r="AF60" i="4"/>
  <c r="AF59" i="4"/>
  <c r="AF58" i="4"/>
  <c r="AF57" i="4"/>
  <c r="AF56" i="4"/>
  <c r="AF55" i="4"/>
  <c r="AF54" i="4"/>
  <c r="C142" i="4" l="1"/>
  <c r="C141" i="4"/>
  <c r="O43" i="1"/>
  <c r="O19" i="1" s="1"/>
  <c r="O17" i="1" s="1"/>
  <c r="O123" i="1"/>
  <c r="C136" i="4"/>
  <c r="C135" i="4"/>
  <c r="C134" i="4"/>
  <c r="C137" i="4"/>
  <c r="AF52" i="4"/>
  <c r="AF67" i="4"/>
  <c r="AG31" i="5"/>
  <c r="AG23" i="5"/>
  <c r="AG20" i="5"/>
  <c r="AG18" i="5"/>
  <c r="AG16" i="5"/>
  <c r="AG69" i="4" l="1"/>
  <c r="AG67" i="4" s="1"/>
  <c r="AG70" i="4"/>
  <c r="AG71" i="4"/>
  <c r="C140" i="4"/>
  <c r="D141" i="4"/>
  <c r="D134" i="4"/>
  <c r="D142" i="4"/>
  <c r="O15" i="1"/>
  <c r="O12" i="1" s="1"/>
  <c r="O10" i="1" s="1"/>
  <c r="D140" i="4"/>
  <c r="C133" i="4"/>
  <c r="AG54" i="4"/>
  <c r="AG59" i="4"/>
  <c r="AG56" i="4"/>
  <c r="AG55" i="4"/>
  <c r="AG60" i="4"/>
  <c r="AG58" i="4"/>
  <c r="AG57" i="4"/>
  <c r="AG52" i="4" l="1"/>
  <c r="C139" i="4"/>
  <c r="D136" i="4"/>
  <c r="D135" i="4"/>
  <c r="D137" i="4"/>
  <c r="C132" i="4"/>
  <c r="D133" i="4" l="1"/>
  <c r="AG17" i="1"/>
  <c r="AG97" i="1"/>
  <c r="AG112" i="1"/>
  <c r="AG156" i="1"/>
  <c r="AG22" i="1"/>
  <c r="AG95" i="1"/>
  <c r="AG88" i="1"/>
  <c r="AG82" i="1"/>
  <c r="AG83" i="1"/>
  <c r="AG77" i="1"/>
  <c r="AG93" i="1"/>
  <c r="AG59" i="1"/>
  <c r="AG125" i="1"/>
  <c r="AG69" i="1"/>
  <c r="AG132" i="1"/>
  <c r="AG43" i="1"/>
  <c r="AG121" i="1"/>
  <c r="AG44" i="1"/>
  <c r="AG151" i="1"/>
  <c r="AG127" i="1"/>
  <c r="AG129" i="1"/>
  <c r="AG134" i="1"/>
  <c r="AG12" i="1"/>
  <c r="AG15" i="1"/>
  <c r="AG114" i="1"/>
  <c r="AG31" i="1"/>
  <c r="AG119" i="1"/>
  <c r="AG19" i="1"/>
  <c r="AG108" i="1"/>
  <c r="AG21" i="1"/>
  <c r="AG123" i="1"/>
  <c r="AG146" i="1"/>
  <c r="AG80" i="1"/>
  <c r="AG135" i="1"/>
  <c r="K83" i="1"/>
  <c r="K88" i="1"/>
  <c r="C146" i="1" l="1"/>
  <c r="K156" i="1" l="1"/>
  <c r="J156" i="1"/>
  <c r="K151" i="1"/>
  <c r="J151" i="1"/>
  <c r="J88" i="1"/>
  <c r="J83" i="1"/>
  <c r="K77" i="1"/>
  <c r="J77" i="1"/>
  <c r="K73" i="1"/>
  <c r="J73" i="1"/>
  <c r="K70" i="1"/>
  <c r="J70" i="1"/>
  <c r="K65" i="1"/>
  <c r="J65" i="1"/>
  <c r="K62" i="1"/>
  <c r="J62" i="1"/>
  <c r="J82" i="1" l="1"/>
  <c r="K59" i="1"/>
  <c r="K69" i="1"/>
  <c r="K82" i="1"/>
  <c r="J69" i="1"/>
  <c r="J59" i="1"/>
  <c r="J43" i="1" l="1"/>
  <c r="J19" i="1" s="1"/>
  <c r="J17" i="1" s="1"/>
  <c r="K43" i="1"/>
  <c r="K123" i="1"/>
  <c r="J123" i="1"/>
  <c r="J15" i="1" l="1"/>
  <c r="J12" i="1" s="1"/>
  <c r="J10" i="1" s="1"/>
  <c r="K39" i="1"/>
  <c r="K36" i="1"/>
  <c r="K31" i="1" l="1"/>
  <c r="K21" i="1" s="1"/>
  <c r="K19" i="1" s="1"/>
  <c r="K17" i="1" s="1"/>
  <c r="K15" i="1" s="1"/>
  <c r="K12" i="1" s="1"/>
  <c r="K10" i="1" s="1"/>
  <c r="C108" i="1"/>
  <c r="I88" i="1" l="1"/>
  <c r="H88" i="1"/>
  <c r="G88" i="1"/>
  <c r="F88" i="1"/>
  <c r="E88" i="1"/>
  <c r="D88" i="1"/>
  <c r="C88" i="1"/>
  <c r="I156" i="1" l="1"/>
  <c r="I151" i="1"/>
  <c r="I83" i="1"/>
  <c r="I77" i="1"/>
  <c r="I73" i="1"/>
  <c r="I70" i="1"/>
  <c r="I65" i="1"/>
  <c r="I62" i="1"/>
  <c r="I39" i="1"/>
  <c r="I36" i="1"/>
  <c r="I31" i="1" l="1"/>
  <c r="I21" i="1" s="1"/>
  <c r="I59" i="1"/>
  <c r="I69" i="1"/>
  <c r="I82" i="1"/>
  <c r="I43" i="1" l="1"/>
  <c r="I19" i="1" s="1"/>
  <c r="I17" i="1" s="1"/>
  <c r="I123" i="1"/>
  <c r="I15" i="1" l="1"/>
  <c r="I12" i="1" s="1"/>
  <c r="I10" i="1" s="1"/>
  <c r="H156" i="1"/>
  <c r="G156" i="1"/>
  <c r="F156" i="1"/>
  <c r="E156" i="1"/>
  <c r="D156" i="1"/>
  <c r="H151" i="1"/>
  <c r="G151" i="1"/>
  <c r="F151" i="1"/>
  <c r="E151" i="1"/>
  <c r="D151" i="1"/>
  <c r="H83" i="1"/>
  <c r="G83" i="1"/>
  <c r="F83" i="1"/>
  <c r="E83" i="1"/>
  <c r="D83" i="1"/>
  <c r="H77" i="1"/>
  <c r="G77" i="1"/>
  <c r="F77" i="1"/>
  <c r="E77" i="1"/>
  <c r="D77" i="1"/>
  <c r="H73" i="1"/>
  <c r="G73" i="1"/>
  <c r="F73" i="1"/>
  <c r="E73" i="1"/>
  <c r="D73" i="1"/>
  <c r="H70" i="1"/>
  <c r="G70" i="1"/>
  <c r="F70" i="1"/>
  <c r="E70" i="1"/>
  <c r="D70" i="1"/>
  <c r="H65" i="1"/>
  <c r="G65" i="1"/>
  <c r="F65" i="1"/>
  <c r="E65" i="1"/>
  <c r="D65" i="1"/>
  <c r="H62" i="1"/>
  <c r="G62" i="1"/>
  <c r="F62" i="1"/>
  <c r="E62" i="1"/>
  <c r="D62" i="1"/>
  <c r="C55" i="1"/>
  <c r="C52" i="1"/>
  <c r="H39" i="1"/>
  <c r="G39" i="1"/>
  <c r="F39" i="1"/>
  <c r="E39" i="1"/>
  <c r="D39" i="1"/>
  <c r="H36" i="1"/>
  <c r="G36" i="1"/>
  <c r="F36" i="1"/>
  <c r="E36" i="1"/>
  <c r="D36" i="1"/>
  <c r="C39" i="1"/>
  <c r="C36" i="1"/>
  <c r="C156" i="1"/>
  <c r="C151" i="1"/>
  <c r="C93" i="1"/>
  <c r="C83" i="1"/>
  <c r="C82" i="1" s="1"/>
  <c r="C77" i="1"/>
  <c r="C73" i="1"/>
  <c r="C70" i="1"/>
  <c r="C65" i="1"/>
  <c r="C62" i="1"/>
  <c r="C22" i="1"/>
  <c r="F31" i="1" l="1"/>
  <c r="F21" i="1" s="1"/>
  <c r="E31" i="1"/>
  <c r="E21" i="1" s="1"/>
  <c r="D31" i="1"/>
  <c r="D21" i="1" s="1"/>
  <c r="H31" i="1"/>
  <c r="H21" i="1" s="1"/>
  <c r="G31" i="1"/>
  <c r="G21" i="1" s="1"/>
  <c r="C69" i="1"/>
  <c r="C44" i="1"/>
  <c r="C31" i="1"/>
  <c r="C21" i="1" s="1"/>
  <c r="H59" i="1"/>
  <c r="D69" i="1"/>
  <c r="C59" i="1"/>
  <c r="C134" i="1"/>
  <c r="E82" i="1"/>
  <c r="H82" i="1"/>
  <c r="E69" i="1"/>
  <c r="G69" i="1"/>
  <c r="D59" i="1"/>
  <c r="D82" i="1"/>
  <c r="G59" i="1"/>
  <c r="E59" i="1"/>
  <c r="H69" i="1"/>
  <c r="G82" i="1"/>
  <c r="F82" i="1"/>
  <c r="F69" i="1"/>
  <c r="F59" i="1"/>
  <c r="F43" i="1" l="1"/>
  <c r="F19" i="1" s="1"/>
  <c r="F17" i="1" s="1"/>
  <c r="E43" i="1"/>
  <c r="E19" i="1" s="1"/>
  <c r="E17" i="1" s="1"/>
  <c r="D43" i="1"/>
  <c r="D19" i="1" s="1"/>
  <c r="D17" i="1" s="1"/>
  <c r="G43" i="1"/>
  <c r="G19" i="1" s="1"/>
  <c r="G17" i="1" s="1"/>
  <c r="H43" i="1"/>
  <c r="H19" i="1" s="1"/>
  <c r="H17" i="1" s="1"/>
  <c r="G123" i="1"/>
  <c r="H123" i="1"/>
  <c r="F123" i="1"/>
  <c r="E123" i="1"/>
  <c r="D123" i="1"/>
  <c r="C123" i="1"/>
  <c r="C43" i="1"/>
  <c r="C19" i="1" s="1"/>
  <c r="C278" i="1"/>
  <c r="C275" i="1"/>
  <c r="C271" i="1"/>
  <c r="C270" i="1"/>
  <c r="C269" i="1"/>
  <c r="C268" i="1"/>
  <c r="F15" i="1" l="1"/>
  <c r="F12" i="1" s="1"/>
  <c r="F10" i="1" s="1"/>
  <c r="D15" i="1"/>
  <c r="D12" i="1" s="1"/>
  <c r="D10" i="1" s="1"/>
  <c r="G15" i="1"/>
  <c r="G12" i="1" s="1"/>
  <c r="G10" i="1" s="1"/>
  <c r="H15" i="1"/>
  <c r="H12" i="1" s="1"/>
  <c r="H10" i="1" s="1"/>
  <c r="E15" i="1"/>
  <c r="E12" i="1" s="1"/>
  <c r="E10" i="1" s="1"/>
  <c r="C272" i="1"/>
  <c r="C267" i="1" l="1"/>
  <c r="AG14" i="4" l="1"/>
  <c r="AG25" i="4"/>
  <c r="C280" i="1" l="1"/>
  <c r="C263" i="1"/>
  <c r="C264" i="1"/>
  <c r="C279" i="1"/>
  <c r="C262" i="1"/>
  <c r="D264" i="1" l="1"/>
  <c r="C273" i="1"/>
  <c r="D273" i="1" s="1"/>
  <c r="C260" i="1"/>
  <c r="D262" i="1" s="1"/>
  <c r="C31" i="5"/>
  <c r="C23" i="5"/>
  <c r="D270" i="1" l="1"/>
  <c r="D271" i="1"/>
  <c r="D269" i="1"/>
  <c r="D268" i="1"/>
  <c r="D272" i="1"/>
  <c r="D267" i="1"/>
  <c r="D263" i="1"/>
  <c r="D261" i="1" s="1"/>
  <c r="C261" i="1"/>
  <c r="C20" i="5" l="1"/>
  <c r="C18" i="5"/>
  <c r="C16" i="5"/>
  <c r="C17" i="1"/>
  <c r="C15" i="1" l="1"/>
  <c r="C12" i="1" l="1"/>
  <c r="C10" i="1" l="1"/>
  <c r="B280" i="1" l="1"/>
  <c r="B279" i="1"/>
  <c r="B278" i="1"/>
  <c r="B277" i="1"/>
  <c r="B276" i="1"/>
  <c r="B275" i="1"/>
  <c r="C14" i="5" l="1"/>
  <c r="AG12" i="4" l="1"/>
  <c r="C266" i="1" l="1"/>
  <c r="D266" i="1"/>
</calcChain>
</file>

<file path=xl/sharedStrings.xml><?xml version="1.0" encoding="utf-8"?>
<sst xmlns="http://schemas.openxmlformats.org/spreadsheetml/2006/main" count="604" uniqueCount="366">
  <si>
    <t>SECRETARÍA DE FINANZAS</t>
  </si>
  <si>
    <t xml:space="preserve">        MEDIANO Y LARGO PLAZO</t>
  </si>
  <si>
    <t>TÍTULOS PÚBLICOS</t>
  </si>
  <si>
    <t xml:space="preserve"> - Moneda nacional</t>
  </si>
  <si>
    <t>Deuda no ajustable por CER</t>
  </si>
  <si>
    <t>PR15</t>
  </si>
  <si>
    <t>BONAR</t>
  </si>
  <si>
    <t>BONTE</t>
  </si>
  <si>
    <t>BOTAPO</t>
  </si>
  <si>
    <t>BOGATO</t>
  </si>
  <si>
    <t>Deuda ajustable por CER</t>
  </si>
  <si>
    <t>PR13</t>
  </si>
  <si>
    <t>BONCER</t>
  </si>
  <si>
    <t>CUASIPAR/$+CER/3,31%/2045</t>
  </si>
  <si>
    <t>DISCOUNT/$+CER/5,83%/2033</t>
  </si>
  <si>
    <t>- Canje 2005</t>
  </si>
  <si>
    <t>- Canje 2010</t>
  </si>
  <si>
    <t>PAR/$+CER/T.FIJA/2038</t>
  </si>
  <si>
    <t xml:space="preserve"> - Moneda extranjera </t>
  </si>
  <si>
    <t>Deuda en dólares estadounidenses</t>
  </si>
  <si>
    <t>BIRAD</t>
  </si>
  <si>
    <t>DISCOUNT/U$S/8,28%/2033</t>
  </si>
  <si>
    <t>PAR/U$S/T.FIJA/2038</t>
  </si>
  <si>
    <t>Deuda en euros</t>
  </si>
  <si>
    <t>BIRAE</t>
  </si>
  <si>
    <t>DISCOUNT/EUR/7,82%/2033</t>
  </si>
  <si>
    <t>PAR/EUR/T.FIJA/2038</t>
  </si>
  <si>
    <t>Deuda en yenes</t>
  </si>
  <si>
    <t>DISCOUNT/JPY/4,33%/2033</t>
  </si>
  <si>
    <t>PAR/JPY/T.FIJA/2038</t>
  </si>
  <si>
    <t>Deuda en Franco suizo</t>
  </si>
  <si>
    <t>BIRAF</t>
  </si>
  <si>
    <t xml:space="preserve"> - Amparos y excepciones</t>
  </si>
  <si>
    <t>LETRAS DEL TESORO</t>
  </si>
  <si>
    <t>LETRA CMEA</t>
  </si>
  <si>
    <t>ORGANISMOS INTERNACIONALES</t>
  </si>
  <si>
    <t>ORGANISMOS OFICIALES</t>
  </si>
  <si>
    <t>BANCA COMERCIAL</t>
  </si>
  <si>
    <t>PAGARÉS DEL TESORO</t>
  </si>
  <si>
    <t>PAGARÉ 2019 - $</t>
  </si>
  <si>
    <t>PAGARÉ 2038 - UCP</t>
  </si>
  <si>
    <t>AVALES</t>
  </si>
  <si>
    <t>ADELANTOS TRANSITORIOS BCRA - Extraordinarios</t>
  </si>
  <si>
    <t>ADELANTOS TRANSITORIOS BCRA - Ordinarios</t>
  </si>
  <si>
    <t xml:space="preserve">    CAPITAL</t>
  </si>
  <si>
    <t xml:space="preserve">    INTERÉS</t>
  </si>
  <si>
    <t>BONO PGN</t>
  </si>
  <si>
    <t>LECAP</t>
  </si>
  <si>
    <t>BONO CONSOLIDADO 2089</t>
  </si>
  <si>
    <t>LETRA BCRA FDA</t>
  </si>
  <si>
    <t>LETRA BCRA FOI</t>
  </si>
  <si>
    <t>LETRA BCRA</t>
  </si>
  <si>
    <t>LETRA FFRH</t>
  </si>
  <si>
    <t>LETRA FFSIT</t>
  </si>
  <si>
    <t>LETRA SRT</t>
  </si>
  <si>
    <t>LETRA ANSES</t>
  </si>
  <si>
    <t>LETES - U$S</t>
  </si>
  <si>
    <t>LETRAS EN GARANTÍA - U$S</t>
  </si>
  <si>
    <t>PAGARÉ 2021 - CAMMESA - U$S</t>
  </si>
  <si>
    <t xml:space="preserve"> </t>
  </si>
  <si>
    <t>Moneda local (1)</t>
  </si>
  <si>
    <t xml:space="preserve">     Deuda no ajustable por CER</t>
  </si>
  <si>
    <t xml:space="preserve">        Tasa Cero</t>
  </si>
  <si>
    <t xml:space="preserve">     Deuda ajustable por CER</t>
  </si>
  <si>
    <t>Moneda extranjera</t>
  </si>
  <si>
    <t xml:space="preserve">     Deuda en dólares estadounidenses</t>
  </si>
  <si>
    <t xml:space="preserve">     Deuda en otras monedas extranjeras (2)</t>
  </si>
  <si>
    <t>(1) La deuda emitida en dólares, pero cuyo pago de capital e interés es en pesos, se clasifica como deuda en Moneda Local.</t>
  </si>
  <si>
    <t>COMPOSICIÓN POR TASA</t>
  </si>
  <si>
    <t>FLUJOS Y VARIACIONES</t>
  </si>
  <si>
    <t>II - DEUDA ELEGIBLE PENDIENTE DE REESTRUCTURACIÓN, AL INICIO DEL PERÍODO</t>
  </si>
  <si>
    <t xml:space="preserve">  VARIACIONES</t>
  </si>
  <si>
    <t>Letras del Tesoro</t>
  </si>
  <si>
    <t>LETRA ANSES - $</t>
  </si>
  <si>
    <t>LETRA FFSIT - $</t>
  </si>
  <si>
    <t>LETES - $</t>
  </si>
  <si>
    <t>BONCER/$/4,25%+CER/15-01-2019</t>
  </si>
  <si>
    <t>BONAR/U$S/8,75%/2024</t>
  </si>
  <si>
    <t>BONCER/$/2,25%+CER/28-04-2020</t>
  </si>
  <si>
    <t>BONAR/$/BADLAR+200/08-02-2021</t>
  </si>
  <si>
    <t>BONAR/U$S/7,625%/18-04-2037</t>
  </si>
  <si>
    <t>BONCER/$/2,50%+CER/22-07-2021</t>
  </si>
  <si>
    <t>BONCER/$/4,25%+CER/15-04-2019</t>
  </si>
  <si>
    <t>BIRF</t>
  </si>
  <si>
    <t>BID</t>
  </si>
  <si>
    <t>CAF</t>
  </si>
  <si>
    <t>FONPLATA</t>
  </si>
  <si>
    <t>OFID</t>
  </si>
  <si>
    <t>FMI</t>
  </si>
  <si>
    <t>Préstamos Bilaterales</t>
  </si>
  <si>
    <t>LECAP - $</t>
  </si>
  <si>
    <t>LETRA CMEA - U$S</t>
  </si>
  <si>
    <t>BONAR/$/6,72763943%/31-12-2028</t>
  </si>
  <si>
    <t>BONAR/$/BADLAR+250pb/2019</t>
  </si>
  <si>
    <t>BONAR/U$S/9%/2019/15-03-2019</t>
  </si>
  <si>
    <t>BIRAD/U$S/6,25%/22-04-2019</t>
  </si>
  <si>
    <t>FIDA</t>
  </si>
  <si>
    <t>Bonos de Consolidación</t>
  </si>
  <si>
    <t>BONO CONSOLIDADO/$/T.CERO/2089</t>
  </si>
  <si>
    <t>PR 13</t>
  </si>
  <si>
    <t>Préstamos Garantizados</t>
  </si>
  <si>
    <t>Pagarés</t>
  </si>
  <si>
    <t>PAGARÉ CUT - $</t>
  </si>
  <si>
    <t xml:space="preserve"> b) Avales netos de cancelaciones</t>
  </si>
  <si>
    <t xml:space="preserve"> c) Emisión Bonos de Consolidación</t>
  </si>
  <si>
    <t>PR 15</t>
  </si>
  <si>
    <t>Tipo de Cambio (excluye deudas ajustables por CER)</t>
  </si>
  <si>
    <t>Variación de la deuda ajustable por CER (efectos tipo de cambio y CER)</t>
  </si>
  <si>
    <t>Capitalización de Bonos del Canje, Préstamos Garantizados, Pagaré Banco Nación, Bocones y Otros</t>
  </si>
  <si>
    <t>VI - DEUDA ELEGIBLE PENDIENTE DE REESTRUCTURACIÓN, AL FINAL DEL PERÍODO</t>
  </si>
  <si>
    <t>ÍNDICE</t>
  </si>
  <si>
    <t>HOJA</t>
  </si>
  <si>
    <t>CONTENIDO</t>
  </si>
  <si>
    <t>A.1</t>
  </si>
  <si>
    <t>A.2</t>
  </si>
  <si>
    <t>A.3</t>
  </si>
  <si>
    <t>Indice</t>
  </si>
  <si>
    <t>(2) Incluye: Libras esterlinas, Franco Suizo, Corona Danesa, Corona Sueca, Dólar Canadiense, Dinar Kuwaiti, Dólar Australiano y Dirham de Emiratos Árabes Unidos.</t>
  </si>
  <si>
    <t xml:space="preserve">     Deuda en euros</t>
  </si>
  <si>
    <t xml:space="preserve">     Deuda en yenes</t>
  </si>
  <si>
    <t xml:space="preserve">     Deuda en derechos especiales de giro</t>
  </si>
  <si>
    <t xml:space="preserve">        Tasa Variable</t>
  </si>
  <si>
    <t xml:space="preserve">        Tasa Fija</t>
  </si>
  <si>
    <t>Deuda Bruta de la Administración Central - Por instrumento y tipo de plazo</t>
  </si>
  <si>
    <t>Flujos y variaciones de la Deuda Bruta de la Administración Central</t>
  </si>
  <si>
    <t>COMPOSICIÓN POR MONEDA</t>
  </si>
  <si>
    <t xml:space="preserve">  Pesos no ajustable por CER</t>
  </si>
  <si>
    <t xml:space="preserve">  Pesos ajustable por CER</t>
  </si>
  <si>
    <t xml:space="preserve">  Dólares</t>
  </si>
  <si>
    <t xml:space="preserve">  Euros</t>
  </si>
  <si>
    <t xml:space="preserve">  Yenes</t>
  </si>
  <si>
    <t xml:space="preserve">  DEG</t>
  </si>
  <si>
    <t xml:space="preserve">  Tasa Fija</t>
  </si>
  <si>
    <t xml:space="preserve">  Tasa Cero</t>
  </si>
  <si>
    <t xml:space="preserve">  Tasa Variable</t>
  </si>
  <si>
    <t xml:space="preserve">I - DEUDA BRUTA (EXCLUIDA LA ELEGIBLE PENDIENTE DE REESTRUCTURACIÓN), AL INICIO DEL PERÍODO </t>
  </si>
  <si>
    <t>VII - DEUDA BRUTA (EXCLUIDA LA ELEGIBLE PENDIENTE DE REESTRUCTURACIÓN), AL FINAL DEL PERÍODO (V - VI)</t>
  </si>
  <si>
    <t>ADELANTOS TRANSITORIOS BCRA</t>
  </si>
  <si>
    <t>(1) Incluye operaciones de hasta un año de plazo.</t>
  </si>
  <si>
    <t xml:space="preserve"> - EN SITUACIÓN DE PAGO NORMAL</t>
  </si>
  <si>
    <t>I- LEGISLACIÓN ARGENTINA</t>
  </si>
  <si>
    <t>II- LEGISLACIÓN EXTRANJERA</t>
  </si>
  <si>
    <t xml:space="preserve"> POR LEGISLACIÓN Y SITUACIÓN</t>
  </si>
  <si>
    <t>Deuda Bruta de la Administración Central - Por legislación y situación</t>
  </si>
  <si>
    <t>A- DEUDA BRUTA ( I + II  + III)</t>
  </si>
  <si>
    <t>DEUDA BRUTA</t>
  </si>
  <si>
    <t>III - DEUDA BRUTA (I + II)</t>
  </si>
  <si>
    <t xml:space="preserve">V - DEUDA BRUTA (III + IV) </t>
  </si>
  <si>
    <t>POR MONEDA Y TASA</t>
  </si>
  <si>
    <t>I- DEUDA EN SITUACIÓN DE PAGO NORMAL</t>
  </si>
  <si>
    <t>B- DEUDA BRUTA (EXCLUIDA LA ELEGIBLE PENDIENTE DE REESTRUCTURACIÓN) ( I + II )</t>
  </si>
  <si>
    <t>DEUDA BRUTA EN SITUACIÓN DE PAGO NORMAL</t>
  </si>
  <si>
    <t>(*) Datos preliminares</t>
  </si>
  <si>
    <t>LETES $</t>
  </si>
  <si>
    <t>BEI</t>
  </si>
  <si>
    <t>Club de París</t>
  </si>
  <si>
    <t>BONAR/$/1,7056 %/08-02-2019</t>
  </si>
  <si>
    <t>BONAR/U$S/4,5%/21-06-2019</t>
  </si>
  <si>
    <t>BONOS PGN/U$S/28-06-2021</t>
  </si>
  <si>
    <t>PAGARÉ 2021 - U$S - CAMMESA</t>
  </si>
  <si>
    <t>A.4</t>
  </si>
  <si>
    <t>LETRA - U$S</t>
  </si>
  <si>
    <t>BOTAPO/$/TPM/21-06-2020</t>
  </si>
  <si>
    <t>BONAR/$/BADLAR+300pb/10-06-2019</t>
  </si>
  <si>
    <t>PRÉSTAMOS</t>
  </si>
  <si>
    <t>PRÉSTAMOS GARANTIZADOS</t>
  </si>
  <si>
    <t>BOGATO/$/1,1602%/CER+4%/06-03-2020</t>
  </si>
  <si>
    <t xml:space="preserve">Otros Préstamos </t>
  </si>
  <si>
    <t>Deuda Bruta de la Administración Central en Situación de Pago Normal - Por tipo de moneda y tasa</t>
  </si>
  <si>
    <t>LETRA FFDP - $</t>
  </si>
  <si>
    <t>BONAR/U$S/0%/05-08-2019</t>
  </si>
  <si>
    <t>BONAR/U$S/5,75%/2025</t>
  </si>
  <si>
    <t>Amparos</t>
  </si>
  <si>
    <t>LETRA MENDOZA - U$S</t>
  </si>
  <si>
    <t>LETES - U$S - Pagan en pesos</t>
  </si>
  <si>
    <t>BONTE/$/26%/21-11-2020</t>
  </si>
  <si>
    <t>BCIE</t>
  </si>
  <si>
    <t>OTROS BILATERALES</t>
  </si>
  <si>
    <t>Otras Operaciones (Bajas Ley n° 27.249, amparos y excepciones y otros ajustes)</t>
  </si>
  <si>
    <t>LETRA FGS</t>
  </si>
  <si>
    <t>LETRA FGS - U$S</t>
  </si>
  <si>
    <t>LETRA FGS - $</t>
  </si>
  <si>
    <t>LETRA - $</t>
  </si>
  <si>
    <t>Financiamiento Banco Nación</t>
  </si>
  <si>
    <t xml:space="preserve">LETRA AFIP - $ </t>
  </si>
  <si>
    <t xml:space="preserve">LETRA BICE - $ </t>
  </si>
  <si>
    <t xml:space="preserve">LETRA CORREDORES VIALES S.A. - $ </t>
  </si>
  <si>
    <t xml:space="preserve">LETRA FAAD - $ </t>
  </si>
  <si>
    <t xml:space="preserve">LETRA FFOGS - $ </t>
  </si>
  <si>
    <t xml:space="preserve">LETRA FFSNA - $ </t>
  </si>
  <si>
    <t xml:space="preserve">LETRA FIDEICOMISO DEC. 976/01 GASOIL Y TASAS VIALES - $ </t>
  </si>
  <si>
    <t xml:space="preserve">LETRA FOBOSQUE - $ </t>
  </si>
  <si>
    <t xml:space="preserve">LETRA FOGAR - $ </t>
  </si>
  <si>
    <t xml:space="preserve">LETRA PUERTOS - $ </t>
  </si>
  <si>
    <t>LETRA FFDP</t>
  </si>
  <si>
    <t>LETRA INTERCARGO SAC - U$S</t>
  </si>
  <si>
    <t>MINISTERIO DE ECONOMÍA</t>
  </si>
  <si>
    <t xml:space="preserve">LETRA PLAYAS FERROVIARIAS - $ </t>
  </si>
  <si>
    <t>Otras Operaciones (Registro CCF, amparos, excepciones, avales (1) y otros ajustes)</t>
  </si>
  <si>
    <t>Títulos Públicos</t>
  </si>
  <si>
    <t>Adelantos Transitorios BCRA</t>
  </si>
  <si>
    <t>Préstamos Organismos Internacionales</t>
  </si>
  <si>
    <t xml:space="preserve">LETRA PLAYAS FERROVIARIAS - U$S </t>
  </si>
  <si>
    <t xml:space="preserve"> (1) EX-2019-102447651- -APN-DGD#MHA / Actualización del registro de instrumentos de la deuda pública indirecta - Avales otorgados y/o endosados a favor de distintas entidades.</t>
  </si>
  <si>
    <t>en %</t>
  </si>
  <si>
    <t>DEUDA BRUTA DE LA ADMINISTRACIÓN CENTRAL (*)</t>
  </si>
  <si>
    <t>DEUDA BRUTA DE LA ADMINISTRACIÓN CENTRAL (**)</t>
  </si>
  <si>
    <t>DEUDA BRUTA DE LA ADMINISTRACIÓN CENTRAL EN SITUACIÓN DE PAGO NORMAL (**)</t>
  </si>
  <si>
    <t>(*) - Nada en el presente informe, o en cualquier comunicación de la República, constituye un reconocimiento o aceptación de la existencia de reclamo, o responsabilidad alguna de la República de abonar dicho reclamo, o un reconocimiento de que se ha restablecido o reinstaurado capacidad alguna para iniciar procesos legales en cualquier jurisdicción con respecto a dicho reclamo, o cualquier período de prescripción en relación con ello, o una promesa expresa o implícita de pagar dicho reclamo (o parte de ello). Todas las defensas disponibles para la República en relación con cualquier ley aplicable de prescripciones o cualquier otra se preservan expresamente a todos los efectos y propósitos.</t>
  </si>
  <si>
    <t xml:space="preserve"> - Nothing in this report, or in any communication from the Republic, constitutes an acknowledgment or admission of the existence of any claim or any liability of the Republic to pay that claim or an acknowledgment that any ability to bring proceedings in any jurisdiction in respect of such claim or any limitation period relating thereto has been revived or reinstated, or an express or implied promise to pay any such claim (or part thereof).  All defenses available to the Republic relating to any applicable statute of limitations or otherwise are expressly preserved for all purposes.</t>
  </si>
  <si>
    <t>(**) - Nada en el presente informe, o en cualquier comunicación de la República, constituye un reconocimiento o aceptación de la existencia de reclamo, o responsabilidad alguna de la República de abonar dicho reclamo, o un reconocimiento de que se ha restablecido o reinstaurado capacidad alguna para iniciar procesos legales en cualquier jurisdicción con respecto a dicho reclamo, o cualquier período de prescripción en relación con ello, o una promesa expresa o implícita de pagar dicho reclamo (o parte de ello). Todas las defensas disponibles para la República en relación con cualquier ley aplicable de prescripciones o cualquier otra se preservan expresamente a todos los efectos y propósitos.</t>
  </si>
  <si>
    <t>BONTE 2021/$/BADLAR + 100 PB/0</t>
  </si>
  <si>
    <t>BONTE DUAL/$/34%/05-08-21</t>
  </si>
  <si>
    <t>BONCER/$/1%+CER/05-08-2021</t>
  </si>
  <si>
    <t>BONAR DUAL 2020/U$S/4,5%</t>
  </si>
  <si>
    <t>PAGARE CUT</t>
  </si>
  <si>
    <t>BONTE /U$S/4%/05-08-21</t>
  </si>
  <si>
    <t xml:space="preserve">LETRA FONDCE - U$S </t>
  </si>
  <si>
    <t>LETRA FODER - U$S</t>
  </si>
  <si>
    <t>BANCA, AVALES Y OTROS</t>
  </si>
  <si>
    <t>DEUDA PENDIENTE DE REEST.</t>
  </si>
  <si>
    <t>BONCER/$/1,20%+CER/18-03-2022</t>
  </si>
  <si>
    <t>BONCER/$/1,40%+CER/25-03-2023</t>
  </si>
  <si>
    <t>BONCER/$/1,50%+CER/25-03-2024</t>
  </si>
  <si>
    <t>BOGATO/$/1,1602%/CER+4%/6-3-20</t>
  </si>
  <si>
    <t>BONAR/$/BADLAR+325pb/01-03-2020</t>
  </si>
  <si>
    <t xml:space="preserve">        CORTO PLAZO (1)</t>
  </si>
  <si>
    <t>II- DEUDA EN SITUACIÓN DE PAGO DIFERIDO (2)</t>
  </si>
  <si>
    <t>III- DEUDA ELEGIBLE PENDIENTE DE REESTRUCTURACIÓN (3)</t>
  </si>
  <si>
    <t xml:space="preserve"> - EN SITUACIÓN DE PAGO DIFERIDO (1)</t>
  </si>
  <si>
    <t xml:space="preserve"> - ELEGIBLE PENDIENTE DE REESTRUCTURACIÓN (2)</t>
  </si>
  <si>
    <t>BONCER/$/1,10%+CER/17-04-2021</t>
  </si>
  <si>
    <t>LETRA BCRA - U$S</t>
  </si>
  <si>
    <t>LETRA FONDCE - U$S</t>
  </si>
  <si>
    <t>LETRA PLAYAS FERROVIARIAS - U$S</t>
  </si>
  <si>
    <t>LETRA PROV. MENDOZA - U$S</t>
  </si>
  <si>
    <t>BONTE/$/22%/21-05-2022</t>
  </si>
  <si>
    <t>BONCER/$/1,30%+CER/20-09-2022</t>
  </si>
  <si>
    <t xml:space="preserve">LETRA FFRH - $ </t>
  </si>
  <si>
    <t xml:space="preserve">LETRA SRT - $ </t>
  </si>
  <si>
    <t>LETRA SISVIAL - $</t>
  </si>
  <si>
    <t>LETRA REFLOTA - $</t>
  </si>
  <si>
    <t>LETRA REFOP - $</t>
  </si>
  <si>
    <t xml:space="preserve">LETRA AGP - $ </t>
  </si>
  <si>
    <t xml:space="preserve">LETRA FERROSUR CANON - $ </t>
  </si>
  <si>
    <t xml:space="preserve">LETRA FERROSUR SERV GRALES - $ </t>
  </si>
  <si>
    <t xml:space="preserve">LETRA GASODUCTO SUR - $ </t>
  </si>
  <si>
    <t xml:space="preserve">LETRA NUEVO CENTRAL CANON - $ </t>
  </si>
  <si>
    <t>BONCER/$/1,45%+CER/13-08-2023</t>
  </si>
  <si>
    <t>BONO R.A. U$S</t>
  </si>
  <si>
    <t>BONO GLOBAL U$S</t>
  </si>
  <si>
    <t>BONO GLOBAL EUR</t>
  </si>
  <si>
    <t>BONCER/$/2,25%+CER/09-11-2028</t>
  </si>
  <si>
    <t>BONCER/$/2%+CER/09-11-2026</t>
  </si>
  <si>
    <t>BIRAD/U$S/4,625%/11-01-2023</t>
  </si>
  <si>
    <t>BIRAD/U$S/5,625%/26-01-2022</t>
  </si>
  <si>
    <t>BIRAD/U$S/5,875%/11-01-2028</t>
  </si>
  <si>
    <t>BIRAD/U$S/6,625%/06-07-2028</t>
  </si>
  <si>
    <t>BIRAD/U$S/6,875%/11-01-2048</t>
  </si>
  <si>
    <t>BIRAD/U$S/6,875%/22-04-2021</t>
  </si>
  <si>
    <t>BIRAD/U$S/6,875%/26-01-2027</t>
  </si>
  <si>
    <t>BIRAD/U$S/7,125%/06-07-2036</t>
  </si>
  <si>
    <t>BIRAD/U$S/7,125%/28-06-2117</t>
  </si>
  <si>
    <t>BIRAD/U$S/7,5%/22-04-2026</t>
  </si>
  <si>
    <t>BIRAD/U$S/7,625%/22-04-2046</t>
  </si>
  <si>
    <t>BIRAE/EUR/3,375%/15-01-2023</t>
  </si>
  <si>
    <t>BIRAE/EUR/3,875%/15-01-2022</t>
  </si>
  <si>
    <t>BIRAE/EUR/5,00%/15-01-2027</t>
  </si>
  <si>
    <t>BIRAE/EUR/5,250%/15-01-2028</t>
  </si>
  <si>
    <t>BIRAE/EUR/6,250%/09-11-2047</t>
  </si>
  <si>
    <t>BIRAF/CHF/3,375%/12-10-2020</t>
  </si>
  <si>
    <t>BONAD 2021/U$S/4%/05-08-21</t>
  </si>
  <si>
    <t>BONAR 2020/U$S/ 8%/29-05-20</t>
  </si>
  <si>
    <t>BONAR/U$S/1%/05-08-2023</t>
  </si>
  <si>
    <t>BONAR/U$S/7,75 %/30-12-2022</t>
  </si>
  <si>
    <t>BONAR/U$S/7,875%/30-12-2025</t>
  </si>
  <si>
    <t>BONAR/U$S/7,875%/30-12-2027</t>
  </si>
  <si>
    <t>BONAR/U$S/8%/08-10-2020 (R )</t>
  </si>
  <si>
    <t xml:space="preserve"> d) Ajustes de valuación y saldo al inicio - Excluyendo la deuda no presentada al canje</t>
  </si>
  <si>
    <t xml:space="preserve"> e) Ajustes de valuación sobre deuda no presentada al canje</t>
  </si>
  <si>
    <t>IV - TOTAL VARIACIONES (a+b+c+d+e)</t>
  </si>
  <si>
    <t>BONO GLOBAL/U$S/1,00%/09-07-2029</t>
  </si>
  <si>
    <t>BONO GLOBAL/EUR/0,50%/09-07-2029</t>
  </si>
  <si>
    <t>BONO GLOBAL/EUR/0,125%/09-07-2030</t>
  </si>
  <si>
    <t>BONO GLOBAL/U$S/STEP UP/09-07-2030</t>
  </si>
  <si>
    <t>BONO GLOBAL/U$S/STEP UP/09-07-2046</t>
  </si>
  <si>
    <t>BONO GLOBAL/U$S/STEP UP/09-07-2035</t>
  </si>
  <si>
    <t>BONO GLOBAL/U$S/STEP UP/09-01-2038</t>
  </si>
  <si>
    <t>BONO GLOBAL/U$S/STEP UP/09-07-2041</t>
  </si>
  <si>
    <t>BONO GLOBAL/EUR/STEP UP/09-07-2046</t>
  </si>
  <si>
    <t>BONO GLOBAL/EUR/STEP UP/09-07-2035</t>
  </si>
  <si>
    <t>BONO GLOBAL/EUR/STEP UP/09-01-2038</t>
  </si>
  <si>
    <t>BONO GLOBAL/EUR/STEP UP/09-07-2041</t>
  </si>
  <si>
    <t>BONO R.A./U$S/STEP UP/09-07-2030</t>
  </si>
  <si>
    <t>BONO R.A./U$S/STEP UP/09-07-2035</t>
  </si>
  <si>
    <t>BONO R.A./U$S/STEP UP/09-01-2038</t>
  </si>
  <si>
    <t>BONO R.A./U$S/STEP UP/09-07-2041</t>
  </si>
  <si>
    <t>BONO R.A./U$S/1,00%/09-07-2029</t>
  </si>
  <si>
    <t xml:space="preserve"> 2 - Amortizaciones, canjes y cancelaciones</t>
  </si>
  <si>
    <t xml:space="preserve"> 1 - Financiamiento, canjes y emisiones</t>
  </si>
  <si>
    <t xml:space="preserve"> a) Operaciones netas del período ( 1 - 2 )</t>
  </si>
  <si>
    <t>CANJE LOCAL E INTERNACIONAL</t>
  </si>
  <si>
    <t>Datos en millones de U$S / Valor Nominal Actualizado (*)</t>
  </si>
  <si>
    <t>ALTAS</t>
  </si>
  <si>
    <t>BAJAS</t>
  </si>
  <si>
    <t>BONCER/$/2,00+CER/09-11-2026</t>
  </si>
  <si>
    <t>BONCER/$/2,25+CER/09-11-2028</t>
  </si>
  <si>
    <t xml:space="preserve">BONAR 2020/U$S/ 8%/29-05-2020 </t>
  </si>
  <si>
    <t>BONAR DUAL/U$S/4,5%/13-02-2020</t>
  </si>
  <si>
    <t>BONAR/U$S/5,75%/18-04-2025</t>
  </si>
  <si>
    <t>BONAR/U$S/8%/08-10-2020</t>
  </si>
  <si>
    <t>BONAR/U$S/8,75%/07-05-2024</t>
  </si>
  <si>
    <t>LETES/U$S/11-10-2019</t>
  </si>
  <si>
    <t>LETES/U$S/13-09-2019</t>
  </si>
  <si>
    <t>LETES/U$S/14-02-2020</t>
  </si>
  <si>
    <t>LETES/U$S/15-11-2019</t>
  </si>
  <si>
    <t>LETES/U$S/17-01-2020</t>
  </si>
  <si>
    <t>LETES/U$S/20-12-2019</t>
  </si>
  <si>
    <t>LETES/U$S/25-10-2019</t>
  </si>
  <si>
    <t>LETES/U$S/27-09-2019</t>
  </si>
  <si>
    <t>LETES/U$S/28-02-2020</t>
  </si>
  <si>
    <t>LETES/U$S/29-11-2019</t>
  </si>
  <si>
    <t>LETES/U$S/30-08-2019</t>
  </si>
  <si>
    <t>LETES/U$S/31-01-2020</t>
  </si>
  <si>
    <t>LETRA/U$S/4,25%/04-12-19</t>
  </si>
  <si>
    <t>LETRA/U$S/4,25%/05-11-19</t>
  </si>
  <si>
    <t>(*) Datos preliminares.  Tipo de cambio aplicado: 31/08/2020</t>
  </si>
  <si>
    <t>A.5</t>
  </si>
  <si>
    <t>Resumen del canje de deuda pública Local e Internacional</t>
  </si>
  <si>
    <t>BONOS Y LETRAS</t>
  </si>
  <si>
    <t xml:space="preserve">LETRA FERRO EXPRESO PAMPEANO CANON - $ </t>
  </si>
  <si>
    <t xml:space="preserve">LETRA FERRO EXPRESO PAMPEANO SERV GRALES - $ </t>
  </si>
  <si>
    <t xml:space="preserve">LETRA GENERAL PAZ - $ </t>
  </si>
  <si>
    <t xml:space="preserve">LETRA NUEVO CENTRAL SERV GRALES - $ </t>
  </si>
  <si>
    <t>LETRA SIFER - $</t>
  </si>
  <si>
    <t>BONTE/U$S/0,10%/29-04-2022</t>
  </si>
  <si>
    <t>BONTE/U$S/0,10%/30-11-2021</t>
  </si>
  <si>
    <t>LEPASE - $</t>
  </si>
  <si>
    <t>BONAR/$/BADLAR+300/23-12-2020</t>
  </si>
  <si>
    <t>CANJE LOCAL - Ley 27556 - Resolución 381/2020 y Resolución 540/2020 (ALTAS - BAJAS)</t>
  </si>
  <si>
    <t>CANJE INTERNACIONAL - Ley 27544 - Decreto 391/2020 (ALTAS - BAJAS)</t>
  </si>
  <si>
    <t>Período 2019 / 2021 - Datos en millones de U$S / Tipo de cambio aplicado: último día habil de cada mes</t>
  </si>
  <si>
    <t>Año 2019 / 2021 - Datos en millones de U$S</t>
  </si>
  <si>
    <t>SERIE MENSUAL - 2019 / 2021</t>
  </si>
  <si>
    <t>BONTE/$/BADLAR+525PB/06-02-2023</t>
  </si>
  <si>
    <t>BONCER/$/1,55%+CER/26-07-2024</t>
  </si>
  <si>
    <t>abr 21 (*)</t>
  </si>
  <si>
    <t>may 21 (*)</t>
  </si>
  <si>
    <t>BONTE/U$S/0,20%/30-11-2022</t>
  </si>
  <si>
    <t>Información actualizada al 30/06/2021</t>
  </si>
  <si>
    <t>jun 21 (*)</t>
  </si>
  <si>
    <t>Moneda local</t>
  </si>
  <si>
    <t>Legislación Argentina</t>
  </si>
  <si>
    <t>Legislación extranjera</t>
  </si>
  <si>
    <t xml:space="preserve">  Otras monedas</t>
  </si>
  <si>
    <t>Mediano y largo plazo</t>
  </si>
  <si>
    <t>Corto plazo</t>
  </si>
  <si>
    <t>Deuda pendiente de reestructuración</t>
  </si>
  <si>
    <t>Gráficos</t>
  </si>
  <si>
    <t>A.6</t>
  </si>
  <si>
    <t>CLUB DE PARIS (4)</t>
  </si>
  <si>
    <t>(4) Saldos al 30/5/19 - Conforme Decreto N° 412/21</t>
  </si>
  <si>
    <t>(2) Deuda en situacion de pago diferido, no elegible para canjes de Decretos 1735/04 y 563/10.</t>
  </si>
  <si>
    <t>(1) Deuda en situacion de pago diferido, no elegible para canjes de Decretos 1735/04 y 563/10.</t>
  </si>
  <si>
    <t>(3) Se trata de la deuda elegible y no presentada al canje (Decretos 1735/04 y 563/10) y no cancelada a la fecha en el marco de los acuerdos contemplados en la Ley N° 27.249.</t>
  </si>
  <si>
    <t>(2) Se trata de la deuda elegible y no presentada al canje (Decretos 1735/04 y 563/10) y no cancelada a la fecha en el marco de los acuerdos contemplados en la Ley N° 27.249.</t>
  </si>
</sst>
</file>

<file path=xl/styles.xml><?xml version="1.0" encoding="utf-8"?>
<styleSheet xmlns="http://schemas.openxmlformats.org/spreadsheetml/2006/main" xmlns:mc="http://schemas.openxmlformats.org/markup-compatibility/2006" xmlns:x14ac="http://schemas.microsoft.com/office/spreadsheetml/2009/9/ac" mc:Ignorable="x14ac">
  <numFmts count="32">
    <numFmt numFmtId="41" formatCode="_-* #,##0_-;\-* #,##0_-;_-* &quot;-&quot;_-;_-@_-"/>
    <numFmt numFmtId="43" formatCode="_-* #,##0.00_-;\-* #,##0.00_-;_-* &quot;-&quot;??_-;_-@_-"/>
    <numFmt numFmtId="164" formatCode="_ &quot;$&quot;\ * #,##0_ ;_ &quot;$&quot;\ * \-#,##0_ ;_ &quot;$&quot;\ * &quot;-&quot;_ ;_ @_ "/>
    <numFmt numFmtId="165" formatCode="_ * #,##0_ ;_ * \-#,##0_ ;_ * &quot;-&quot;_ ;_ @_ "/>
    <numFmt numFmtId="166" formatCode="_ &quot;$&quot;\ * #,##0.00_ ;_ &quot;$&quot;\ * \-#,##0.00_ ;_ &quot;$&quot;\ * &quot;-&quot;??_ ;_ @_ "/>
    <numFmt numFmtId="167" formatCode="_ * #,##0.00_ ;_ * \-#,##0.00_ ;_ * &quot;-&quot;??_ ;_ @_ "/>
    <numFmt numFmtId="168" formatCode="_-* #,##0.00\ _€_-;\-* #,##0.00\ _€_-;_-* &quot;-&quot;??\ _€_-;_-@_-"/>
    <numFmt numFmtId="169" formatCode="_-* #,##0\ _€_-;\-* #,##0\ _€_-;_-* &quot;-&quot;??\ _€_-;_-@_-"/>
    <numFmt numFmtId="170" formatCode="_-* #,##0_-;\-* #,##0_-;_-* &quot;-&quot;??_-;_-@_-"/>
    <numFmt numFmtId="171" formatCode="_-* #,##0.00\ _P_t_s_-;\-* #,##0.00\ _P_t_s_-;_-* &quot;-&quot;??\ _P_t_s_-;_-@_-"/>
    <numFmt numFmtId="172" formatCode="0.00000%"/>
    <numFmt numFmtId="173" formatCode="0.00_)"/>
    <numFmt numFmtId="174" formatCode="_-* #,##0.00\ _P_t_a_-;\-* #,##0.00\ _P_t_a_-;_-* &quot;-&quot;??\ _P_t_a_-;_-@_-"/>
    <numFmt numFmtId="175" formatCode="_(* #,##0_);_(* \(#,##0\);_(* &quot;-&quot;_);_(@_)"/>
    <numFmt numFmtId="176" formatCode="_ * #,##0.0000_ ;_ * \-#,##0.0000_ ;_ * &quot;-&quot;????_ ;_ @_ "/>
    <numFmt numFmtId="177" formatCode="_ * #,##0_ ;_ * \-#,##0_ ;_ * &quot;-&quot;??_ ;_ @_ "/>
    <numFmt numFmtId="178" formatCode="#,##0.0"/>
    <numFmt numFmtId="179" formatCode="_ * #,##0.0_ ;_ * \-#,##0.0_ ;_ * &quot;-&quot;??_ ;_ @_ "/>
    <numFmt numFmtId="180" formatCode="#,##0.00_ ;\-#,##0.00\ "/>
    <numFmt numFmtId="181" formatCode="_(* #,##0.0000000_);_(* \(#,##0.0000000\);_(* &quot;-&quot;??_);_(@_)"/>
    <numFmt numFmtId="182" formatCode="#,##0,;\-\ #,##0,;&quot;--- &quot;"/>
    <numFmt numFmtId="183" formatCode="#,##0,,;\-\ #,##0,,;&quot;--- &quot;"/>
    <numFmt numFmtId="184" formatCode="_-[$€]* #,##0.00_-;\-[$€]* #,##0.00_-;_-[$€]* &quot;-&quot;??_-;_-@_-"/>
    <numFmt numFmtId="185" formatCode="_-* #,##0\ _P_t_s_-;\-* #,##0\ _P_t_s_-;_-* &quot;-&quot;\ _P_t_s_-;_-@_-"/>
    <numFmt numFmtId="186" formatCode="_ * #,##0.00_ ;_ * \-#,##0.00_ ;_ * &quot;-&quot;????_ ;_ @_ "/>
    <numFmt numFmtId="187" formatCode="_-* #,##0.00\ _p_t_a_-;\-* #,##0.00\ _p_t_a_-;_-* &quot;-&quot;??\ _p_t_a_-;_-@_-"/>
    <numFmt numFmtId="188" formatCode="#,##0.00_);\(#,##0.00\);&quot; --- &quot;"/>
    <numFmt numFmtId="189" formatCode="#,"/>
    <numFmt numFmtId="190" formatCode="_ * #,##0.000_ ;_ * \-#,##0.000_ ;_ * &quot;-&quot;??_ ;_ @_ "/>
    <numFmt numFmtId="191" formatCode="_(* #,##0.00_);_(* \(#,##0.00\);_(* &quot;-&quot;??_);_(@_)"/>
    <numFmt numFmtId="192" formatCode="0.0%"/>
    <numFmt numFmtId="193" formatCode="#,##0_ ;\-#,##0\ "/>
  </numFmts>
  <fonts count="78" x14ac:knownFonts="1">
    <font>
      <sz val="11"/>
      <color theme="1"/>
      <name val="Calibri"/>
      <family val="2"/>
      <scheme val="minor"/>
    </font>
    <font>
      <sz val="11"/>
      <color theme="1"/>
      <name val="Calibri"/>
      <family val="2"/>
      <scheme val="minor"/>
    </font>
    <font>
      <sz val="10"/>
      <name val="Arial"/>
      <family val="2"/>
    </font>
    <font>
      <b/>
      <sz val="11"/>
      <name val="Times New Roman"/>
      <family val="1"/>
    </font>
    <font>
      <sz val="11"/>
      <color theme="1"/>
      <name val="Times New Roman"/>
      <family val="1"/>
    </font>
    <font>
      <sz val="10"/>
      <color theme="1"/>
      <name val="Times New Roman"/>
      <family val="1"/>
    </font>
    <font>
      <b/>
      <sz val="13"/>
      <name val="Times New Roman"/>
      <family val="1"/>
    </font>
    <font>
      <sz val="10"/>
      <name val="Times New Roman"/>
      <family val="1"/>
    </font>
    <font>
      <sz val="11"/>
      <name val="Times New Roman"/>
      <family val="1"/>
    </font>
    <font>
      <sz val="13"/>
      <color theme="1"/>
      <name val="Times New Roman"/>
      <family val="1"/>
    </font>
    <font>
      <b/>
      <sz val="12"/>
      <color indexed="9"/>
      <name val="Times New Roman"/>
      <family val="1"/>
    </font>
    <font>
      <b/>
      <sz val="11"/>
      <color indexed="9"/>
      <name val="Times New Roman"/>
      <family val="1"/>
    </font>
    <font>
      <sz val="12"/>
      <color theme="1"/>
      <name val="Times New Roman"/>
      <family val="1"/>
    </font>
    <font>
      <b/>
      <sz val="10"/>
      <name val="Times New Roman"/>
      <family val="1"/>
    </font>
    <font>
      <b/>
      <u/>
      <sz val="10"/>
      <name val="Times New Roman"/>
      <family val="1"/>
    </font>
    <font>
      <b/>
      <sz val="12"/>
      <name val="Times New Roman"/>
      <family val="1"/>
    </font>
    <font>
      <b/>
      <i/>
      <sz val="10"/>
      <name val="Times New Roman"/>
      <family val="1"/>
    </font>
    <font>
      <i/>
      <sz val="10"/>
      <name val="Times New Roman"/>
      <family val="1"/>
    </font>
    <font>
      <b/>
      <i/>
      <sz val="12"/>
      <name val="Times New Roman"/>
      <family val="1"/>
    </font>
    <font>
      <b/>
      <sz val="9"/>
      <name val="Times New Roman"/>
      <family val="1"/>
    </font>
    <font>
      <sz val="9"/>
      <name val="Times New Roman"/>
      <family val="1"/>
    </font>
    <font>
      <sz val="8"/>
      <name val="Times New Roman"/>
      <family val="1"/>
    </font>
    <font>
      <sz val="10"/>
      <color theme="0"/>
      <name val="Times New Roman"/>
      <family val="1"/>
    </font>
    <font>
      <sz val="14"/>
      <name val="Times New Roman"/>
      <family val="1"/>
    </font>
    <font>
      <i/>
      <sz val="11"/>
      <name val="Times New Roman"/>
      <family val="1"/>
    </font>
    <font>
      <b/>
      <sz val="12"/>
      <name val="Calibri"/>
      <family val="2"/>
      <scheme val="minor"/>
    </font>
    <font>
      <sz val="12"/>
      <name val="Calibri"/>
      <family val="2"/>
      <scheme val="minor"/>
    </font>
    <font>
      <sz val="10"/>
      <color indexed="8"/>
      <name val="MS Sans Serif"/>
      <family val="2"/>
    </font>
    <font>
      <sz val="10"/>
      <color indexed="8"/>
      <name val="Times New Roman"/>
      <family val="1"/>
    </font>
    <font>
      <sz val="12"/>
      <name val="Times New Roman"/>
      <family val="1"/>
    </font>
    <font>
      <sz val="9"/>
      <color theme="1"/>
      <name val="Times New Roman"/>
      <family val="1"/>
    </font>
    <font>
      <u/>
      <sz val="10"/>
      <color indexed="12"/>
      <name val="Arial"/>
      <family val="2"/>
    </font>
    <font>
      <b/>
      <i/>
      <sz val="11"/>
      <name val="Times New Roman"/>
      <family val="1"/>
    </font>
    <font>
      <sz val="11"/>
      <name val="Calibri"/>
      <family val="2"/>
      <scheme val="minor"/>
    </font>
    <font>
      <b/>
      <sz val="13"/>
      <color indexed="9"/>
      <name val="Times New Roman"/>
      <family val="1"/>
    </font>
    <font>
      <sz val="13"/>
      <color indexed="9"/>
      <name val="Times New Roman"/>
      <family val="1"/>
    </font>
    <font>
      <sz val="8"/>
      <color theme="1"/>
      <name val="Times New Roman"/>
      <family val="1"/>
    </font>
    <font>
      <sz val="11"/>
      <color indexed="8"/>
      <name val="Calibri"/>
      <family val="2"/>
    </font>
    <font>
      <sz val="11"/>
      <color indexed="9"/>
      <name val="Calibri"/>
      <family val="2"/>
    </font>
    <font>
      <sz val="11"/>
      <color indexed="20"/>
      <name val="Calibri"/>
      <family val="2"/>
    </font>
    <font>
      <sz val="11"/>
      <color indexed="17"/>
      <name val="Calibri"/>
      <family val="2"/>
    </font>
    <font>
      <b/>
      <sz val="11"/>
      <color indexed="10"/>
      <name val="Calibri"/>
      <family val="2"/>
    </font>
    <font>
      <b/>
      <sz val="11"/>
      <color indexed="52"/>
      <name val="Calibri"/>
      <family val="2"/>
    </font>
    <font>
      <b/>
      <sz val="11"/>
      <color indexed="9"/>
      <name val="Calibri"/>
      <family val="2"/>
    </font>
    <font>
      <sz val="11"/>
      <color indexed="52"/>
      <name val="Calibri"/>
      <family val="2"/>
    </font>
    <font>
      <sz val="10"/>
      <color indexed="22"/>
      <name val="MS Sans Serif"/>
      <family val="2"/>
    </font>
    <font>
      <sz val="11"/>
      <name val="Book Antiqua"/>
      <family val="1"/>
    </font>
    <font>
      <b/>
      <sz val="11"/>
      <color indexed="56"/>
      <name val="Calibri"/>
      <family val="2"/>
    </font>
    <font>
      <sz val="11"/>
      <color indexed="62"/>
      <name val="Calibri"/>
      <family val="2"/>
    </font>
    <font>
      <i/>
      <sz val="11"/>
      <color indexed="23"/>
      <name val="Calibri"/>
      <family val="2"/>
    </font>
    <font>
      <sz val="1"/>
      <color indexed="8"/>
      <name val="Courier"/>
      <family val="3"/>
    </font>
    <font>
      <sz val="10"/>
      <name val="MS Sans Serif"/>
      <family val="2"/>
    </font>
    <font>
      <b/>
      <sz val="15"/>
      <color indexed="62"/>
      <name val="Calibri"/>
      <family val="2"/>
    </font>
    <font>
      <b/>
      <sz val="13"/>
      <color indexed="62"/>
      <name val="Calibri"/>
      <family val="2"/>
    </font>
    <font>
      <b/>
      <sz val="11"/>
      <color indexed="62"/>
      <name val="Calibri"/>
      <family val="2"/>
    </font>
    <font>
      <sz val="10"/>
      <color indexed="12"/>
      <name val="Arial"/>
      <family val="2"/>
    </font>
    <font>
      <u/>
      <sz val="7.5"/>
      <color indexed="12"/>
      <name val="Arial"/>
      <family val="2"/>
    </font>
    <font>
      <sz val="11"/>
      <color indexed="10"/>
      <name val="Calibri"/>
      <family val="2"/>
    </font>
    <font>
      <sz val="11"/>
      <color indexed="60"/>
      <name val="Calibri"/>
      <family val="2"/>
    </font>
    <font>
      <i/>
      <sz val="10"/>
      <name val="Arial"/>
      <family val="2"/>
    </font>
    <font>
      <b/>
      <sz val="1"/>
      <color indexed="8"/>
      <name val="Courier"/>
      <family val="3"/>
    </font>
    <font>
      <b/>
      <sz val="11"/>
      <color indexed="63"/>
      <name val="Calibri"/>
      <family val="2"/>
    </font>
    <font>
      <b/>
      <sz val="18"/>
      <color indexed="62"/>
      <name val="Cambria"/>
      <family val="2"/>
    </font>
    <font>
      <b/>
      <sz val="15"/>
      <color indexed="56"/>
      <name val="Calibri"/>
      <family val="2"/>
    </font>
    <font>
      <b/>
      <sz val="13"/>
      <color indexed="56"/>
      <name val="Calibri"/>
      <family val="2"/>
    </font>
    <font>
      <b/>
      <sz val="18"/>
      <color indexed="56"/>
      <name val="Cambria"/>
      <family val="2"/>
    </font>
    <font>
      <b/>
      <sz val="11"/>
      <color indexed="8"/>
      <name val="Calibri"/>
      <family val="2"/>
    </font>
    <font>
      <sz val="10"/>
      <color theme="1"/>
      <name val="Calibri"/>
      <family val="2"/>
      <scheme val="minor"/>
    </font>
    <font>
      <sz val="13"/>
      <name val="Times New Roman"/>
      <family val="1"/>
    </font>
    <font>
      <sz val="11"/>
      <color theme="0"/>
      <name val="Times New Roman"/>
      <family val="1"/>
    </font>
    <font>
      <sz val="12"/>
      <color theme="0"/>
      <name val="Times New Roman"/>
      <family val="1"/>
    </font>
    <font>
      <b/>
      <sz val="11"/>
      <color theme="0"/>
      <name val="Times New Roman"/>
      <family val="1"/>
    </font>
    <font>
      <b/>
      <sz val="11"/>
      <color theme="1"/>
      <name val="Times New Roman"/>
      <family val="1"/>
    </font>
    <font>
      <sz val="9"/>
      <color theme="1"/>
      <name val="Calibri"/>
      <family val="2"/>
      <scheme val="minor"/>
    </font>
    <font>
      <sz val="14"/>
      <color theme="1"/>
      <name val="Times New Roman"/>
      <family val="1"/>
    </font>
    <font>
      <sz val="14"/>
      <color theme="0"/>
      <name val="Times New Roman"/>
      <family val="1"/>
    </font>
    <font>
      <i/>
      <sz val="12"/>
      <name val="Times New Roman"/>
      <family val="1"/>
    </font>
    <font>
      <i/>
      <sz val="13"/>
      <name val="Times New Roman"/>
      <family val="1"/>
    </font>
  </fonts>
  <fills count="31">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43"/>
      </patternFill>
    </fill>
    <fill>
      <patternFill patternType="solid">
        <fgColor indexed="11"/>
      </patternFill>
    </fill>
    <fill>
      <patternFill patternType="solid">
        <fgColor indexed="51"/>
      </patternFill>
    </fill>
    <fill>
      <patternFill patternType="solid">
        <fgColor indexed="5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56"/>
      </patternFill>
    </fill>
    <fill>
      <patternFill patternType="solid">
        <fgColor indexed="54"/>
      </patternFill>
    </fill>
    <fill>
      <patternFill patternType="solid">
        <fgColor indexed="10"/>
      </patternFill>
    </fill>
    <fill>
      <patternFill patternType="solid">
        <fgColor indexed="9"/>
      </patternFill>
    </fill>
    <fill>
      <patternFill patternType="solid">
        <fgColor indexed="22"/>
      </patternFill>
    </fill>
    <fill>
      <patternFill patternType="solid">
        <fgColor indexed="55"/>
      </patternFill>
    </fill>
    <fill>
      <patternFill patternType="solid">
        <fgColor indexed="62"/>
      </patternFill>
    </fill>
    <fill>
      <patternFill patternType="solid">
        <fgColor indexed="57"/>
      </patternFill>
    </fill>
    <fill>
      <patternFill patternType="solid">
        <fgColor rgb="FFFFFF00"/>
        <bgColor indexed="64"/>
      </patternFill>
    </fill>
    <fill>
      <patternFill patternType="solid">
        <fgColor rgb="FF00B0F0"/>
        <bgColor indexed="64"/>
      </patternFill>
    </fill>
  </fills>
  <borders count="45">
    <border>
      <left/>
      <right/>
      <top/>
      <bottom/>
      <diagonal/>
    </border>
    <border>
      <left style="double">
        <color indexed="64"/>
      </left>
      <right style="double">
        <color indexed="64"/>
      </right>
      <top style="double">
        <color indexed="64"/>
      </top>
      <bottom/>
      <diagonal/>
    </border>
    <border>
      <left style="double">
        <color indexed="64"/>
      </left>
      <right style="double">
        <color indexed="64"/>
      </right>
      <top/>
      <bottom/>
      <diagonal/>
    </border>
    <border>
      <left style="double">
        <color indexed="64"/>
      </left>
      <right style="double">
        <color indexed="64"/>
      </right>
      <top/>
      <bottom style="double">
        <color indexed="64"/>
      </bottom>
      <diagonal/>
    </border>
    <border>
      <left style="double">
        <color indexed="64"/>
      </left>
      <right/>
      <top style="double">
        <color indexed="64"/>
      </top>
      <bottom/>
      <diagonal/>
    </border>
    <border>
      <left style="double">
        <color indexed="64"/>
      </left>
      <right/>
      <top/>
      <bottom/>
      <diagonal/>
    </border>
    <border>
      <left style="double">
        <color indexed="64"/>
      </left>
      <right/>
      <top/>
      <bottom style="double">
        <color indexed="64"/>
      </bottom>
      <diagonal/>
    </border>
    <border>
      <left style="double">
        <color indexed="64"/>
      </left>
      <right/>
      <top style="double">
        <color indexed="64"/>
      </top>
      <bottom style="double">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double">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438">
    <xf numFmtId="0" fontId="0" fillId="0" borderId="0"/>
    <xf numFmtId="167" fontId="1" fillId="0" borderId="0" applyFont="0" applyFill="0" applyBorder="0" applyAlignment="0" applyProtection="0"/>
    <xf numFmtId="0" fontId="2" fillId="0" borderId="0" applyNumberFormat="0" applyFill="0" applyBorder="0" applyAlignment="0" applyProtection="0"/>
    <xf numFmtId="0" fontId="1" fillId="0" borderId="0"/>
    <xf numFmtId="169" fontId="1" fillId="0" borderId="0" applyFont="0" applyFill="0" applyBorder="0" applyAlignment="0" applyProtection="0"/>
    <xf numFmtId="0" fontId="2" fillId="0" borderId="0" applyNumberFormat="0" applyFill="0" applyBorder="0" applyAlignment="0" applyProtection="0"/>
    <xf numFmtId="165" fontId="2" fillId="0" borderId="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170" fontId="1" fillId="0" borderId="0" applyFont="0" applyFill="0" applyBorder="0" applyAlignment="0" applyProtection="0"/>
    <xf numFmtId="171" fontId="2"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174" fontId="2" fillId="0" borderId="0" applyFont="0" applyFill="0" applyBorder="0" applyAlignment="0" applyProtection="0"/>
    <xf numFmtId="0" fontId="1" fillId="0" borderId="0"/>
    <xf numFmtId="176" fontId="2" fillId="0" borderId="0" applyFont="0" applyFill="0" applyBorder="0" applyAlignment="0" applyProtection="0"/>
    <xf numFmtId="0" fontId="2" fillId="0" borderId="0" applyNumberFormat="0" applyFill="0" applyBorder="0" applyAlignment="0" applyProtection="0"/>
    <xf numFmtId="0" fontId="27" fillId="0" borderId="0"/>
    <xf numFmtId="0" fontId="31" fillId="0" borderId="0" applyNumberFormat="0" applyFill="0" applyBorder="0" applyAlignment="0" applyProtection="0">
      <alignment vertical="top"/>
      <protection locked="0"/>
    </xf>
    <xf numFmtId="0" fontId="31" fillId="0" borderId="0" applyNumberFormat="0" applyFill="0" applyBorder="0" applyAlignment="0" applyProtection="0">
      <alignment vertical="top"/>
      <protection locked="0"/>
    </xf>
    <xf numFmtId="167" fontId="1" fillId="0" borderId="0" applyFont="0" applyFill="0" applyBorder="0" applyAlignment="0" applyProtection="0"/>
    <xf numFmtId="165" fontId="1" fillId="0" borderId="0" applyFont="0" applyFill="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6" borderId="0" applyNumberFormat="0" applyBorder="0" applyAlignment="0" applyProtection="0"/>
    <xf numFmtId="0" fontId="37" fillId="9" borderId="0" applyNumberFormat="0" applyBorder="0" applyAlignment="0" applyProtection="0"/>
    <xf numFmtId="0" fontId="37" fillId="9" borderId="0" applyNumberFormat="0" applyBorder="0" applyAlignment="0" applyProtection="0"/>
    <xf numFmtId="0" fontId="37" fillId="9" borderId="0" applyNumberFormat="0" applyBorder="0" applyAlignment="0" applyProtection="0"/>
    <xf numFmtId="0" fontId="37" fillId="9"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2" borderId="0" applyNumberFormat="0" applyBorder="0" applyAlignment="0" applyProtection="0"/>
    <xf numFmtId="0" fontId="37" fillId="12" borderId="0" applyNumberFormat="0" applyBorder="0" applyAlignment="0" applyProtection="0"/>
    <xf numFmtId="0" fontId="37" fillId="12" borderId="0" applyNumberFormat="0" applyBorder="0" applyAlignment="0" applyProtection="0"/>
    <xf numFmtId="0" fontId="37" fillId="12"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5" borderId="0" applyNumberFormat="0" applyBorder="0" applyAlignment="0" applyProtection="0"/>
    <xf numFmtId="0" fontId="37" fillId="13" borderId="0" applyNumberFormat="0" applyBorder="0" applyAlignment="0" applyProtection="0"/>
    <xf numFmtId="0" fontId="37" fillId="10" borderId="0" applyNumberFormat="0" applyBorder="0" applyAlignment="0" applyProtection="0"/>
    <xf numFmtId="0" fontId="37" fillId="8" borderId="0" applyNumberFormat="0" applyBorder="0" applyAlignment="0" applyProtection="0"/>
    <xf numFmtId="0" fontId="37" fillId="6"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5" borderId="0" applyNumberFormat="0" applyBorder="0" applyAlignment="0" applyProtection="0"/>
    <xf numFmtId="0" fontId="37" fillId="5" borderId="0" applyNumberFormat="0" applyBorder="0" applyAlignment="0" applyProtection="0"/>
    <xf numFmtId="0" fontId="37" fillId="5" borderId="0" applyNumberFormat="0" applyBorder="0" applyAlignment="0" applyProtection="0"/>
    <xf numFmtId="0" fontId="37" fillId="5"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2" borderId="0" applyNumberFormat="0" applyBorder="0" applyAlignment="0" applyProtection="0"/>
    <xf numFmtId="0" fontId="37" fillId="12" borderId="0" applyNumberFormat="0" applyBorder="0" applyAlignment="0" applyProtection="0"/>
    <xf numFmtId="0" fontId="37" fillId="12" borderId="0" applyNumberFormat="0" applyBorder="0" applyAlignment="0" applyProtection="0"/>
    <xf numFmtId="0" fontId="37" fillId="12" borderId="0" applyNumberFormat="0" applyBorder="0" applyAlignment="0" applyProtection="0"/>
    <xf numFmtId="0" fontId="37" fillId="12"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2" fillId="0" borderId="0" applyNumberFormat="0" applyFill="0" applyBorder="0" applyAlignment="0" applyProtection="0"/>
    <xf numFmtId="0" fontId="39" fillId="12" borderId="0" applyNumberFormat="0" applyBorder="0" applyAlignment="0" applyProtection="0"/>
    <xf numFmtId="0" fontId="39" fillId="12" borderId="0" applyNumberFormat="0" applyBorder="0" applyAlignment="0" applyProtection="0"/>
    <xf numFmtId="0" fontId="39" fillId="12" borderId="0" applyNumberFormat="0" applyBorder="0" applyAlignment="0" applyProtection="0"/>
    <xf numFmtId="0" fontId="39" fillId="12" borderId="0" applyNumberFormat="0" applyBorder="0" applyAlignment="0" applyProtection="0"/>
    <xf numFmtId="0" fontId="39" fillId="12"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1" fillId="24" borderId="17" applyNumberFormat="0" applyAlignment="0" applyProtection="0"/>
    <xf numFmtId="0" fontId="42" fillId="25" borderId="17" applyNumberFormat="0" applyAlignment="0" applyProtection="0"/>
    <xf numFmtId="0" fontId="42" fillId="25" borderId="17" applyNumberFormat="0" applyAlignment="0" applyProtection="0"/>
    <xf numFmtId="0" fontId="42" fillId="25" borderId="17" applyNumberFormat="0" applyAlignment="0" applyProtection="0"/>
    <xf numFmtId="0" fontId="42" fillId="25" borderId="17" applyNumberFormat="0" applyAlignment="0" applyProtection="0"/>
    <xf numFmtId="0" fontId="42" fillId="25" borderId="17" applyNumberFormat="0" applyAlignment="0" applyProtection="0"/>
    <xf numFmtId="0" fontId="43" fillId="26" borderId="18" applyNumberFormat="0" applyAlignment="0" applyProtection="0"/>
    <xf numFmtId="0" fontId="43" fillId="26" borderId="18" applyNumberFormat="0" applyAlignment="0" applyProtection="0"/>
    <xf numFmtId="0" fontId="43" fillId="26" borderId="18" applyNumberFormat="0" applyAlignment="0" applyProtection="0"/>
    <xf numFmtId="0" fontId="43" fillId="26" borderId="18" applyNumberFormat="0" applyAlignment="0" applyProtection="0"/>
    <xf numFmtId="0" fontId="43" fillId="26" borderId="18" applyNumberFormat="0" applyAlignment="0" applyProtection="0"/>
    <xf numFmtId="0" fontId="44" fillId="0" borderId="19" applyNumberFormat="0" applyFill="0" applyAlignment="0" applyProtection="0"/>
    <xf numFmtId="0" fontId="44" fillId="0" borderId="19" applyNumberFormat="0" applyFill="0" applyAlignment="0" applyProtection="0"/>
    <xf numFmtId="0" fontId="44" fillId="0" borderId="19" applyNumberFormat="0" applyFill="0" applyAlignment="0" applyProtection="0"/>
    <xf numFmtId="0" fontId="44" fillId="0" borderId="19" applyNumberFormat="0" applyFill="0" applyAlignment="0" applyProtection="0"/>
    <xf numFmtId="0" fontId="44" fillId="0" borderId="19" applyNumberFormat="0" applyFill="0" applyAlignment="0" applyProtection="0"/>
    <xf numFmtId="0" fontId="43" fillId="26" borderId="18" applyNumberFormat="0" applyAlignment="0" applyProtection="0"/>
    <xf numFmtId="0" fontId="43" fillId="26" borderId="18" applyNumberFormat="0" applyAlignment="0" applyProtection="0"/>
    <xf numFmtId="0" fontId="43" fillId="26" borderId="18" applyNumberFormat="0" applyAlignment="0" applyProtection="0"/>
    <xf numFmtId="0" fontId="43" fillId="26" borderId="18" applyNumberFormat="0" applyAlignment="0" applyProtection="0"/>
    <xf numFmtId="0" fontId="43" fillId="26" borderId="18" applyNumberFormat="0" applyAlignment="0" applyProtection="0"/>
    <xf numFmtId="165" fontId="2" fillId="0" borderId="0" applyFont="0" applyFill="0" applyBorder="0" applyAlignment="0" applyProtection="0"/>
    <xf numFmtId="167" fontId="2" fillId="0" borderId="0" applyFont="0" applyFill="0" applyBorder="0" applyAlignment="0" applyProtection="0"/>
    <xf numFmtId="3" fontId="45" fillId="0" borderId="0" applyFont="0" applyFill="0" applyBorder="0" applyAlignment="0" applyProtection="0"/>
    <xf numFmtId="164" fontId="2" fillId="0" borderId="0" applyFont="0" applyFill="0" applyBorder="0" applyAlignment="0" applyProtection="0"/>
    <xf numFmtId="166" fontId="2" fillId="0" borderId="0" applyFont="0" applyFill="0" applyBorder="0" applyAlignment="0" applyProtection="0"/>
    <xf numFmtId="181" fontId="2" fillId="0" borderId="0" applyFont="0" applyFill="0" applyBorder="0" applyAlignment="0" applyProtection="0"/>
    <xf numFmtId="182" fontId="46" fillId="0" borderId="0" applyFont="0" applyFill="0" applyBorder="0" applyAlignment="0" applyProtection="0"/>
    <xf numFmtId="183" fontId="46" fillId="0" borderId="0" applyFon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48" fillId="7" borderId="17" applyNumberFormat="0" applyAlignment="0" applyProtection="0"/>
    <xf numFmtId="0" fontId="48" fillId="7" borderId="17" applyNumberFormat="0" applyAlignment="0" applyProtection="0"/>
    <xf numFmtId="0" fontId="48" fillId="7" borderId="17" applyNumberFormat="0" applyAlignment="0" applyProtection="0"/>
    <xf numFmtId="0" fontId="48" fillId="7" borderId="17" applyNumberFormat="0" applyAlignment="0" applyProtection="0"/>
    <xf numFmtId="0" fontId="48" fillId="7" borderId="17" applyNumberFormat="0" applyAlignment="0" applyProtection="0"/>
    <xf numFmtId="184"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0" fontId="2" fillId="0" borderId="0" applyFon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50" fillId="0" borderId="0">
      <protection locked="0"/>
    </xf>
    <xf numFmtId="0" fontId="50" fillId="0" borderId="0">
      <protection locked="0"/>
    </xf>
    <xf numFmtId="0" fontId="50" fillId="0" borderId="0">
      <protection locked="0"/>
    </xf>
    <xf numFmtId="0" fontId="50" fillId="0" borderId="0">
      <protection locked="0"/>
    </xf>
    <xf numFmtId="0" fontId="50" fillId="0" borderId="0">
      <protection locked="0"/>
    </xf>
    <xf numFmtId="0" fontId="50" fillId="0" borderId="0">
      <protection locked="0"/>
    </xf>
    <xf numFmtId="0" fontId="50" fillId="0" borderId="0">
      <protection locked="0"/>
    </xf>
    <xf numFmtId="0" fontId="51" fillId="0" borderId="0"/>
    <xf numFmtId="0" fontId="2" fillId="0" borderId="0" applyNumberFormat="0" applyFill="0" applyBorder="0" applyAlignment="0" applyProtection="0">
      <alignment vertical="top"/>
      <protection locked="0"/>
    </xf>
    <xf numFmtId="0" fontId="40" fillId="8" borderId="0" applyNumberFormat="0" applyBorder="0" applyAlignment="0" applyProtection="0"/>
    <xf numFmtId="0" fontId="40" fillId="8" borderId="0" applyNumberFormat="0" applyBorder="0" applyAlignment="0" applyProtection="0"/>
    <xf numFmtId="0" fontId="40" fillId="8" borderId="0" applyNumberFormat="0" applyBorder="0" applyAlignment="0" applyProtection="0"/>
    <xf numFmtId="0" fontId="40" fillId="8" borderId="0" applyNumberFormat="0" applyBorder="0" applyAlignment="0" applyProtection="0"/>
    <xf numFmtId="0" fontId="40" fillId="8" borderId="0" applyNumberFormat="0" applyBorder="0" applyAlignment="0" applyProtection="0"/>
    <xf numFmtId="0" fontId="52" fillId="0" borderId="20" applyNumberFormat="0" applyFill="0" applyAlignment="0" applyProtection="0"/>
    <xf numFmtId="0" fontId="53" fillId="0" borderId="21" applyNumberFormat="0" applyFill="0" applyAlignment="0" applyProtection="0"/>
    <xf numFmtId="0" fontId="54" fillId="0" borderId="22" applyNumberFormat="0" applyFill="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alignment vertical="top"/>
      <protection locked="0"/>
    </xf>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48" fillId="13" borderId="17" applyNumberFormat="0" applyAlignment="0" applyProtection="0"/>
    <xf numFmtId="0" fontId="48" fillId="13" borderId="17" applyNumberFormat="0" applyAlignment="0" applyProtection="0"/>
    <xf numFmtId="0" fontId="48" fillId="13" borderId="17" applyNumberFormat="0" applyAlignment="0" applyProtection="0"/>
    <xf numFmtId="0" fontId="48" fillId="13" borderId="17" applyNumberFormat="0" applyAlignment="0" applyProtection="0"/>
    <xf numFmtId="0" fontId="48" fillId="13" borderId="17" applyNumberFormat="0" applyAlignment="0" applyProtection="0"/>
    <xf numFmtId="15" fontId="2" fillId="0" borderId="0"/>
    <xf numFmtId="0" fontId="57" fillId="0" borderId="23" applyNumberFormat="0" applyFill="0" applyAlignment="0" applyProtection="0"/>
    <xf numFmtId="0" fontId="57" fillId="0" borderId="23" applyNumberFormat="0" applyFill="0" applyAlignment="0" applyProtection="0"/>
    <xf numFmtId="0" fontId="57" fillId="0" borderId="23" applyNumberFormat="0" applyFill="0" applyAlignment="0" applyProtection="0"/>
    <xf numFmtId="0" fontId="57" fillId="0" borderId="23" applyNumberFormat="0" applyFill="0" applyAlignment="0" applyProtection="0"/>
    <xf numFmtId="0" fontId="57" fillId="0" borderId="23" applyNumberFormat="0" applyFill="0" applyAlignment="0" applyProtection="0"/>
    <xf numFmtId="41" fontId="2" fillId="0" borderId="0" applyFont="0" applyFill="0" applyBorder="0" applyAlignment="0" applyProtection="0"/>
    <xf numFmtId="185" fontId="2" fillId="0" borderId="0" applyFont="0" applyFill="0" applyBorder="0" applyAlignment="0" applyProtection="0"/>
    <xf numFmtId="41" fontId="2" fillId="0" borderId="0" applyFont="0" applyFill="0" applyBorder="0" applyAlignment="0" applyProtection="0"/>
    <xf numFmtId="186" fontId="2" fillId="0" borderId="0" applyFont="0" applyFill="0" applyBorder="0" applyAlignment="0" applyProtection="0"/>
    <xf numFmtId="186" fontId="2" fillId="0" borderId="0" applyFont="0" applyFill="0" applyBorder="0" applyAlignment="0" applyProtection="0"/>
    <xf numFmtId="186" fontId="2" fillId="0" borderId="0" applyFont="0" applyFill="0" applyBorder="0" applyAlignment="0" applyProtection="0"/>
    <xf numFmtId="186" fontId="2" fillId="0" borderId="0" applyFont="0" applyFill="0" applyBorder="0" applyAlignment="0" applyProtection="0"/>
    <xf numFmtId="186" fontId="2" fillId="0" borderId="0" applyFont="0" applyFill="0" applyBorder="0" applyAlignment="0" applyProtection="0"/>
    <xf numFmtId="186" fontId="2" fillId="0" borderId="0" applyFont="0" applyFill="0" applyBorder="0" applyAlignment="0" applyProtection="0"/>
    <xf numFmtId="185" fontId="2" fillId="0" borderId="0" applyFont="0" applyFill="0" applyBorder="0" applyAlignment="0" applyProtection="0"/>
    <xf numFmtId="4" fontId="8" fillId="0" borderId="0" applyFont="0" applyFill="0" applyBorder="0" applyAlignment="0" applyProtection="0"/>
    <xf numFmtId="4" fontId="8" fillId="0" borderId="0" applyFont="0" applyFill="0" applyBorder="0" applyAlignment="0" applyProtection="0"/>
    <xf numFmtId="4" fontId="8" fillId="0" borderId="0" applyFont="0" applyFill="0" applyBorder="0" applyAlignment="0" applyProtection="0"/>
    <xf numFmtId="4" fontId="8" fillId="0" borderId="0" applyFont="0" applyFill="0" applyBorder="0" applyAlignment="0" applyProtection="0"/>
    <xf numFmtId="4" fontId="8"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1" fontId="2" fillId="0" borderId="0" applyFont="0" applyFill="0" applyBorder="0" applyAlignment="0" applyProtection="0"/>
    <xf numFmtId="187" fontId="2" fillId="0" borderId="0" applyFont="0" applyFill="0" applyBorder="0" applyAlignment="0" applyProtection="0"/>
    <xf numFmtId="168" fontId="37"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67" fontId="1" fillId="0" borderId="0" applyFont="0" applyFill="0" applyBorder="0" applyAlignment="0" applyProtection="0"/>
    <xf numFmtId="171" fontId="2"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3" fontId="2" fillId="0" borderId="0" applyFont="0" applyFill="0" applyBorder="0" applyAlignment="0" applyProtection="0"/>
    <xf numFmtId="168" fontId="1" fillId="0" borderId="0" applyFont="0" applyFill="0" applyBorder="0" applyAlignment="0" applyProtection="0"/>
    <xf numFmtId="43" fontId="2" fillId="0" borderId="0" applyFont="0" applyFill="0" applyBorder="0" applyAlignment="0" applyProtection="0"/>
    <xf numFmtId="174" fontId="2" fillId="0" borderId="0" applyFont="0" applyFill="0" applyBorder="0" applyAlignment="0" applyProtection="0"/>
    <xf numFmtId="43"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76" fontId="2" fillId="0" borderId="0" applyFont="0" applyFill="0" applyBorder="0" applyAlignment="0" applyProtection="0"/>
    <xf numFmtId="167" fontId="37" fillId="0" borderId="0" applyFont="0" applyFill="0" applyBorder="0" applyAlignment="0" applyProtection="0"/>
    <xf numFmtId="171"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0" fontId="58" fillId="13" borderId="0" applyNumberFormat="0" applyBorder="0" applyAlignment="0" applyProtection="0"/>
    <xf numFmtId="0" fontId="58" fillId="13" borderId="0" applyNumberFormat="0" applyBorder="0" applyAlignment="0" applyProtection="0"/>
    <xf numFmtId="0" fontId="58" fillId="13" borderId="0" applyNumberFormat="0" applyBorder="0" applyAlignment="0" applyProtection="0"/>
    <xf numFmtId="0" fontId="58" fillId="13" borderId="0" applyNumberFormat="0" applyBorder="0" applyAlignment="0" applyProtection="0"/>
    <xf numFmtId="0" fontId="58" fillId="13" borderId="0" applyNumberFormat="0" applyBorder="0" applyAlignment="0" applyProtection="0"/>
    <xf numFmtId="0" fontId="2" fillId="0" borderId="0"/>
    <xf numFmtId="0" fontId="2" fillId="0" borderId="0" applyNumberFormat="0" applyFill="0" applyBorder="0" applyAlignment="0" applyProtection="0"/>
    <xf numFmtId="0" fontId="2" fillId="0" borderId="0"/>
    <xf numFmtId="0" fontId="2" fillId="0" borderId="0" applyNumberFormat="0" applyFill="0" applyBorder="0" applyAlignment="0" applyProtection="0"/>
    <xf numFmtId="0" fontId="2" fillId="0" borderId="0" applyNumberFormat="0" applyFill="0" applyBorder="0" applyAlignment="0" applyProtection="0"/>
    <xf numFmtId="0" fontId="1" fillId="0" borderId="0"/>
    <xf numFmtId="0" fontId="2" fillId="0" borderId="0"/>
    <xf numFmtId="0" fontId="1" fillId="0" borderId="0"/>
    <xf numFmtId="0" fontId="37" fillId="6" borderId="24" applyNumberFormat="0" applyFont="0" applyAlignment="0" applyProtection="0"/>
    <xf numFmtId="0" fontId="37" fillId="6" borderId="24" applyNumberFormat="0" applyFont="0" applyAlignment="0" applyProtection="0"/>
    <xf numFmtId="0" fontId="37" fillId="6" borderId="24" applyNumberFormat="0" applyFont="0" applyAlignment="0" applyProtection="0"/>
    <xf numFmtId="0" fontId="37" fillId="6" borderId="24" applyNumberFormat="0" applyFont="0" applyAlignment="0" applyProtection="0"/>
    <xf numFmtId="0" fontId="37" fillId="6" borderId="24" applyNumberFormat="0" applyFont="0" applyAlignment="0" applyProtection="0"/>
    <xf numFmtId="0" fontId="2" fillId="6" borderId="24" applyNumberFormat="0" applyFont="0" applyAlignment="0" applyProtection="0"/>
    <xf numFmtId="188" fontId="59" fillId="0" borderId="0" applyFont="0" applyFill="0" applyBorder="0" applyAlignment="0" applyProtection="0"/>
    <xf numFmtId="188" fontId="59" fillId="0" borderId="0" applyFont="0" applyFill="0" applyBorder="0" applyAlignment="0" applyProtection="0"/>
    <xf numFmtId="188" fontId="59" fillId="0" borderId="0" applyFont="0" applyFill="0" applyBorder="0" applyAlignment="0" applyProtection="0"/>
    <xf numFmtId="188" fontId="59" fillId="0" borderId="0" applyFont="0" applyFill="0" applyBorder="0" applyAlignment="0" applyProtection="0"/>
    <xf numFmtId="188" fontId="59" fillId="0" borderId="0" applyFont="0" applyFill="0" applyBorder="0" applyAlignment="0" applyProtection="0"/>
    <xf numFmtId="189" fontId="60" fillId="0" borderId="0">
      <protection locked="0"/>
    </xf>
    <xf numFmtId="0" fontId="61" fillId="24" borderId="25" applyNumberFormat="0" applyAlignment="0" applyProtection="0"/>
    <xf numFmtId="0" fontId="61" fillId="24" borderId="25" applyNumberFormat="0" applyAlignment="0" applyProtection="0"/>
    <xf numFmtId="0" fontId="61" fillId="24" borderId="25" applyNumberFormat="0" applyAlignment="0" applyProtection="0"/>
    <xf numFmtId="0" fontId="61" fillId="24" borderId="25" applyNumberFormat="0" applyAlignment="0" applyProtection="0"/>
    <xf numFmtId="0" fontId="61" fillId="24" borderId="25" applyNumberForma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61" fillId="25" borderId="25" applyNumberFormat="0" applyAlignment="0" applyProtection="0"/>
    <xf numFmtId="0" fontId="61" fillId="25" borderId="25" applyNumberFormat="0" applyAlignment="0" applyProtection="0"/>
    <xf numFmtId="0" fontId="61" fillId="25" borderId="25" applyNumberFormat="0" applyAlignment="0" applyProtection="0"/>
    <xf numFmtId="0" fontId="61" fillId="25" borderId="25" applyNumberFormat="0" applyAlignment="0" applyProtection="0"/>
    <xf numFmtId="0" fontId="61" fillId="25" borderId="25" applyNumberFormat="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62" fillId="0" borderId="0" applyNumberFormat="0" applyFill="0" applyBorder="0" applyAlignment="0" applyProtection="0"/>
    <xf numFmtId="0" fontId="63" fillId="0" borderId="26" applyNumberFormat="0" applyFill="0" applyAlignment="0" applyProtection="0"/>
    <xf numFmtId="0" fontId="63" fillId="0" borderId="26" applyNumberFormat="0" applyFill="0" applyAlignment="0" applyProtection="0"/>
    <xf numFmtId="0" fontId="63" fillId="0" borderId="26" applyNumberFormat="0" applyFill="0" applyAlignment="0" applyProtection="0"/>
    <xf numFmtId="0" fontId="63" fillId="0" borderId="26" applyNumberFormat="0" applyFill="0" applyAlignment="0" applyProtection="0"/>
    <xf numFmtId="0" fontId="63" fillId="0" borderId="26" applyNumberFormat="0" applyFill="0" applyAlignment="0" applyProtection="0"/>
    <xf numFmtId="0" fontId="64" fillId="0" borderId="27" applyNumberFormat="0" applyFill="0" applyAlignment="0" applyProtection="0"/>
    <xf numFmtId="0" fontId="64" fillId="0" borderId="27" applyNumberFormat="0" applyFill="0" applyAlignment="0" applyProtection="0"/>
    <xf numFmtId="0" fontId="64" fillId="0" borderId="27" applyNumberFormat="0" applyFill="0" applyAlignment="0" applyProtection="0"/>
    <xf numFmtId="0" fontId="64" fillId="0" borderId="27" applyNumberFormat="0" applyFill="0" applyAlignment="0" applyProtection="0"/>
    <xf numFmtId="0" fontId="64" fillId="0" borderId="27" applyNumberFormat="0" applyFill="0" applyAlignment="0" applyProtection="0"/>
    <xf numFmtId="0" fontId="47" fillId="0" borderId="28" applyNumberFormat="0" applyFill="0" applyAlignment="0" applyProtection="0"/>
    <xf numFmtId="0" fontId="47" fillId="0" borderId="28" applyNumberFormat="0" applyFill="0" applyAlignment="0" applyProtection="0"/>
    <xf numFmtId="0" fontId="47" fillId="0" borderId="28" applyNumberFormat="0" applyFill="0" applyAlignment="0" applyProtection="0"/>
    <xf numFmtId="0" fontId="47" fillId="0" borderId="28" applyNumberFormat="0" applyFill="0" applyAlignment="0" applyProtection="0"/>
    <xf numFmtId="0" fontId="47" fillId="0" borderId="28" applyNumberFormat="0" applyFill="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6" fillId="0" borderId="29" applyNumberFormat="0" applyFill="0" applyAlignment="0" applyProtection="0"/>
    <xf numFmtId="0" fontId="66" fillId="0" borderId="29" applyNumberFormat="0" applyFill="0" applyAlignment="0" applyProtection="0"/>
    <xf numFmtId="0" fontId="66" fillId="0" borderId="29" applyNumberFormat="0" applyFill="0" applyAlignment="0" applyProtection="0"/>
    <xf numFmtId="0" fontId="66" fillId="0" borderId="29" applyNumberFormat="0" applyFill="0" applyAlignment="0" applyProtection="0"/>
    <xf numFmtId="0" fontId="66" fillId="0" borderId="29" applyNumberFormat="0" applyFill="0" applyAlignment="0" applyProtection="0"/>
    <xf numFmtId="0" fontId="51" fillId="0" borderId="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191" fontId="1" fillId="0" borderId="0" applyFont="0" applyFill="0" applyBorder="0" applyAlignment="0" applyProtection="0"/>
  </cellStyleXfs>
  <cellXfs count="389">
    <xf numFmtId="0" fontId="0" fillId="0" borderId="0" xfId="0"/>
    <xf numFmtId="0" fontId="3" fillId="2" borderId="0" xfId="2" applyFont="1" applyFill="1"/>
    <xf numFmtId="0" fontId="4" fillId="0" borderId="0" xfId="3" applyFont="1"/>
    <xf numFmtId="167" fontId="4" fillId="0" borderId="0" xfId="1" applyFont="1"/>
    <xf numFmtId="168" fontId="4" fillId="0" borderId="0" xfId="4" applyNumberFormat="1" applyFont="1"/>
    <xf numFmtId="0" fontId="3" fillId="2" borderId="0" xfId="2" applyFont="1" applyFill="1" applyAlignment="1"/>
    <xf numFmtId="0" fontId="5" fillId="0" borderId="0" xfId="3" applyFont="1"/>
    <xf numFmtId="49" fontId="7" fillId="2" borderId="0" xfId="5" applyNumberFormat="1" applyFont="1" applyFill="1"/>
    <xf numFmtId="0" fontId="9" fillId="0" borderId="1" xfId="3" applyFont="1" applyBorder="1" applyAlignment="1">
      <alignment horizontal="center"/>
    </xf>
    <xf numFmtId="0" fontId="4" fillId="0" borderId="3" xfId="3" applyFont="1" applyBorder="1"/>
    <xf numFmtId="0" fontId="4" fillId="0" borderId="2" xfId="3" applyFont="1" applyBorder="1"/>
    <xf numFmtId="3" fontId="12" fillId="0" borderId="2" xfId="3" applyNumberFormat="1" applyFont="1" applyBorder="1"/>
    <xf numFmtId="3" fontId="4" fillId="0" borderId="2" xfId="3" applyNumberFormat="1" applyFont="1" applyBorder="1"/>
    <xf numFmtId="3" fontId="7" fillId="2" borderId="0" xfId="5" applyNumberFormat="1" applyFont="1" applyFill="1"/>
    <xf numFmtId="3" fontId="15" fillId="0" borderId="2" xfId="5" applyNumberFormat="1" applyFont="1" applyFill="1" applyBorder="1"/>
    <xf numFmtId="0" fontId="4" fillId="0" borderId="2" xfId="3" applyFont="1" applyFill="1" applyBorder="1"/>
    <xf numFmtId="3" fontId="13" fillId="0" borderId="2" xfId="5" applyNumberFormat="1" applyFont="1" applyFill="1" applyBorder="1"/>
    <xf numFmtId="3" fontId="7" fillId="0" borderId="0" xfId="5" applyNumberFormat="1" applyFont="1" applyFill="1"/>
    <xf numFmtId="3" fontId="16" fillId="0" borderId="2" xfId="5" applyNumberFormat="1" applyFont="1" applyFill="1" applyBorder="1"/>
    <xf numFmtId="3" fontId="7" fillId="0" borderId="2" xfId="5" applyNumberFormat="1" applyFont="1" applyFill="1" applyBorder="1"/>
    <xf numFmtId="3" fontId="17" fillId="0" borderId="2" xfId="5" applyNumberFormat="1" applyFont="1" applyFill="1" applyBorder="1"/>
    <xf numFmtId="0" fontId="8" fillId="0" borderId="2" xfId="3" applyFont="1" applyFill="1" applyBorder="1"/>
    <xf numFmtId="3" fontId="13" fillId="3" borderId="2" xfId="5" applyNumberFormat="1" applyFont="1" applyFill="1" applyBorder="1"/>
    <xf numFmtId="3" fontId="17" fillId="3" borderId="2" xfId="5" applyNumberFormat="1" applyFont="1" applyFill="1" applyBorder="1"/>
    <xf numFmtId="170" fontId="13" fillId="2" borderId="2" xfId="7" applyNumberFormat="1" applyFont="1" applyFill="1" applyBorder="1"/>
    <xf numFmtId="0" fontId="4" fillId="3" borderId="3" xfId="3" applyFont="1" applyFill="1" applyBorder="1"/>
    <xf numFmtId="3" fontId="4" fillId="0" borderId="0" xfId="3" applyNumberFormat="1" applyFont="1"/>
    <xf numFmtId="49" fontId="7" fillId="2" borderId="1" xfId="5" applyNumberFormat="1" applyFont="1" applyFill="1" applyBorder="1"/>
    <xf numFmtId="49" fontId="7" fillId="2" borderId="2" xfId="5" applyNumberFormat="1" applyFont="1" applyFill="1" applyBorder="1"/>
    <xf numFmtId="49" fontId="13" fillId="2" borderId="2" xfId="6" applyNumberFormat="1" applyFont="1" applyFill="1" applyBorder="1"/>
    <xf numFmtId="49" fontId="14" fillId="2" borderId="2" xfId="5" applyNumberFormat="1" applyFont="1" applyFill="1" applyBorder="1"/>
    <xf numFmtId="49" fontId="14" fillId="0" borderId="2" xfId="7" applyNumberFormat="1" applyFont="1" applyFill="1" applyBorder="1" applyAlignment="1">
      <alignment horizontal="left" indent="2"/>
    </xf>
    <xf numFmtId="49" fontId="16" fillId="2" borderId="2" xfId="7" applyNumberFormat="1" applyFont="1" applyFill="1" applyBorder="1" applyAlignment="1">
      <alignment horizontal="left" indent="4"/>
    </xf>
    <xf numFmtId="49" fontId="7" fillId="2" borderId="2" xfId="7" applyNumberFormat="1" applyFont="1" applyFill="1" applyBorder="1" applyAlignment="1">
      <alignment horizontal="left" indent="9"/>
    </xf>
    <xf numFmtId="49" fontId="7" fillId="2" borderId="2" xfId="7" applyNumberFormat="1" applyFont="1" applyFill="1" applyBorder="1" applyAlignment="1">
      <alignment horizontal="left" indent="4"/>
    </xf>
    <xf numFmtId="49" fontId="16" fillId="0" borderId="2" xfId="7" applyNumberFormat="1" applyFont="1" applyFill="1" applyBorder="1" applyAlignment="1">
      <alignment horizontal="left" indent="4"/>
    </xf>
    <xf numFmtId="49" fontId="7" fillId="2" borderId="2" xfId="5" applyNumberFormat="1" applyFont="1" applyFill="1" applyBorder="1" applyAlignment="1">
      <alignment horizontal="left" indent="9"/>
    </xf>
    <xf numFmtId="49" fontId="7" fillId="0" borderId="2" xfId="7" applyNumberFormat="1" applyFont="1" applyFill="1" applyBorder="1" applyAlignment="1">
      <alignment horizontal="left" indent="9"/>
    </xf>
    <xf numFmtId="170" fontId="17" fillId="2" borderId="2" xfId="7" applyNumberFormat="1" applyFont="1" applyFill="1" applyBorder="1" applyAlignment="1">
      <alignment horizontal="left" indent="15"/>
    </xf>
    <xf numFmtId="49" fontId="7" fillId="0" borderId="2" xfId="5" applyNumberFormat="1" applyFont="1" applyFill="1" applyBorder="1" applyAlignment="1">
      <alignment horizontal="left" indent="9"/>
    </xf>
    <xf numFmtId="49" fontId="16" fillId="0" borderId="2" xfId="7" applyNumberFormat="1" applyFont="1" applyFill="1" applyBorder="1" applyAlignment="1">
      <alignment horizontal="left" indent="2"/>
    </xf>
    <xf numFmtId="49" fontId="13" fillId="2" borderId="2" xfId="5" applyNumberFormat="1" applyFont="1" applyFill="1" applyBorder="1"/>
    <xf numFmtId="49" fontId="13" fillId="2" borderId="2" xfId="5" applyNumberFormat="1" applyFont="1" applyFill="1" applyBorder="1" applyAlignment="1">
      <alignment horizontal="left" indent="2"/>
    </xf>
    <xf numFmtId="0" fontId="7" fillId="2" borderId="2" xfId="5" applyFont="1" applyFill="1" applyBorder="1"/>
    <xf numFmtId="4" fontId="7" fillId="3" borderId="2" xfId="5" applyNumberFormat="1" applyFont="1" applyFill="1" applyBorder="1"/>
    <xf numFmtId="10" fontId="15" fillId="0" borderId="2" xfId="12" applyNumberFormat="1" applyFont="1" applyFill="1" applyBorder="1"/>
    <xf numFmtId="10" fontId="13" fillId="0" borderId="2" xfId="12" applyNumberFormat="1" applyFont="1" applyFill="1" applyBorder="1"/>
    <xf numFmtId="10" fontId="7" fillId="0" borderId="2" xfId="12" applyNumberFormat="1" applyFont="1" applyFill="1" applyBorder="1"/>
    <xf numFmtId="0" fontId="20" fillId="3" borderId="0" xfId="8" applyFont="1" applyFill="1"/>
    <xf numFmtId="0" fontId="21" fillId="3" borderId="0" xfId="8" applyFont="1" applyFill="1"/>
    <xf numFmtId="0" fontId="23" fillId="3" borderId="0" xfId="8" applyFont="1" applyFill="1"/>
    <xf numFmtId="173" fontId="3" fillId="3" borderId="0" xfId="8" applyNumberFormat="1" applyFont="1" applyFill="1" applyBorder="1" applyAlignment="1" applyProtection="1">
      <alignment horizontal="center"/>
    </xf>
    <xf numFmtId="49" fontId="7" fillId="2" borderId="4" xfId="5" applyNumberFormat="1" applyFont="1" applyFill="1" applyBorder="1"/>
    <xf numFmtId="3" fontId="7" fillId="3" borderId="2" xfId="8" applyNumberFormat="1" applyFont="1" applyFill="1" applyBorder="1" applyAlignment="1">
      <alignment horizontal="right"/>
    </xf>
    <xf numFmtId="173" fontId="3" fillId="2" borderId="5" xfId="8" applyNumberFormat="1" applyFont="1" applyFill="1" applyBorder="1" applyAlignment="1" applyProtection="1"/>
    <xf numFmtId="3" fontId="3" fillId="3" borderId="2" xfId="8" applyNumberFormat="1" applyFont="1" applyFill="1" applyBorder="1" applyAlignment="1" applyProtection="1">
      <alignment horizontal="right"/>
    </xf>
    <xf numFmtId="173" fontId="24" fillId="2" borderId="5" xfId="8" applyNumberFormat="1" applyFont="1" applyFill="1" applyBorder="1" applyAlignment="1" applyProtection="1"/>
    <xf numFmtId="173" fontId="24" fillId="2" borderId="6" xfId="8" applyNumberFormat="1" applyFont="1" applyFill="1" applyBorder="1" applyAlignment="1" applyProtection="1"/>
    <xf numFmtId="3" fontId="7" fillId="3" borderId="3" xfId="8" applyNumberFormat="1" applyFont="1" applyFill="1" applyBorder="1" applyAlignment="1">
      <alignment horizontal="right"/>
    </xf>
    <xf numFmtId="0" fontId="28" fillId="3" borderId="6" xfId="18" applyFont="1" applyFill="1" applyBorder="1" applyAlignment="1">
      <alignment horizontal="center" wrapText="1"/>
    </xf>
    <xf numFmtId="4" fontId="28" fillId="3" borderId="3" xfId="18" applyNumberFormat="1" applyFont="1" applyFill="1" applyBorder="1" applyAlignment="1">
      <alignment horizontal="right" wrapText="1"/>
    </xf>
    <xf numFmtId="0" fontId="4" fillId="0" borderId="3" xfId="0" applyFont="1" applyBorder="1"/>
    <xf numFmtId="0" fontId="28" fillId="3" borderId="0" xfId="18" applyFont="1" applyFill="1" applyBorder="1" applyAlignment="1">
      <alignment horizontal="center" wrapText="1"/>
    </xf>
    <xf numFmtId="168" fontId="7" fillId="3" borderId="0" xfId="1" applyNumberFormat="1" applyFont="1" applyFill="1" applyBorder="1"/>
    <xf numFmtId="0" fontId="3" fillId="3" borderId="0" xfId="2" applyFont="1" applyFill="1"/>
    <xf numFmtId="172" fontId="7" fillId="3" borderId="0" xfId="12" applyNumberFormat="1" applyFont="1" applyFill="1"/>
    <xf numFmtId="0" fontId="7" fillId="3" borderId="0" xfId="13" applyFont="1" applyFill="1"/>
    <xf numFmtId="0" fontId="3" fillId="3" borderId="0" xfId="2" applyFont="1" applyFill="1" applyAlignment="1"/>
    <xf numFmtId="0" fontId="22" fillId="3" borderId="0" xfId="13" applyFont="1" applyFill="1"/>
    <xf numFmtId="173" fontId="21" fillId="3" borderId="0" xfId="8" applyNumberFormat="1" applyFont="1" applyFill="1" applyBorder="1" applyAlignment="1" applyProtection="1"/>
    <xf numFmtId="0" fontId="7" fillId="3" borderId="0" xfId="13" applyFont="1" applyFill="1" applyAlignment="1">
      <alignment wrapText="1"/>
    </xf>
    <xf numFmtId="10" fontId="13" fillId="3" borderId="2" xfId="12" applyNumberFormat="1" applyFont="1" applyFill="1" applyBorder="1" applyAlignment="1">
      <alignment horizontal="right"/>
    </xf>
    <xf numFmtId="0" fontId="4" fillId="3" borderId="0" xfId="0" applyFont="1" applyFill="1"/>
    <xf numFmtId="0" fontId="7" fillId="3" borderId="0" xfId="8" applyFont="1" applyFill="1"/>
    <xf numFmtId="0" fontId="3" fillId="3" borderId="0" xfId="8" applyFont="1" applyFill="1" applyAlignment="1"/>
    <xf numFmtId="43" fontId="29" fillId="2" borderId="5" xfId="16" applyNumberFormat="1" applyFont="1" applyFill="1" applyBorder="1" applyAlignment="1">
      <alignment vertical="center"/>
    </xf>
    <xf numFmtId="3" fontId="30" fillId="3" borderId="2" xfId="0" applyNumberFormat="1" applyFont="1" applyFill="1" applyBorder="1"/>
    <xf numFmtId="3" fontId="4" fillId="3" borderId="2" xfId="0" applyNumberFormat="1" applyFont="1" applyFill="1" applyBorder="1"/>
    <xf numFmtId="0" fontId="26" fillId="2" borderId="0" xfId="8" applyFont="1" applyFill="1"/>
    <xf numFmtId="0" fontId="25" fillId="2" borderId="10" xfId="8" applyFont="1" applyFill="1" applyBorder="1" applyAlignment="1">
      <alignment horizontal="center" vertical="center"/>
    </xf>
    <xf numFmtId="0" fontId="25" fillId="2" borderId="9" xfId="8" applyFont="1" applyFill="1" applyBorder="1" applyAlignment="1">
      <alignment horizontal="center" vertical="center"/>
    </xf>
    <xf numFmtId="0" fontId="0" fillId="3" borderId="0" xfId="0" applyFill="1"/>
    <xf numFmtId="173" fontId="7" fillId="3" borderId="0" xfId="13" applyNumberFormat="1" applyFont="1" applyFill="1"/>
    <xf numFmtId="3" fontId="7" fillId="3" borderId="0" xfId="13" applyNumberFormat="1" applyFont="1" applyFill="1"/>
    <xf numFmtId="173" fontId="32" fillId="2" borderId="5" xfId="8" applyNumberFormat="1" applyFont="1" applyFill="1" applyBorder="1" applyAlignment="1" applyProtection="1"/>
    <xf numFmtId="49" fontId="4" fillId="0" borderId="0" xfId="3" applyNumberFormat="1" applyFont="1"/>
    <xf numFmtId="0" fontId="33" fillId="3" borderId="0" xfId="0" applyFont="1" applyFill="1"/>
    <xf numFmtId="177" fontId="7" fillId="3" borderId="0" xfId="1" applyNumberFormat="1" applyFont="1" applyFill="1"/>
    <xf numFmtId="0" fontId="20" fillId="3" borderId="0" xfId="8" applyFont="1" applyFill="1" applyAlignment="1">
      <alignment horizontal="center"/>
    </xf>
    <xf numFmtId="177" fontId="20" fillId="3" borderId="0" xfId="1" applyNumberFormat="1" applyFont="1" applyFill="1"/>
    <xf numFmtId="177" fontId="20" fillId="3" borderId="0" xfId="1" applyNumberFormat="1" applyFont="1" applyFill="1" applyAlignment="1">
      <alignment horizontal="centerContinuous"/>
    </xf>
    <xf numFmtId="3" fontId="20" fillId="3" borderId="0" xfId="8" applyNumberFormat="1" applyFont="1" applyFill="1" applyAlignment="1">
      <alignment horizontal="centerContinuous"/>
    </xf>
    <xf numFmtId="3" fontId="20" fillId="3" borderId="0" xfId="8" applyNumberFormat="1" applyFont="1" applyFill="1"/>
    <xf numFmtId="167" fontId="20" fillId="3" borderId="0" xfId="1" applyFont="1" applyFill="1"/>
    <xf numFmtId="0" fontId="7" fillId="3" borderId="0" xfId="8" applyFont="1" applyFill="1" applyAlignment="1">
      <alignment vertical="center"/>
    </xf>
    <xf numFmtId="0" fontId="7" fillId="2" borderId="4" xfId="8" applyFont="1" applyFill="1" applyBorder="1" applyAlignment="1">
      <alignment horizontal="centerContinuous" vertical="center" wrapText="1"/>
    </xf>
    <xf numFmtId="0" fontId="7" fillId="2" borderId="4" xfId="8" applyFont="1" applyFill="1" applyBorder="1"/>
    <xf numFmtId="177" fontId="7" fillId="2" borderId="1" xfId="1" applyNumberFormat="1" applyFont="1" applyFill="1" applyBorder="1"/>
    <xf numFmtId="3" fontId="7" fillId="2" borderId="1" xfId="8" applyNumberFormat="1" applyFont="1" applyFill="1" applyBorder="1"/>
    <xf numFmtId="0" fontId="10" fillId="2" borderId="5" xfId="8" applyFont="1" applyFill="1" applyBorder="1"/>
    <xf numFmtId="177" fontId="34" fillId="2" borderId="2" xfId="1" applyNumberFormat="1" applyFont="1" applyFill="1" applyBorder="1"/>
    <xf numFmtId="0" fontId="7" fillId="2" borderId="6" xfId="8" applyFont="1" applyFill="1" applyBorder="1"/>
    <xf numFmtId="177" fontId="7" fillId="2" borderId="3" xfId="1" applyNumberFormat="1" applyFont="1" applyFill="1" applyBorder="1"/>
    <xf numFmtId="0" fontId="34" fillId="2" borderId="5" xfId="8" applyFont="1" applyFill="1" applyBorder="1"/>
    <xf numFmtId="0" fontId="29" fillId="2" borderId="5" xfId="8" applyFont="1" applyFill="1" applyBorder="1"/>
    <xf numFmtId="177" fontId="29" fillId="3" borderId="2" xfId="1" applyNumberFormat="1" applyFont="1" applyFill="1" applyBorder="1"/>
    <xf numFmtId="177" fontId="34" fillId="3" borderId="2" xfId="1" applyNumberFormat="1" applyFont="1" applyFill="1" applyBorder="1"/>
    <xf numFmtId="3" fontId="7" fillId="2" borderId="3" xfId="8" applyNumberFormat="1" applyFont="1" applyFill="1" applyBorder="1"/>
    <xf numFmtId="0" fontId="7" fillId="3" borderId="13" xfId="8" applyFont="1" applyFill="1" applyBorder="1" applyAlignment="1">
      <alignment vertical="center"/>
    </xf>
    <xf numFmtId="177" fontId="7" fillId="3" borderId="13" xfId="1" applyNumberFormat="1" applyFont="1" applyFill="1" applyBorder="1" applyAlignment="1">
      <alignment vertical="center"/>
    </xf>
    <xf numFmtId="0" fontId="7" fillId="3" borderId="0" xfId="8" applyFont="1" applyFill="1" applyBorder="1" applyAlignment="1">
      <alignment vertical="center" wrapText="1"/>
    </xf>
    <xf numFmtId="177" fontId="35" fillId="3" borderId="5" xfId="1" applyNumberFormat="1" applyFont="1" applyFill="1" applyBorder="1"/>
    <xf numFmtId="10" fontId="34" fillId="2" borderId="2" xfId="12" applyNumberFormat="1" applyFont="1" applyFill="1" applyBorder="1"/>
    <xf numFmtId="10" fontId="7" fillId="2" borderId="3" xfId="12" applyNumberFormat="1" applyFont="1" applyFill="1" applyBorder="1"/>
    <xf numFmtId="10" fontId="7" fillId="2" borderId="1" xfId="12" applyNumberFormat="1" applyFont="1" applyFill="1" applyBorder="1"/>
    <xf numFmtId="10" fontId="29" fillId="3" borderId="2" xfId="12" applyNumberFormat="1" applyFont="1" applyFill="1" applyBorder="1"/>
    <xf numFmtId="10" fontId="34" fillId="3" borderId="2" xfId="12" applyNumberFormat="1" applyFont="1" applyFill="1" applyBorder="1"/>
    <xf numFmtId="3" fontId="36" fillId="0" borderId="0" xfId="3" applyNumberFormat="1" applyFont="1"/>
    <xf numFmtId="171" fontId="7" fillId="3" borderId="0" xfId="14" applyNumberFormat="1" applyFont="1" applyFill="1" applyAlignment="1"/>
    <xf numFmtId="3" fontId="4" fillId="0" borderId="16" xfId="3" applyNumberFormat="1" applyFont="1" applyBorder="1"/>
    <xf numFmtId="177" fontId="4" fillId="3" borderId="0" xfId="0" applyNumberFormat="1" applyFont="1" applyFill="1"/>
    <xf numFmtId="167" fontId="7" fillId="3" borderId="0" xfId="1" applyFont="1" applyFill="1"/>
    <xf numFmtId="167" fontId="7" fillId="3" borderId="0" xfId="1" applyFont="1" applyFill="1" applyBorder="1" applyAlignment="1">
      <alignment vertical="center" wrapText="1"/>
    </xf>
    <xf numFmtId="0" fontId="9" fillId="0" borderId="1" xfId="3" applyFont="1" applyFill="1" applyBorder="1" applyAlignment="1">
      <alignment horizontal="center"/>
    </xf>
    <xf numFmtId="167" fontId="4" fillId="3" borderId="0" xfId="1" applyFont="1" applyFill="1"/>
    <xf numFmtId="0" fontId="7" fillId="3" borderId="0" xfId="8" applyFont="1" applyFill="1" applyBorder="1" applyAlignment="1">
      <alignment horizontal="left" vertical="center" wrapText="1"/>
    </xf>
    <xf numFmtId="3" fontId="7" fillId="0" borderId="2" xfId="8" applyNumberFormat="1" applyFont="1" applyFill="1" applyBorder="1" applyAlignment="1">
      <alignment horizontal="right"/>
    </xf>
    <xf numFmtId="177" fontId="4" fillId="0" borderId="0" xfId="1" applyNumberFormat="1" applyFont="1"/>
    <xf numFmtId="0" fontId="7" fillId="3" borderId="0" xfId="8" applyFont="1" applyFill="1" applyBorder="1" applyAlignment="1">
      <alignment horizontal="left" vertical="center" wrapText="1"/>
    </xf>
    <xf numFmtId="167" fontId="7" fillId="3" borderId="0" xfId="1" applyFont="1" applyFill="1" applyBorder="1" applyAlignment="1">
      <alignment horizontal="left" vertical="center" wrapText="1"/>
    </xf>
    <xf numFmtId="179" fontId="7" fillId="3" borderId="0" xfId="1" applyNumberFormat="1" applyFont="1" applyFill="1"/>
    <xf numFmtId="3" fontId="4" fillId="3" borderId="0" xfId="0" applyNumberFormat="1" applyFont="1" applyFill="1"/>
    <xf numFmtId="0" fontId="7" fillId="3" borderId="0" xfId="8" applyFont="1" applyFill="1" applyBorder="1" applyAlignment="1">
      <alignment horizontal="left" vertical="center" wrapText="1"/>
    </xf>
    <xf numFmtId="168" fontId="7" fillId="3" borderId="0" xfId="21" applyNumberFormat="1" applyFont="1" applyFill="1" applyBorder="1"/>
    <xf numFmtId="175" fontId="7" fillId="3" borderId="0" xfId="21" applyNumberFormat="1" applyFont="1" applyFill="1" applyBorder="1"/>
    <xf numFmtId="0" fontId="2" fillId="3" borderId="0" xfId="5" applyFill="1"/>
    <xf numFmtId="175" fontId="7" fillId="3" borderId="0" xfId="21" applyNumberFormat="1" applyFont="1" applyFill="1"/>
    <xf numFmtId="0" fontId="3" fillId="3" borderId="0" xfId="5" applyFont="1" applyFill="1" applyAlignment="1"/>
    <xf numFmtId="167" fontId="7" fillId="3" borderId="0" xfId="21" applyFont="1" applyFill="1"/>
    <xf numFmtId="0" fontId="7" fillId="3" borderId="0" xfId="5" applyFont="1" applyFill="1"/>
    <xf numFmtId="168" fontId="7" fillId="3" borderId="0" xfId="21" applyNumberFormat="1" applyFont="1" applyFill="1"/>
    <xf numFmtId="0" fontId="7" fillId="3" borderId="0" xfId="5" applyFont="1" applyFill="1" applyBorder="1"/>
    <xf numFmtId="173" fontId="3" fillId="3" borderId="0" xfId="5" applyNumberFormat="1" applyFont="1" applyFill="1" applyBorder="1" applyAlignment="1" applyProtection="1">
      <alignment horizontal="center"/>
    </xf>
    <xf numFmtId="168" fontId="3" fillId="3" borderId="0" xfId="21" applyNumberFormat="1" applyFont="1" applyFill="1" applyBorder="1" applyAlignment="1" applyProtection="1">
      <alignment horizontal="center"/>
    </xf>
    <xf numFmtId="173" fontId="3" fillId="3" borderId="0" xfId="5" applyNumberFormat="1" applyFont="1" applyFill="1" applyBorder="1" applyAlignment="1" applyProtection="1"/>
    <xf numFmtId="170" fontId="15" fillId="3" borderId="7" xfId="21" applyNumberFormat="1" applyFont="1" applyFill="1" applyBorder="1" applyAlignment="1">
      <alignment horizontal="center"/>
    </xf>
    <xf numFmtId="170" fontId="15" fillId="3" borderId="4" xfId="21" applyNumberFormat="1" applyFont="1" applyFill="1" applyBorder="1" applyAlignment="1">
      <alignment horizontal="center"/>
    </xf>
    <xf numFmtId="175" fontId="15" fillId="3" borderId="1" xfId="21" applyNumberFormat="1" applyFont="1" applyFill="1" applyBorder="1" applyAlignment="1">
      <alignment horizontal="center" vertical="center"/>
    </xf>
    <xf numFmtId="3" fontId="7" fillId="2" borderId="2" xfId="21" applyNumberFormat="1" applyFont="1" applyFill="1" applyBorder="1"/>
    <xf numFmtId="0" fontId="7" fillId="2" borderId="0" xfId="5" applyFont="1" applyFill="1"/>
    <xf numFmtId="0" fontId="20" fillId="2" borderId="5" xfId="5" applyFont="1" applyFill="1" applyBorder="1"/>
    <xf numFmtId="3" fontId="20" fillId="2" borderId="2" xfId="22" applyNumberFormat="1" applyFont="1" applyFill="1" applyBorder="1"/>
    <xf numFmtId="0" fontId="3" fillId="3" borderId="5" xfId="5" applyFont="1" applyFill="1" applyBorder="1"/>
    <xf numFmtId="3" fontId="13" fillId="3" borderId="2" xfId="22" applyNumberFormat="1" applyFont="1" applyFill="1" applyBorder="1"/>
    <xf numFmtId="0" fontId="19" fillId="3" borderId="5" xfId="5" applyFont="1" applyFill="1" applyBorder="1"/>
    <xf numFmtId="3" fontId="19" fillId="3" borderId="2" xfId="22" applyNumberFormat="1" applyFont="1" applyFill="1" applyBorder="1"/>
    <xf numFmtId="0" fontId="15" fillId="3" borderId="5" xfId="5" applyFont="1" applyFill="1" applyBorder="1"/>
    <xf numFmtId="3" fontId="15" fillId="3" borderId="2" xfId="22" applyNumberFormat="1" applyFont="1" applyFill="1" applyBorder="1"/>
    <xf numFmtId="0" fontId="8" fillId="3" borderId="5" xfId="5" applyFont="1" applyFill="1" applyBorder="1"/>
    <xf numFmtId="3" fontId="8" fillId="3" borderId="2" xfId="22" applyNumberFormat="1" applyFont="1" applyFill="1" applyBorder="1" applyAlignment="1">
      <alignment horizontal="right"/>
    </xf>
    <xf numFmtId="3" fontId="20" fillId="3" borderId="2" xfId="22" applyNumberFormat="1" applyFont="1" applyFill="1" applyBorder="1" applyAlignment="1">
      <alignment horizontal="right"/>
    </xf>
    <xf numFmtId="168" fontId="7" fillId="3" borderId="5" xfId="21" applyNumberFormat="1" applyFont="1" applyFill="1" applyBorder="1"/>
    <xf numFmtId="3" fontId="7" fillId="3" borderId="2" xfId="21" applyNumberFormat="1" applyFont="1" applyFill="1" applyBorder="1"/>
    <xf numFmtId="3" fontId="7" fillId="3" borderId="2" xfId="22" applyNumberFormat="1" applyFont="1" applyFill="1" applyBorder="1" applyAlignment="1">
      <alignment horizontal="right"/>
    </xf>
    <xf numFmtId="178" fontId="15" fillId="3" borderId="2" xfId="22" applyNumberFormat="1" applyFont="1" applyFill="1" applyBorder="1"/>
    <xf numFmtId="0" fontId="13" fillId="3" borderId="5" xfId="5" applyFont="1" applyFill="1" applyBorder="1"/>
    <xf numFmtId="3" fontId="3" fillId="3" borderId="2" xfId="22" applyNumberFormat="1" applyFont="1" applyFill="1" applyBorder="1"/>
    <xf numFmtId="3" fontId="20" fillId="3" borderId="2" xfId="22" applyNumberFormat="1" applyFont="1" applyFill="1" applyBorder="1"/>
    <xf numFmtId="0" fontId="20" fillId="3" borderId="5" xfId="5" applyFont="1" applyFill="1" applyBorder="1"/>
    <xf numFmtId="3" fontId="7" fillId="3" borderId="0" xfId="21" applyNumberFormat="1" applyFont="1" applyFill="1"/>
    <xf numFmtId="3" fontId="3" fillId="3" borderId="0" xfId="5" applyNumberFormat="1" applyFont="1" applyFill="1" applyBorder="1" applyAlignment="1" applyProtection="1"/>
    <xf numFmtId="3" fontId="15" fillId="3" borderId="1" xfId="21" applyNumberFormat="1" applyFont="1" applyFill="1" applyBorder="1" applyAlignment="1">
      <alignment horizontal="center" vertical="center"/>
    </xf>
    <xf numFmtId="3" fontId="8" fillId="0" borderId="2" xfId="22" applyNumberFormat="1" applyFont="1" applyFill="1" applyBorder="1" applyAlignment="1">
      <alignment horizontal="right"/>
    </xf>
    <xf numFmtId="3" fontId="4" fillId="0" borderId="3" xfId="0" applyNumberFormat="1" applyFont="1" applyBorder="1"/>
    <xf numFmtId="180" fontId="7" fillId="3" borderId="0" xfId="13" applyNumberFormat="1" applyFont="1" applyFill="1" applyAlignment="1">
      <alignment wrapText="1"/>
    </xf>
    <xf numFmtId="167" fontId="21" fillId="3" borderId="0" xfId="1" applyFont="1" applyFill="1" applyBorder="1" applyAlignment="1" applyProtection="1"/>
    <xf numFmtId="167" fontId="28" fillId="3" borderId="0" xfId="1" applyFont="1" applyFill="1" applyBorder="1" applyAlignment="1">
      <alignment horizontal="right" wrapText="1"/>
    </xf>
    <xf numFmtId="177" fontId="7" fillId="3" borderId="0" xfId="1" applyNumberFormat="1" applyFont="1" applyFill="1" applyBorder="1" applyAlignment="1">
      <alignment horizontal="left" vertical="center" wrapText="1"/>
    </xf>
    <xf numFmtId="177" fontId="7" fillId="3" borderId="0" xfId="1" applyNumberFormat="1" applyFont="1" applyFill="1" applyBorder="1" applyAlignment="1">
      <alignment vertical="center" wrapText="1"/>
    </xf>
    <xf numFmtId="17" fontId="9" fillId="0" borderId="1" xfId="3" applyNumberFormat="1" applyFont="1" applyBorder="1" applyAlignment="1">
      <alignment horizontal="center"/>
    </xf>
    <xf numFmtId="177" fontId="7" fillId="2" borderId="2" xfId="21" applyNumberFormat="1" applyFont="1" applyFill="1" applyBorder="1"/>
    <xf numFmtId="0" fontId="67" fillId="3" borderId="0" xfId="0" applyFont="1" applyFill="1"/>
    <xf numFmtId="0" fontId="3" fillId="2" borderId="5" xfId="8" applyFont="1" applyFill="1" applyBorder="1" applyAlignment="1">
      <alignment vertical="center"/>
    </xf>
    <xf numFmtId="177" fontId="3" fillId="2" borderId="2" xfId="1" applyNumberFormat="1" applyFont="1" applyFill="1" applyBorder="1"/>
    <xf numFmtId="10" fontId="3" fillId="2" borderId="2" xfId="12" applyNumberFormat="1" applyFont="1" applyFill="1" applyBorder="1"/>
    <xf numFmtId="0" fontId="11" fillId="2" borderId="5" xfId="8" applyFont="1" applyFill="1" applyBorder="1"/>
    <xf numFmtId="177" fontId="11" fillId="2" borderId="2" xfId="1" applyNumberFormat="1" applyFont="1" applyFill="1" applyBorder="1"/>
    <xf numFmtId="10" fontId="11" fillId="2" borderId="2" xfId="12" applyNumberFormat="1" applyFont="1" applyFill="1" applyBorder="1"/>
    <xf numFmtId="0" fontId="3" fillId="2" borderId="5" xfId="8" applyFont="1" applyFill="1" applyBorder="1"/>
    <xf numFmtId="0" fontId="8" fillId="2" borderId="5" xfId="8" applyFont="1" applyFill="1" applyBorder="1" applyAlignment="1">
      <alignment vertical="center"/>
    </xf>
    <xf numFmtId="177" fontId="8" fillId="3" borderId="5" xfId="1" applyNumberFormat="1" applyFont="1" applyFill="1" applyBorder="1" applyAlignment="1">
      <alignment vertical="center"/>
    </xf>
    <xf numFmtId="177" fontId="8" fillId="0" borderId="2" xfId="1" applyNumberFormat="1" applyFont="1" applyFill="1" applyBorder="1" applyAlignment="1">
      <alignment vertical="center"/>
    </xf>
    <xf numFmtId="10" fontId="3" fillId="0" borderId="2" xfId="12" applyNumberFormat="1" applyFont="1" applyFill="1" applyBorder="1" applyAlignment="1">
      <alignment vertical="center"/>
    </xf>
    <xf numFmtId="0" fontId="8" fillId="2" borderId="5" xfId="8" applyFont="1" applyFill="1" applyBorder="1"/>
    <xf numFmtId="177" fontId="8" fillId="3" borderId="5" xfId="1" applyNumberFormat="1" applyFont="1" applyFill="1" applyBorder="1"/>
    <xf numFmtId="177" fontId="8" fillId="3" borderId="2" xfId="1" applyNumberFormat="1" applyFont="1" applyFill="1" applyBorder="1"/>
    <xf numFmtId="10" fontId="8" fillId="3" borderId="2" xfId="12" applyNumberFormat="1" applyFont="1" applyFill="1" applyBorder="1"/>
    <xf numFmtId="177" fontId="8" fillId="3" borderId="2" xfId="1" applyNumberFormat="1" applyFont="1" applyFill="1" applyBorder="1" applyAlignment="1">
      <alignment vertical="center"/>
    </xf>
    <xf numFmtId="10" fontId="3" fillId="3" borderId="2" xfId="12" applyNumberFormat="1" applyFont="1" applyFill="1" applyBorder="1" applyAlignment="1">
      <alignment vertical="center"/>
    </xf>
    <xf numFmtId="177" fontId="8" fillId="2" borderId="5" xfId="1" applyNumberFormat="1" applyFont="1" applyFill="1" applyBorder="1" applyAlignment="1">
      <alignment vertical="center"/>
    </xf>
    <xf numFmtId="177" fontId="8" fillId="2" borderId="5" xfId="1" applyNumberFormat="1" applyFont="1" applyFill="1" applyBorder="1"/>
    <xf numFmtId="10" fontId="3" fillId="3" borderId="2" xfId="12" applyNumberFormat="1" applyFont="1" applyFill="1" applyBorder="1"/>
    <xf numFmtId="0" fontId="15" fillId="2" borderId="0" xfId="2" applyFont="1" applyFill="1"/>
    <xf numFmtId="0" fontId="15" fillId="3" borderId="0" xfId="8" applyFont="1" applyFill="1" applyAlignment="1">
      <alignment horizontal="left"/>
    </xf>
    <xf numFmtId="0" fontId="15" fillId="3" borderId="0" xfId="2" applyFont="1" applyFill="1" applyAlignment="1"/>
    <xf numFmtId="0" fontId="15" fillId="3" borderId="0" xfId="5" applyFont="1" applyFill="1" applyAlignment="1"/>
    <xf numFmtId="0" fontId="7" fillId="3" borderId="5" xfId="5" applyFont="1" applyFill="1" applyBorder="1" applyAlignment="1">
      <alignment horizontal="left" indent="2"/>
    </xf>
    <xf numFmtId="0" fontId="5" fillId="3" borderId="0" xfId="0" applyFont="1" applyFill="1"/>
    <xf numFmtId="3" fontId="5" fillId="3" borderId="2" xfId="0" applyNumberFormat="1" applyFont="1" applyFill="1" applyBorder="1"/>
    <xf numFmtId="175" fontId="7" fillId="3" borderId="2" xfId="22" applyNumberFormat="1" applyFont="1" applyFill="1" applyBorder="1" applyAlignment="1">
      <alignment horizontal="right"/>
    </xf>
    <xf numFmtId="0" fontId="7" fillId="3" borderId="5" xfId="5" applyFont="1" applyFill="1" applyBorder="1"/>
    <xf numFmtId="3" fontId="5" fillId="0" borderId="0" xfId="3" applyNumberFormat="1" applyFont="1"/>
    <xf numFmtId="167" fontId="5" fillId="0" borderId="0" xfId="1" applyFont="1"/>
    <xf numFmtId="167" fontId="7" fillId="3" borderId="0" xfId="1" applyFont="1" applyFill="1" applyAlignment="1">
      <alignment vertical="top"/>
    </xf>
    <xf numFmtId="0" fontId="7" fillId="3" borderId="0" xfId="13" applyFont="1" applyFill="1" applyAlignment="1">
      <alignment vertical="top"/>
    </xf>
    <xf numFmtId="167" fontId="21" fillId="3" borderId="0" xfId="1" applyFont="1" applyFill="1"/>
    <xf numFmtId="49" fontId="13" fillId="0" borderId="2" xfId="5" applyNumberFormat="1" applyFont="1" applyFill="1" applyBorder="1" applyAlignment="1">
      <alignment horizontal="left" indent="2"/>
    </xf>
    <xf numFmtId="177" fontId="4" fillId="0" borderId="2" xfId="1" applyNumberFormat="1" applyFont="1" applyBorder="1"/>
    <xf numFmtId="177" fontId="12" fillId="0" borderId="2" xfId="1" applyNumberFormat="1" applyFont="1" applyBorder="1"/>
    <xf numFmtId="177" fontId="15" fillId="0" borderId="2" xfId="1" applyNumberFormat="1" applyFont="1" applyFill="1" applyBorder="1"/>
    <xf numFmtId="177" fontId="4" fillId="0" borderId="2" xfId="1" applyNumberFormat="1" applyFont="1" applyFill="1" applyBorder="1"/>
    <xf numFmtId="177" fontId="13" fillId="0" borderId="2" xfId="1" applyNumberFormat="1" applyFont="1" applyFill="1" applyBorder="1"/>
    <xf numFmtId="177" fontId="16" fillId="0" borderId="2" xfId="1" applyNumberFormat="1" applyFont="1" applyFill="1" applyBorder="1"/>
    <xf numFmtId="177" fontId="7" fillId="0" borderId="2" xfId="1" applyNumberFormat="1" applyFont="1" applyFill="1" applyBorder="1"/>
    <xf numFmtId="177" fontId="17" fillId="0" borderId="2" xfId="1" applyNumberFormat="1" applyFont="1" applyFill="1" applyBorder="1"/>
    <xf numFmtId="177" fontId="8" fillId="0" borderId="2" xfId="1" applyNumberFormat="1" applyFont="1" applyFill="1" applyBorder="1"/>
    <xf numFmtId="177" fontId="13" fillId="3" borderId="2" xfId="1" applyNumberFormat="1" applyFont="1" applyFill="1" applyBorder="1"/>
    <xf numFmtId="177" fontId="17" fillId="3" borderId="2" xfId="1" applyNumberFormat="1" applyFont="1" applyFill="1" applyBorder="1"/>
    <xf numFmtId="177" fontId="7" fillId="3" borderId="2" xfId="1" applyNumberFormat="1" applyFont="1" applyFill="1" applyBorder="1"/>
    <xf numFmtId="177" fontId="4" fillId="3" borderId="3" xfId="1" applyNumberFormat="1" applyFont="1" applyFill="1" applyBorder="1"/>
    <xf numFmtId="17" fontId="9" fillId="0" borderId="1" xfId="3" applyNumberFormat="1" applyFont="1" applyFill="1" applyBorder="1" applyAlignment="1">
      <alignment horizontal="center"/>
    </xf>
    <xf numFmtId="17" fontId="9" fillId="0" borderId="1" xfId="3" applyNumberFormat="1" applyFont="1" applyBorder="1" applyAlignment="1">
      <alignment horizontal="center" wrapText="1"/>
    </xf>
    <xf numFmtId="167" fontId="20" fillId="3" borderId="0" xfId="1" applyNumberFormat="1" applyFont="1" applyFill="1"/>
    <xf numFmtId="167" fontId="28" fillId="3" borderId="0" xfId="1" applyFont="1" applyFill="1" applyBorder="1" applyAlignment="1">
      <alignment horizontal="center" wrapText="1"/>
    </xf>
    <xf numFmtId="167" fontId="4" fillId="0" borderId="0" xfId="1" applyNumberFormat="1" applyFont="1"/>
    <xf numFmtId="0" fontId="7" fillId="3" borderId="30" xfId="13" applyFont="1" applyFill="1" applyBorder="1"/>
    <xf numFmtId="173" fontId="32" fillId="2" borderId="37" xfId="8" applyNumberFormat="1" applyFont="1" applyFill="1" applyBorder="1" applyAlignment="1" applyProtection="1"/>
    <xf numFmtId="3" fontId="7" fillId="3" borderId="38" xfId="13" applyNumberFormat="1" applyFont="1" applyFill="1" applyBorder="1"/>
    <xf numFmtId="173" fontId="32" fillId="2" borderId="33" xfId="8" applyNumberFormat="1" applyFont="1" applyFill="1" applyBorder="1" applyAlignment="1" applyProtection="1"/>
    <xf numFmtId="3" fontId="7" fillId="3" borderId="35" xfId="13" applyNumberFormat="1" applyFont="1" applyFill="1" applyBorder="1"/>
    <xf numFmtId="3" fontId="7" fillId="3" borderId="36" xfId="13" applyNumberFormat="1" applyFont="1" applyFill="1" applyBorder="1"/>
    <xf numFmtId="167" fontId="7" fillId="29" borderId="0" xfId="1" applyFont="1" applyFill="1"/>
    <xf numFmtId="0" fontId="7" fillId="3" borderId="0" xfId="8" applyFont="1" applyFill="1" applyBorder="1" applyAlignment="1">
      <alignment horizontal="left" vertical="center" wrapText="1"/>
    </xf>
    <xf numFmtId="167" fontId="19" fillId="3" borderId="0" xfId="1" applyFont="1" applyFill="1" applyBorder="1"/>
    <xf numFmtId="0" fontId="31" fillId="2" borderId="0" xfId="19" applyFill="1" applyBorder="1" applyAlignment="1" applyProtection="1">
      <alignment horizontal="center" vertical="center"/>
    </xf>
    <xf numFmtId="0" fontId="4" fillId="0" borderId="0" xfId="3" applyFont="1" applyBorder="1"/>
    <xf numFmtId="17" fontId="9" fillId="0" borderId="1" xfId="15" applyNumberFormat="1" applyFont="1" applyBorder="1" applyAlignment="1">
      <alignment horizontal="center"/>
    </xf>
    <xf numFmtId="173" fontId="3" fillId="3" borderId="0" xfId="8" applyNumberFormat="1" applyFont="1" applyFill="1" applyBorder="1" applyAlignment="1" applyProtection="1"/>
    <xf numFmtId="0" fontId="6" fillId="2" borderId="0" xfId="5" applyFont="1" applyFill="1" applyAlignment="1"/>
    <xf numFmtId="0" fontId="18" fillId="3" borderId="0" xfId="5" applyFont="1" applyFill="1" applyAlignment="1"/>
    <xf numFmtId="0" fontId="6" fillId="3" borderId="0" xfId="5" applyFont="1" applyFill="1" applyAlignment="1"/>
    <xf numFmtId="173" fontId="15" fillId="3" borderId="0" xfId="8" applyNumberFormat="1" applyFont="1" applyFill="1" applyBorder="1" applyAlignment="1" applyProtection="1"/>
    <xf numFmtId="167" fontId="18" fillId="3" borderId="0" xfId="1" applyFont="1" applyFill="1" applyAlignment="1"/>
    <xf numFmtId="190" fontId="4" fillId="0" borderId="0" xfId="1" applyNumberFormat="1" applyFont="1"/>
    <xf numFmtId="177" fontId="8" fillId="0" borderId="0" xfId="1" applyNumberFormat="1" applyFont="1"/>
    <xf numFmtId="167" fontId="8" fillId="0" borderId="0" xfId="1" applyFont="1"/>
    <xf numFmtId="177" fontId="8" fillId="0" borderId="2" xfId="1" applyNumberFormat="1" applyFont="1" applyBorder="1"/>
    <xf numFmtId="177" fontId="8" fillId="3" borderId="3" xfId="1" applyNumberFormat="1" applyFont="1" applyFill="1" applyBorder="1"/>
    <xf numFmtId="17" fontId="68" fillId="0" borderId="1" xfId="3" applyNumberFormat="1" applyFont="1" applyFill="1" applyBorder="1" applyAlignment="1">
      <alignment horizontal="center"/>
    </xf>
    <xf numFmtId="177" fontId="69" fillId="0" borderId="2" xfId="1" applyNumberFormat="1" applyFont="1" applyBorder="1"/>
    <xf numFmtId="177" fontId="70" fillId="0" borderId="2" xfId="1" applyNumberFormat="1" applyFont="1" applyBorder="1"/>
    <xf numFmtId="167" fontId="8" fillId="0" borderId="0" xfId="1" applyNumberFormat="1" applyFont="1"/>
    <xf numFmtId="167" fontId="7" fillId="3" borderId="0" xfId="1" applyFont="1" applyFill="1" applyAlignment="1">
      <alignment vertical="center"/>
    </xf>
    <xf numFmtId="167" fontId="20" fillId="3" borderId="0" xfId="1" applyFont="1" applyFill="1" applyAlignment="1">
      <alignment horizontal="center"/>
    </xf>
    <xf numFmtId="3" fontId="7" fillId="0" borderId="2" xfId="22" applyNumberFormat="1" applyFont="1" applyFill="1" applyBorder="1" applyAlignment="1">
      <alignment horizontal="right"/>
    </xf>
    <xf numFmtId="167" fontId="6" fillId="3" borderId="0" xfId="1" applyFont="1" applyFill="1" applyAlignment="1"/>
    <xf numFmtId="0" fontId="9" fillId="0" borderId="1" xfId="15" applyFont="1" applyFill="1" applyBorder="1" applyAlignment="1">
      <alignment horizontal="center"/>
    </xf>
    <xf numFmtId="167" fontId="28" fillId="3" borderId="0" xfId="21" applyFont="1" applyFill="1" applyBorder="1" applyAlignment="1">
      <alignment horizontal="center" wrapText="1"/>
    </xf>
    <xf numFmtId="17" fontId="9" fillId="3" borderId="1" xfId="15" applyNumberFormat="1" applyFont="1" applyFill="1" applyBorder="1" applyAlignment="1">
      <alignment horizontal="center"/>
    </xf>
    <xf numFmtId="0" fontId="7" fillId="0" borderId="5" xfId="5" applyFont="1" applyFill="1" applyBorder="1" applyAlignment="1">
      <alignment horizontal="left" indent="2"/>
    </xf>
    <xf numFmtId="0" fontId="8" fillId="3" borderId="0" xfId="0" applyFont="1" applyFill="1"/>
    <xf numFmtId="0" fontId="7" fillId="2" borderId="12" xfId="19" applyFont="1" applyFill="1" applyBorder="1" applyAlignment="1" applyProtection="1">
      <alignment vertical="center" wrapText="1"/>
    </xf>
    <xf numFmtId="167" fontId="72" fillId="0" borderId="0" xfId="1" applyFont="1"/>
    <xf numFmtId="167" fontId="3" fillId="3" borderId="0" xfId="1" applyFont="1" applyFill="1" applyAlignment="1">
      <alignment vertical="center"/>
    </xf>
    <xf numFmtId="167" fontId="8" fillId="3" borderId="0" xfId="1" applyFont="1" applyFill="1"/>
    <xf numFmtId="167" fontId="7" fillId="3" borderId="0" xfId="1" applyFont="1" applyFill="1" applyBorder="1"/>
    <xf numFmtId="193" fontId="7" fillId="0" borderId="2" xfId="1" applyNumberFormat="1" applyFont="1" applyFill="1" applyBorder="1"/>
    <xf numFmtId="193" fontId="17" fillId="0" borderId="2" xfId="1" applyNumberFormat="1" applyFont="1" applyFill="1" applyBorder="1"/>
    <xf numFmtId="193" fontId="16" fillId="0" borderId="2" xfId="1" applyNumberFormat="1" applyFont="1" applyFill="1" applyBorder="1"/>
    <xf numFmtId="0" fontId="15" fillId="2" borderId="5" xfId="8" applyFont="1" applyFill="1" applyBorder="1" applyAlignment="1">
      <alignment vertical="center"/>
    </xf>
    <xf numFmtId="167" fontId="8" fillId="2" borderId="5" xfId="8" applyNumberFormat="1" applyFont="1" applyFill="1" applyBorder="1" applyAlignment="1">
      <alignment vertical="center"/>
    </xf>
    <xf numFmtId="167" fontId="3" fillId="2" borderId="5" xfId="8" applyNumberFormat="1" applyFont="1" applyFill="1" applyBorder="1" applyAlignment="1">
      <alignment vertical="center"/>
    </xf>
    <xf numFmtId="167" fontId="3" fillId="2" borderId="6" xfId="8" applyNumberFormat="1" applyFont="1" applyFill="1" applyBorder="1" applyAlignment="1">
      <alignment vertical="center"/>
    </xf>
    <xf numFmtId="0" fontId="8" fillId="3" borderId="0" xfId="13" applyFont="1" applyFill="1"/>
    <xf numFmtId="179" fontId="13" fillId="0" borderId="2" xfId="1" applyNumberFormat="1" applyFont="1" applyFill="1" applyBorder="1"/>
    <xf numFmtId="0" fontId="4" fillId="0" borderId="0" xfId="3" applyFont="1" applyFill="1"/>
    <xf numFmtId="3" fontId="6" fillId="2" borderId="0" xfId="5" applyNumberFormat="1" applyFont="1" applyFill="1" applyAlignment="1"/>
    <xf numFmtId="17" fontId="9" fillId="0" borderId="1" xfId="15" applyNumberFormat="1" applyFont="1" applyFill="1" applyBorder="1" applyAlignment="1">
      <alignment horizontal="center"/>
    </xf>
    <xf numFmtId="177" fontId="8" fillId="3" borderId="2" xfId="1" applyNumberFormat="1" applyFont="1" applyFill="1" applyBorder="1" applyAlignment="1">
      <alignment horizontal="right"/>
    </xf>
    <xf numFmtId="167" fontId="7" fillId="3" borderId="0" xfId="1" applyFont="1" applyFill="1" applyBorder="1" applyAlignment="1">
      <alignment horizontal="center" wrapText="1"/>
    </xf>
    <xf numFmtId="178" fontId="20" fillId="3" borderId="2" xfId="22" applyNumberFormat="1" applyFont="1" applyFill="1" applyBorder="1" applyAlignment="1">
      <alignment horizontal="right"/>
    </xf>
    <xf numFmtId="17" fontId="9" fillId="0" borderId="1" xfId="1" applyNumberFormat="1" applyFont="1" applyFill="1" applyBorder="1" applyAlignment="1">
      <alignment horizontal="center"/>
    </xf>
    <xf numFmtId="193" fontId="20" fillId="3" borderId="0" xfId="1" applyNumberFormat="1" applyFont="1" applyFill="1" applyAlignment="1">
      <alignment horizontal="centerContinuous"/>
    </xf>
    <xf numFmtId="177" fontId="18" fillId="3" borderId="0" xfId="5" applyNumberFormat="1" applyFont="1" applyFill="1" applyAlignment="1"/>
    <xf numFmtId="167" fontId="18" fillId="3" borderId="0" xfId="5" applyNumberFormat="1" applyFont="1" applyFill="1" applyAlignment="1"/>
    <xf numFmtId="180" fontId="20" fillId="3" borderId="0" xfId="1" applyNumberFormat="1" applyFont="1" applyFill="1"/>
    <xf numFmtId="179" fontId="18" fillId="3" borderId="0" xfId="5" applyNumberFormat="1" applyFont="1" applyFill="1" applyAlignment="1"/>
    <xf numFmtId="177" fontId="8" fillId="0" borderId="5" xfId="1" applyNumberFormat="1" applyFont="1" applyFill="1" applyBorder="1"/>
    <xf numFmtId="179" fontId="4" fillId="3" borderId="0" xfId="1" applyNumberFormat="1" applyFont="1" applyFill="1"/>
    <xf numFmtId="179" fontId="3" fillId="3" borderId="0" xfId="1" applyNumberFormat="1" applyFont="1" applyFill="1" applyAlignment="1">
      <alignment vertical="center"/>
    </xf>
    <xf numFmtId="179" fontId="20" fillId="3" borderId="0" xfId="1" applyNumberFormat="1" applyFont="1" applyFill="1" applyAlignment="1">
      <alignment horizontal="center"/>
    </xf>
    <xf numFmtId="179" fontId="20" fillId="3" borderId="0" xfId="1" applyNumberFormat="1" applyFont="1" applyFill="1"/>
    <xf numFmtId="179" fontId="7" fillId="2" borderId="1" xfId="1" applyNumberFormat="1" applyFont="1" applyFill="1" applyBorder="1"/>
    <xf numFmtId="179" fontId="10" fillId="2" borderId="2" xfId="1" applyNumberFormat="1" applyFont="1" applyFill="1" applyBorder="1"/>
    <xf numFmtId="179" fontId="15" fillId="2" borderId="2" xfId="1" applyNumberFormat="1" applyFont="1" applyFill="1" applyBorder="1"/>
    <xf numFmtId="179" fontId="8" fillId="2" borderId="2" xfId="1" applyNumberFormat="1" applyFont="1" applyFill="1" applyBorder="1"/>
    <xf numFmtId="179" fontId="3" fillId="2" borderId="2" xfId="1" applyNumberFormat="1" applyFont="1" applyFill="1" applyBorder="1"/>
    <xf numFmtId="179" fontId="3" fillId="2" borderId="3" xfId="1" applyNumberFormat="1" applyFont="1" applyFill="1" applyBorder="1"/>
    <xf numFmtId="179" fontId="5" fillId="3" borderId="0" xfId="1" applyNumberFormat="1" applyFont="1" applyFill="1"/>
    <xf numFmtId="0" fontId="7" fillId="3" borderId="5" xfId="7" applyFont="1" applyFill="1" applyBorder="1" applyAlignment="1">
      <alignment horizontal="left" indent="2"/>
    </xf>
    <xf numFmtId="0" fontId="7" fillId="3" borderId="5" xfId="7" applyFont="1" applyFill="1" applyBorder="1" applyAlignment="1">
      <alignment horizontal="left" indent="4"/>
    </xf>
    <xf numFmtId="9" fontId="4" fillId="0" borderId="0" xfId="12" applyFont="1"/>
    <xf numFmtId="192" fontId="4" fillId="0" borderId="0" xfId="12" applyNumberFormat="1" applyFont="1"/>
    <xf numFmtId="173" fontId="71" fillId="2" borderId="0" xfId="8" applyNumberFormat="1" applyFont="1" applyFill="1" applyBorder="1" applyAlignment="1" applyProtection="1"/>
    <xf numFmtId="173" fontId="71" fillId="3" borderId="0" xfId="8" applyNumberFormat="1" applyFont="1" applyFill="1" applyBorder="1" applyAlignment="1" applyProtection="1"/>
    <xf numFmtId="173" fontId="3" fillId="2" borderId="2" xfId="8" applyNumberFormat="1" applyFont="1" applyFill="1" applyBorder="1" applyAlignment="1" applyProtection="1"/>
    <xf numFmtId="173" fontId="24" fillId="2" borderId="2" xfId="8" applyNumberFormat="1" applyFont="1" applyFill="1" applyBorder="1" applyAlignment="1" applyProtection="1"/>
    <xf numFmtId="173" fontId="17" fillId="2" borderId="2" xfId="8" applyNumberFormat="1" applyFont="1" applyFill="1" applyBorder="1" applyAlignment="1" applyProtection="1"/>
    <xf numFmtId="0" fontId="69" fillId="3" borderId="0" xfId="0" applyFont="1" applyFill="1"/>
    <xf numFmtId="10" fontId="4" fillId="0" borderId="0" xfId="12" applyNumberFormat="1" applyFont="1"/>
    <xf numFmtId="172" fontId="4" fillId="0" borderId="16" xfId="12" applyNumberFormat="1" applyFont="1" applyBorder="1"/>
    <xf numFmtId="167" fontId="69" fillId="29" borderId="0" xfId="1" applyFont="1" applyFill="1"/>
    <xf numFmtId="10" fontId="7" fillId="3" borderId="0" xfId="12" applyNumberFormat="1" applyFont="1" applyFill="1"/>
    <xf numFmtId="172" fontId="7" fillId="3" borderId="36" xfId="12" applyNumberFormat="1" applyFont="1" applyFill="1" applyBorder="1"/>
    <xf numFmtId="49" fontId="29" fillId="30" borderId="2" xfId="5" applyNumberFormat="1" applyFont="1" applyFill="1" applyBorder="1" applyAlignment="1">
      <alignment wrapText="1"/>
    </xf>
    <xf numFmtId="3" fontId="29" fillId="30" borderId="2" xfId="5" applyNumberFormat="1" applyFont="1" applyFill="1" applyBorder="1"/>
    <xf numFmtId="177" fontId="29" fillId="30" borderId="2" xfId="1" applyNumberFormat="1" applyFont="1" applyFill="1" applyBorder="1"/>
    <xf numFmtId="10" fontId="29" fillId="30" borderId="2" xfId="12" applyNumberFormat="1" applyFont="1" applyFill="1" applyBorder="1"/>
    <xf numFmtId="0" fontId="74" fillId="0" borderId="2" xfId="3" applyFont="1" applyBorder="1"/>
    <xf numFmtId="177" fontId="74" fillId="0" borderId="2" xfId="1" applyNumberFormat="1" applyFont="1" applyBorder="1"/>
    <xf numFmtId="177" fontId="75" fillId="0" borderId="2" xfId="1" applyNumberFormat="1" applyFont="1" applyBorder="1"/>
    <xf numFmtId="49" fontId="8" fillId="30" borderId="2" xfId="5" applyNumberFormat="1" applyFont="1" applyFill="1" applyBorder="1" applyAlignment="1"/>
    <xf numFmtId="49" fontId="17" fillId="30" borderId="2" xfId="5" applyNumberFormat="1" applyFont="1" applyFill="1" applyBorder="1"/>
    <xf numFmtId="49" fontId="8" fillId="30" borderId="2" xfId="5" applyNumberFormat="1" applyFont="1" applyFill="1" applyBorder="1"/>
    <xf numFmtId="0" fontId="8" fillId="30" borderId="2" xfId="5" applyFont="1" applyFill="1" applyBorder="1"/>
    <xf numFmtId="3" fontId="68" fillId="30" borderId="2" xfId="5" applyNumberFormat="1" applyFont="1" applyFill="1" applyBorder="1"/>
    <xf numFmtId="177" fontId="68" fillId="30" borderId="2" xfId="1" applyNumberFormat="1" applyFont="1" applyFill="1" applyBorder="1"/>
    <xf numFmtId="0" fontId="76" fillId="30" borderId="5" xfId="8" applyFont="1" applyFill="1" applyBorder="1" applyAlignment="1">
      <alignment horizontal="left" vertical="center" wrapText="1"/>
    </xf>
    <xf numFmtId="177" fontId="76" fillId="30" borderId="5" xfId="1" applyNumberFormat="1" applyFont="1" applyFill="1" applyBorder="1" applyAlignment="1">
      <alignment vertical="center" wrapText="1"/>
    </xf>
    <xf numFmtId="177" fontId="76" fillId="30" borderId="2" xfId="1" applyNumberFormat="1" applyFont="1" applyFill="1" applyBorder="1" applyAlignment="1">
      <alignment vertical="center" wrapText="1"/>
    </xf>
    <xf numFmtId="10" fontId="76" fillId="30" borderId="2" xfId="12" applyNumberFormat="1" applyFont="1" applyFill="1" applyBorder="1" applyAlignment="1">
      <alignment vertical="center" wrapText="1"/>
    </xf>
    <xf numFmtId="0" fontId="76" fillId="30" borderId="5" xfId="8" applyFont="1" applyFill="1" applyBorder="1" applyAlignment="1">
      <alignment vertical="center" wrapText="1"/>
    </xf>
    <xf numFmtId="49" fontId="29" fillId="30" borderId="2" xfId="5" applyNumberFormat="1" applyFont="1" applyFill="1" applyBorder="1"/>
    <xf numFmtId="0" fontId="76" fillId="30" borderId="5" xfId="5" applyFont="1" applyFill="1" applyBorder="1" applyAlignment="1">
      <alignment vertical="center" wrapText="1"/>
    </xf>
    <xf numFmtId="3" fontId="77" fillId="30" borderId="2" xfId="5" applyNumberFormat="1" applyFont="1" applyFill="1" applyBorder="1"/>
    <xf numFmtId="0" fontId="76" fillId="30" borderId="5" xfId="17" applyFont="1" applyFill="1" applyBorder="1" applyAlignment="1">
      <alignment wrapText="1"/>
    </xf>
    <xf numFmtId="177" fontId="77" fillId="30" borderId="2" xfId="21" applyNumberFormat="1" applyFont="1" applyFill="1" applyBorder="1"/>
    <xf numFmtId="0" fontId="76" fillId="0" borderId="5" xfId="17" applyFont="1" applyFill="1" applyBorder="1"/>
    <xf numFmtId="177" fontId="77" fillId="30" borderId="2" xfId="5" applyNumberFormat="1" applyFont="1" applyFill="1" applyBorder="1"/>
    <xf numFmtId="179" fontId="77" fillId="30" borderId="2" xfId="5" applyNumberFormat="1" applyFont="1" applyFill="1" applyBorder="1"/>
    <xf numFmtId="179" fontId="76" fillId="30" borderId="2" xfId="1" applyNumberFormat="1" applyFont="1" applyFill="1" applyBorder="1" applyAlignment="1">
      <alignment vertical="center" wrapText="1"/>
    </xf>
    <xf numFmtId="3" fontId="8" fillId="30" borderId="2" xfId="5" applyNumberFormat="1" applyFont="1" applyFill="1" applyBorder="1"/>
    <xf numFmtId="177" fontId="8" fillId="30" borderId="2" xfId="1" applyNumberFormat="1" applyFont="1" applyFill="1" applyBorder="1"/>
    <xf numFmtId="0" fontId="31" fillId="2" borderId="11" xfId="19" applyFill="1" applyBorder="1" applyAlignment="1" applyProtection="1">
      <alignment horizontal="center" vertical="center"/>
    </xf>
    <xf numFmtId="0" fontId="31" fillId="2" borderId="43" xfId="19" applyFill="1" applyBorder="1" applyAlignment="1" applyProtection="1">
      <alignment horizontal="center" vertical="center"/>
    </xf>
    <xf numFmtId="0" fontId="7" fillId="2" borderId="44" xfId="19" applyFont="1" applyFill="1" applyBorder="1" applyAlignment="1" applyProtection="1">
      <alignment vertical="center" wrapText="1"/>
    </xf>
    <xf numFmtId="173" fontId="21" fillId="2" borderId="2" xfId="8" applyNumberFormat="1" applyFont="1" applyFill="1" applyBorder="1" applyAlignment="1" applyProtection="1"/>
    <xf numFmtId="173" fontId="21" fillId="2" borderId="5" xfId="8" applyNumberFormat="1" applyFont="1" applyFill="1" applyBorder="1" applyAlignment="1" applyProtection="1"/>
    <xf numFmtId="0" fontId="73" fillId="3" borderId="33" xfId="0" applyFont="1" applyFill="1" applyBorder="1" applyAlignment="1">
      <alignment horizontal="left" vertical="center" wrapText="1"/>
    </xf>
    <xf numFmtId="0" fontId="73" fillId="3" borderId="34" xfId="0" applyFont="1" applyFill="1" applyBorder="1" applyAlignment="1">
      <alignment horizontal="left" vertical="center" wrapText="1"/>
    </xf>
    <xf numFmtId="0" fontId="73" fillId="3" borderId="35" xfId="0" applyFont="1" applyFill="1" applyBorder="1" applyAlignment="1">
      <alignment horizontal="left" vertical="center" wrapText="1"/>
    </xf>
    <xf numFmtId="0" fontId="73" fillId="3" borderId="30" xfId="0" applyFont="1" applyFill="1" applyBorder="1" applyAlignment="1">
      <alignment horizontal="left" vertical="center" wrapText="1"/>
    </xf>
    <xf numFmtId="0" fontId="73" fillId="3" borderId="31" xfId="0" applyFont="1" applyFill="1" applyBorder="1" applyAlignment="1">
      <alignment horizontal="left" vertical="center" wrapText="1"/>
    </xf>
    <xf numFmtId="0" fontId="73" fillId="3" borderId="32" xfId="0" applyFont="1" applyFill="1" applyBorder="1" applyAlignment="1">
      <alignment horizontal="left" vertical="center" wrapText="1"/>
    </xf>
    <xf numFmtId="0" fontId="15" fillId="2" borderId="0" xfId="2" applyFont="1" applyFill="1" applyAlignment="1">
      <alignment horizontal="left"/>
    </xf>
    <xf numFmtId="49" fontId="29" fillId="30" borderId="39" xfId="5" applyNumberFormat="1" applyFont="1" applyFill="1" applyBorder="1" applyAlignment="1">
      <alignment horizontal="center" vertical="center" wrapText="1"/>
    </xf>
    <xf numFmtId="49" fontId="29" fillId="30" borderId="40" xfId="5" applyNumberFormat="1" applyFont="1" applyFill="1" applyBorder="1" applyAlignment="1">
      <alignment horizontal="center" vertical="center" wrapText="1"/>
    </xf>
    <xf numFmtId="0" fontId="25" fillId="2" borderId="8" xfId="8" applyFont="1" applyFill="1" applyBorder="1" applyAlignment="1">
      <alignment horizontal="center" vertical="center" wrapText="1"/>
    </xf>
    <xf numFmtId="0" fontId="25" fillId="2" borderId="9" xfId="8" applyFont="1" applyFill="1" applyBorder="1" applyAlignment="1">
      <alignment horizontal="center" vertical="center" wrapText="1"/>
    </xf>
    <xf numFmtId="49" fontId="29" fillId="30" borderId="14" xfId="5" applyNumberFormat="1" applyFont="1" applyFill="1" applyBorder="1" applyAlignment="1">
      <alignment horizontal="left" wrapText="1"/>
    </xf>
    <xf numFmtId="49" fontId="29" fillId="30" borderId="15" xfId="5" applyNumberFormat="1" applyFont="1" applyFill="1" applyBorder="1" applyAlignment="1">
      <alignment horizontal="left" wrapText="1"/>
    </xf>
    <xf numFmtId="49" fontId="29" fillId="30" borderId="41" xfId="5" applyNumberFormat="1" applyFont="1" applyFill="1" applyBorder="1" applyAlignment="1">
      <alignment horizontal="center" vertical="center" wrapText="1"/>
    </xf>
    <xf numFmtId="49" fontId="29" fillId="30" borderId="42" xfId="5" applyNumberFormat="1" applyFont="1" applyFill="1" applyBorder="1" applyAlignment="1">
      <alignment horizontal="center" vertical="center" wrapText="1"/>
    </xf>
    <xf numFmtId="0" fontId="67" fillId="3" borderId="30" xfId="0" applyFont="1" applyFill="1" applyBorder="1" applyAlignment="1">
      <alignment horizontal="left" vertical="center" wrapText="1"/>
    </xf>
    <xf numFmtId="0" fontId="67" fillId="3" borderId="31" xfId="0" applyFont="1" applyFill="1" applyBorder="1" applyAlignment="1">
      <alignment horizontal="left" vertical="center" wrapText="1"/>
    </xf>
    <xf numFmtId="0" fontId="67" fillId="3" borderId="32" xfId="0" applyFont="1" applyFill="1" applyBorder="1" applyAlignment="1">
      <alignment horizontal="left" vertical="center" wrapText="1"/>
    </xf>
    <xf numFmtId="0" fontId="67" fillId="3" borderId="33" xfId="0" applyFont="1" applyFill="1" applyBorder="1" applyAlignment="1">
      <alignment horizontal="left" vertical="center" wrapText="1"/>
    </xf>
    <xf numFmtId="0" fontId="67" fillId="3" borderId="34" xfId="0" applyFont="1" applyFill="1" applyBorder="1" applyAlignment="1">
      <alignment horizontal="left" vertical="center" wrapText="1"/>
    </xf>
    <xf numFmtId="0" fontId="67" fillId="3" borderId="35" xfId="0" applyFont="1" applyFill="1" applyBorder="1" applyAlignment="1">
      <alignment horizontal="left" vertical="center" wrapText="1"/>
    </xf>
    <xf numFmtId="0" fontId="6" fillId="2" borderId="0" xfId="5" applyFont="1" applyFill="1" applyAlignment="1">
      <alignment horizontal="center"/>
    </xf>
    <xf numFmtId="0" fontId="18" fillId="3" borderId="0" xfId="5" applyFont="1" applyFill="1" applyAlignment="1">
      <alignment horizontal="center"/>
    </xf>
    <xf numFmtId="0" fontId="7" fillId="3" borderId="0" xfId="8" applyFont="1" applyFill="1" applyBorder="1" applyAlignment="1">
      <alignment horizontal="left" vertical="center" wrapText="1"/>
    </xf>
    <xf numFmtId="0" fontId="6" fillId="3" borderId="0" xfId="5" applyFont="1" applyFill="1" applyAlignment="1">
      <alignment horizontal="center"/>
    </xf>
    <xf numFmtId="173" fontId="15" fillId="3" borderId="0" xfId="8" applyNumberFormat="1" applyFont="1" applyFill="1" applyBorder="1" applyAlignment="1" applyProtection="1">
      <alignment horizontal="center"/>
    </xf>
    <xf numFmtId="173" fontId="3" fillId="3" borderId="0" xfId="8" applyNumberFormat="1" applyFont="1" applyFill="1" applyBorder="1" applyAlignment="1" applyProtection="1">
      <alignment horizontal="center"/>
    </xf>
    <xf numFmtId="171" fontId="7" fillId="3" borderId="0" xfId="14" applyNumberFormat="1" applyFont="1" applyFill="1" applyAlignment="1">
      <alignment horizontal="left" wrapText="1"/>
    </xf>
    <xf numFmtId="0" fontId="6" fillId="3" borderId="0" xfId="5" applyFont="1" applyFill="1" applyAlignment="1">
      <alignment horizontal="center" wrapText="1"/>
    </xf>
    <xf numFmtId="0" fontId="28" fillId="3" borderId="0" xfId="18" applyFont="1" applyFill="1" applyBorder="1" applyAlignment="1">
      <alignment horizontal="left" vertical="top" wrapText="1"/>
    </xf>
    <xf numFmtId="0" fontId="3" fillId="2" borderId="0" xfId="2" applyFont="1" applyFill="1" applyAlignment="1">
      <alignment horizontal="left"/>
    </xf>
  </cellXfs>
  <cellStyles count="438">
    <cellStyle name="20% - Accent1" xfId="23"/>
    <cellStyle name="20% - Accent2" xfId="24"/>
    <cellStyle name="20% - Accent3" xfId="25"/>
    <cellStyle name="20% - Accent4" xfId="26"/>
    <cellStyle name="20% - Accent5" xfId="27"/>
    <cellStyle name="20% - Accent6" xfId="28"/>
    <cellStyle name="20% - Énfasis1 2" xfId="29"/>
    <cellStyle name="20% - Énfasis1 2 2" xfId="30"/>
    <cellStyle name="20% - Énfasis1 3" xfId="31"/>
    <cellStyle name="20% - Énfasis1 3 2" xfId="32"/>
    <cellStyle name="20% - Énfasis1 4" xfId="33"/>
    <cellStyle name="20% - Énfasis2 2" xfId="34"/>
    <cellStyle name="20% - Énfasis2 2 2" xfId="35"/>
    <cellStyle name="20% - Énfasis2 3" xfId="36"/>
    <cellStyle name="20% - Énfasis2 3 2" xfId="37"/>
    <cellStyle name="20% - Énfasis2 4" xfId="38"/>
    <cellStyle name="20% - Énfasis3 2" xfId="39"/>
    <cellStyle name="20% - Énfasis3 2 2" xfId="40"/>
    <cellStyle name="20% - Énfasis3 3" xfId="41"/>
    <cellStyle name="20% - Énfasis3 3 2" xfId="42"/>
    <cellStyle name="20% - Énfasis3 4" xfId="43"/>
    <cellStyle name="20% - Énfasis4 2" xfId="44"/>
    <cellStyle name="20% - Énfasis4 2 2" xfId="45"/>
    <cellStyle name="20% - Énfasis4 3" xfId="46"/>
    <cellStyle name="20% - Énfasis4 3 2" xfId="47"/>
    <cellStyle name="20% - Énfasis4 4" xfId="48"/>
    <cellStyle name="20% - Énfasis5 2" xfId="49"/>
    <cellStyle name="20% - Énfasis5 2 2" xfId="50"/>
    <cellStyle name="20% - Énfasis5 3" xfId="51"/>
    <cellStyle name="20% - Énfasis5 3 2" xfId="52"/>
    <cellStyle name="20% - Énfasis5 4" xfId="53"/>
    <cellStyle name="20% - Énfasis6 2" xfId="54"/>
    <cellStyle name="20% - Énfasis6 2 2" xfId="55"/>
    <cellStyle name="20% - Énfasis6 3" xfId="56"/>
    <cellStyle name="20% - Énfasis6 3 2" xfId="57"/>
    <cellStyle name="20% - Énfasis6 4" xfId="58"/>
    <cellStyle name="40% - Accent1" xfId="59"/>
    <cellStyle name="40% - Accent2" xfId="60"/>
    <cellStyle name="40% - Accent3" xfId="61"/>
    <cellStyle name="40% - Accent4" xfId="62"/>
    <cellStyle name="40% - Accent5" xfId="63"/>
    <cellStyle name="40% - Accent6" xfId="64"/>
    <cellStyle name="40% - Énfasis1 2" xfId="65"/>
    <cellStyle name="40% - Énfasis1 2 2" xfId="66"/>
    <cellStyle name="40% - Énfasis1 3" xfId="67"/>
    <cellStyle name="40% - Énfasis1 3 2" xfId="68"/>
    <cellStyle name="40% - Énfasis1 4" xfId="69"/>
    <cellStyle name="40% - Énfasis2 2" xfId="70"/>
    <cellStyle name="40% - Énfasis2 2 2" xfId="71"/>
    <cellStyle name="40% - Énfasis2 3" xfId="72"/>
    <cellStyle name="40% - Énfasis2 3 2" xfId="73"/>
    <cellStyle name="40% - Énfasis2 4" xfId="74"/>
    <cellStyle name="40% - Énfasis3 2" xfId="75"/>
    <cellStyle name="40% - Énfasis3 2 2" xfId="76"/>
    <cellStyle name="40% - Énfasis3 3" xfId="77"/>
    <cellStyle name="40% - Énfasis3 3 2" xfId="78"/>
    <cellStyle name="40% - Énfasis3 4" xfId="79"/>
    <cellStyle name="40% - Énfasis4 2" xfId="80"/>
    <cellStyle name="40% - Énfasis4 2 2" xfId="81"/>
    <cellStyle name="40% - Énfasis4 3" xfId="82"/>
    <cellStyle name="40% - Énfasis4 3 2" xfId="83"/>
    <cellStyle name="40% - Énfasis4 4" xfId="84"/>
    <cellStyle name="40% - Énfasis5 2" xfId="85"/>
    <cellStyle name="40% - Énfasis5 2 2" xfId="86"/>
    <cellStyle name="40% - Énfasis5 3" xfId="87"/>
    <cellStyle name="40% - Énfasis5 3 2" xfId="88"/>
    <cellStyle name="40% - Énfasis5 4" xfId="89"/>
    <cellStyle name="40% - Énfasis6 2" xfId="90"/>
    <cellStyle name="40% - Énfasis6 2 2" xfId="91"/>
    <cellStyle name="40% - Énfasis6 3" xfId="92"/>
    <cellStyle name="40% - Énfasis6 3 2" xfId="93"/>
    <cellStyle name="40% - Énfasis6 4" xfId="94"/>
    <cellStyle name="60% - Accent1" xfId="95"/>
    <cellStyle name="60% - Accent1 2" xfId="96"/>
    <cellStyle name="60% - Accent1 3" xfId="97"/>
    <cellStyle name="60% - Accent1 4" xfId="98"/>
    <cellStyle name="60% - Accent1 5" xfId="99"/>
    <cellStyle name="60% - Accent2" xfId="100"/>
    <cellStyle name="60% - Accent2 2" xfId="101"/>
    <cellStyle name="60% - Accent2 3" xfId="102"/>
    <cellStyle name="60% - Accent2 4" xfId="103"/>
    <cellStyle name="60% - Accent2 5" xfId="104"/>
    <cellStyle name="60% - Accent3" xfId="105"/>
    <cellStyle name="60% - Accent3 2" xfId="106"/>
    <cellStyle name="60% - Accent3 3" xfId="107"/>
    <cellStyle name="60% - Accent3 4" xfId="108"/>
    <cellStyle name="60% - Accent3 5" xfId="109"/>
    <cellStyle name="60% - Accent4" xfId="110"/>
    <cellStyle name="60% - Accent4 2" xfId="111"/>
    <cellStyle name="60% - Accent4 3" xfId="112"/>
    <cellStyle name="60% - Accent4 4" xfId="113"/>
    <cellStyle name="60% - Accent4 5" xfId="114"/>
    <cellStyle name="60% - Accent5" xfId="115"/>
    <cellStyle name="60% - Accent5 2" xfId="116"/>
    <cellStyle name="60% - Accent5 3" xfId="117"/>
    <cellStyle name="60% - Accent5 4" xfId="118"/>
    <cellStyle name="60% - Accent5 5" xfId="119"/>
    <cellStyle name="60% - Accent6" xfId="120"/>
    <cellStyle name="60% - Accent6 2" xfId="121"/>
    <cellStyle name="60% - Accent6 3" xfId="122"/>
    <cellStyle name="60% - Accent6 4" xfId="123"/>
    <cellStyle name="60% - Accent6 5" xfId="124"/>
    <cellStyle name="60% - Énfasis1 2" xfId="125"/>
    <cellStyle name="60% - Énfasis1 2 2" xfId="126"/>
    <cellStyle name="60% - Énfasis1 3" xfId="127"/>
    <cellStyle name="60% - Énfasis1 3 2" xfId="128"/>
    <cellStyle name="60% - Énfasis1 4" xfId="129"/>
    <cellStyle name="60% - Énfasis2 2" xfId="130"/>
    <cellStyle name="60% - Énfasis2 2 2" xfId="131"/>
    <cellStyle name="60% - Énfasis2 3" xfId="132"/>
    <cellStyle name="60% - Énfasis2 3 2" xfId="133"/>
    <cellStyle name="60% - Énfasis2 4" xfId="134"/>
    <cellStyle name="60% - Énfasis3 2" xfId="135"/>
    <cellStyle name="60% - Énfasis3 2 2" xfId="136"/>
    <cellStyle name="60% - Énfasis3 3" xfId="137"/>
    <cellStyle name="60% - Énfasis3 3 2" xfId="138"/>
    <cellStyle name="60% - Énfasis3 4" xfId="139"/>
    <cellStyle name="60% - Énfasis4 2" xfId="140"/>
    <cellStyle name="60% - Énfasis4 2 2" xfId="141"/>
    <cellStyle name="60% - Énfasis4 3" xfId="142"/>
    <cellStyle name="60% - Énfasis4 3 2" xfId="143"/>
    <cellStyle name="60% - Énfasis4 4" xfId="144"/>
    <cellStyle name="60% - Énfasis5 2" xfId="145"/>
    <cellStyle name="60% - Énfasis5 2 2" xfId="146"/>
    <cellStyle name="60% - Énfasis5 3" xfId="147"/>
    <cellStyle name="60% - Énfasis5 3 2" xfId="148"/>
    <cellStyle name="60% - Énfasis5 4" xfId="149"/>
    <cellStyle name="60% - Énfasis6 2" xfId="150"/>
    <cellStyle name="60% - Énfasis6 2 2" xfId="151"/>
    <cellStyle name="60% - Énfasis6 3" xfId="152"/>
    <cellStyle name="60% - Énfasis6 3 2" xfId="153"/>
    <cellStyle name="60% - Énfasis6 4" xfId="154"/>
    <cellStyle name="Accent1" xfId="155"/>
    <cellStyle name="Accent1 2" xfId="156"/>
    <cellStyle name="Accent1 3" xfId="157"/>
    <cellStyle name="Accent1 4" xfId="158"/>
    <cellStyle name="Accent1 5" xfId="159"/>
    <cellStyle name="Accent2" xfId="160"/>
    <cellStyle name="Accent2 2" xfId="161"/>
    <cellStyle name="Accent2 3" xfId="162"/>
    <cellStyle name="Accent2 4" xfId="163"/>
    <cellStyle name="Accent2 5" xfId="164"/>
    <cellStyle name="Accent3" xfId="165"/>
    <cellStyle name="Accent3 2" xfId="166"/>
    <cellStyle name="Accent3 3" xfId="167"/>
    <cellStyle name="Accent3 4" xfId="168"/>
    <cellStyle name="Accent3 5" xfId="169"/>
    <cellStyle name="Accent4" xfId="170"/>
    <cellStyle name="Accent4 2" xfId="171"/>
    <cellStyle name="Accent4 3" xfId="172"/>
    <cellStyle name="Accent4 4" xfId="173"/>
    <cellStyle name="Accent4 5" xfId="174"/>
    <cellStyle name="Accent5" xfId="175"/>
    <cellStyle name="Accent5 2" xfId="176"/>
    <cellStyle name="Accent5 3" xfId="177"/>
    <cellStyle name="Accent5 4" xfId="178"/>
    <cellStyle name="Accent5 5" xfId="179"/>
    <cellStyle name="Accent6" xfId="180"/>
    <cellStyle name="Accent6 2" xfId="181"/>
    <cellStyle name="Accent6 3" xfId="182"/>
    <cellStyle name="Accent6 4" xfId="183"/>
    <cellStyle name="Accent6 5" xfId="184"/>
    <cellStyle name="ANCLAS,REZONES Y SUS PARTES,DE FUNDICION,DE HIERRO O DE ACERO" xfId="8"/>
    <cellStyle name="ANCLAS,REZONES Y SUS PARTES,DE FUNDICION,DE HIERRO O DE ACERO 2" xfId="9"/>
    <cellStyle name="ANCLAS,REZONES Y SUS PARTES,DE FUNDICION,DE HIERRO O DE ACERO 2 2" xfId="5"/>
    <cellStyle name="ANCLAS,REZONES Y SUS PARTES,DE FUNDICION,DE HIERRO O DE ACERO 2 3" xfId="185"/>
    <cellStyle name="ANCLAS,REZONES Y SUS PARTES,DE FUNDICION,DE HIERRO O DE ACERO 3" xfId="17"/>
    <cellStyle name="Bad" xfId="186"/>
    <cellStyle name="Bad 2" xfId="187"/>
    <cellStyle name="Bad 3" xfId="188"/>
    <cellStyle name="Bad 4" xfId="189"/>
    <cellStyle name="Bad 5" xfId="190"/>
    <cellStyle name="Buena 2" xfId="191"/>
    <cellStyle name="Buena 2 2" xfId="192"/>
    <cellStyle name="Buena 3" xfId="193"/>
    <cellStyle name="Buena 3 2" xfId="194"/>
    <cellStyle name="Buena 4" xfId="195"/>
    <cellStyle name="Calculation" xfId="196"/>
    <cellStyle name="Cálculo 2" xfId="197"/>
    <cellStyle name="Cálculo 2 2" xfId="198"/>
    <cellStyle name="Cálculo 3" xfId="199"/>
    <cellStyle name="Cálculo 3 2" xfId="200"/>
    <cellStyle name="Cálculo 4" xfId="201"/>
    <cellStyle name="Celda de comprobación 2" xfId="202"/>
    <cellStyle name="Celda de comprobación 2 2" xfId="203"/>
    <cellStyle name="Celda de comprobación 3" xfId="204"/>
    <cellStyle name="Celda de comprobación 3 2" xfId="205"/>
    <cellStyle name="Celda de comprobación 4" xfId="206"/>
    <cellStyle name="Celda vinculada 2" xfId="207"/>
    <cellStyle name="Celda vinculada 2 2" xfId="208"/>
    <cellStyle name="Celda vinculada 3" xfId="209"/>
    <cellStyle name="Celda vinculada 3 2" xfId="210"/>
    <cellStyle name="Celda vinculada 4" xfId="211"/>
    <cellStyle name="Check Cell" xfId="212"/>
    <cellStyle name="Check Cell 2" xfId="213"/>
    <cellStyle name="Check Cell 3" xfId="214"/>
    <cellStyle name="Check Cell 4" xfId="215"/>
    <cellStyle name="Check Cell 5" xfId="216"/>
    <cellStyle name="Comma [0]_hojas adicionales" xfId="217"/>
    <cellStyle name="Comma_aaa Stock Deuda Provincias I 2006" xfId="218"/>
    <cellStyle name="Comma0" xfId="219"/>
    <cellStyle name="Currency [0]_aaa Stock Deuda Provincias I 2006" xfId="220"/>
    <cellStyle name="Currency_aaa Stock Deuda Provincias I 2006" xfId="221"/>
    <cellStyle name="Currency0" xfId="222"/>
    <cellStyle name="En miles" xfId="223"/>
    <cellStyle name="En millones" xfId="224"/>
    <cellStyle name="Encabezado 4 2" xfId="225"/>
    <cellStyle name="Encabezado 4 2 2" xfId="226"/>
    <cellStyle name="Encabezado 4 3" xfId="227"/>
    <cellStyle name="Encabezado 4 3 2" xfId="228"/>
    <cellStyle name="Encabezado 4 4" xfId="229"/>
    <cellStyle name="Énfasis1 2" xfId="230"/>
    <cellStyle name="Énfasis1 2 2" xfId="231"/>
    <cellStyle name="Énfasis1 3" xfId="232"/>
    <cellStyle name="Énfasis1 3 2" xfId="233"/>
    <cellStyle name="Énfasis1 4" xfId="234"/>
    <cellStyle name="Énfasis2 2" xfId="235"/>
    <cellStyle name="Énfasis2 2 2" xfId="236"/>
    <cellStyle name="Énfasis2 3" xfId="237"/>
    <cellStyle name="Énfasis2 3 2" xfId="238"/>
    <cellStyle name="Énfasis2 4" xfId="239"/>
    <cellStyle name="Énfasis3 2" xfId="240"/>
    <cellStyle name="Énfasis3 2 2" xfId="241"/>
    <cellStyle name="Énfasis3 3" xfId="242"/>
    <cellStyle name="Énfasis3 3 2" xfId="243"/>
    <cellStyle name="Énfasis3 4" xfId="244"/>
    <cellStyle name="Énfasis4 2" xfId="245"/>
    <cellStyle name="Énfasis4 2 2" xfId="246"/>
    <cellStyle name="Énfasis4 3" xfId="247"/>
    <cellStyle name="Énfasis4 3 2" xfId="248"/>
    <cellStyle name="Énfasis4 4" xfId="249"/>
    <cellStyle name="Énfasis5 2" xfId="250"/>
    <cellStyle name="Énfasis5 2 2" xfId="251"/>
    <cellStyle name="Énfasis5 3" xfId="252"/>
    <cellStyle name="Énfasis5 3 2" xfId="253"/>
    <cellStyle name="Énfasis5 4" xfId="254"/>
    <cellStyle name="Énfasis6 2" xfId="255"/>
    <cellStyle name="Énfasis6 2 2" xfId="256"/>
    <cellStyle name="Énfasis6 3" xfId="257"/>
    <cellStyle name="Énfasis6 3 2" xfId="258"/>
    <cellStyle name="Énfasis6 4" xfId="259"/>
    <cellStyle name="Entrada 2" xfId="260"/>
    <cellStyle name="Entrada 2 2" xfId="261"/>
    <cellStyle name="Entrada 3" xfId="262"/>
    <cellStyle name="Entrada 3 2" xfId="263"/>
    <cellStyle name="Entrada 4" xfId="264"/>
    <cellStyle name="Euro" xfId="265"/>
    <cellStyle name="Euro 2" xfId="266"/>
    <cellStyle name="Euro 2 2" xfId="267"/>
    <cellStyle name="Euro 3" xfId="268"/>
    <cellStyle name="Explanatory Text" xfId="269"/>
    <cellStyle name="Explanatory Text 2" xfId="270"/>
    <cellStyle name="Explanatory Text 3" xfId="271"/>
    <cellStyle name="Explanatory Text 4" xfId="272"/>
    <cellStyle name="Explanatory Text 5" xfId="273"/>
    <cellStyle name="F2" xfId="274"/>
    <cellStyle name="F3" xfId="275"/>
    <cellStyle name="F4" xfId="276"/>
    <cellStyle name="F5" xfId="277"/>
    <cellStyle name="F6" xfId="278"/>
    <cellStyle name="F7" xfId="279"/>
    <cellStyle name="F8" xfId="280"/>
    <cellStyle name="facha" xfId="281"/>
    <cellStyle name="Followed Hyperlink_aaa Stock Deuda Provincias I 2006" xfId="282"/>
    <cellStyle name="Good" xfId="283"/>
    <cellStyle name="Good 2" xfId="284"/>
    <cellStyle name="Good 3" xfId="285"/>
    <cellStyle name="Good 4" xfId="286"/>
    <cellStyle name="Good 5" xfId="287"/>
    <cellStyle name="Heading 1" xfId="288"/>
    <cellStyle name="Heading 2" xfId="289"/>
    <cellStyle name="Heading 3" xfId="290"/>
    <cellStyle name="Heading 4" xfId="291"/>
    <cellStyle name="Hipervínculo" xfId="19" builtinId="8"/>
    <cellStyle name="Hipervínculo 2" xfId="20"/>
    <cellStyle name="Hyperlink" xfId="292"/>
    <cellStyle name="Hyperlink 2" xfId="293"/>
    <cellStyle name="Hyperlink_aaa Stock Deuda Provincias I 2006" xfId="294"/>
    <cellStyle name="Incorrecto 2" xfId="295"/>
    <cellStyle name="Incorrecto 2 2" xfId="296"/>
    <cellStyle name="Incorrecto 3" xfId="297"/>
    <cellStyle name="Incorrecto 3 2" xfId="298"/>
    <cellStyle name="Incorrecto 4" xfId="299"/>
    <cellStyle name="Input" xfId="300"/>
    <cellStyle name="Input 2" xfId="301"/>
    <cellStyle name="Input 3" xfId="302"/>
    <cellStyle name="Input 4" xfId="303"/>
    <cellStyle name="Input 5" xfId="304"/>
    <cellStyle name="jo[" xfId="305"/>
    <cellStyle name="Linked Cell" xfId="306"/>
    <cellStyle name="Linked Cell 2" xfId="307"/>
    <cellStyle name="Linked Cell 3" xfId="308"/>
    <cellStyle name="Linked Cell 4" xfId="309"/>
    <cellStyle name="Linked Cell 5" xfId="310"/>
    <cellStyle name="Millares" xfId="1" builtinId="3"/>
    <cellStyle name="Millares [0] 10" xfId="22"/>
    <cellStyle name="Millares [0] 2" xfId="311"/>
    <cellStyle name="Millares [0] 2 2" xfId="312"/>
    <cellStyle name="Millares [0] 2 3" xfId="6"/>
    <cellStyle name="Millares [0] 2 4" xfId="313"/>
    <cellStyle name="Millares [0] 3" xfId="314"/>
    <cellStyle name="Millares [0] 4" xfId="315"/>
    <cellStyle name="Millares [0] 5" xfId="316"/>
    <cellStyle name="Millares [0] 6" xfId="317"/>
    <cellStyle name="Millares [0] 7" xfId="318"/>
    <cellStyle name="Millares [0] 8" xfId="319"/>
    <cellStyle name="Millares [0] 9" xfId="320"/>
    <cellStyle name="Millares [2]" xfId="321"/>
    <cellStyle name="Millares [2] 2" xfId="322"/>
    <cellStyle name="Millares [2] 3" xfId="323"/>
    <cellStyle name="Millares [2] 4" xfId="324"/>
    <cellStyle name="Millares [2] 5" xfId="325"/>
    <cellStyle name="Millares 10" xfId="326"/>
    <cellStyle name="Millares 11" xfId="327"/>
    <cellStyle name="Millares 12" xfId="328"/>
    <cellStyle name="Millares 13" xfId="329"/>
    <cellStyle name="Millares 14" xfId="330"/>
    <cellStyle name="Millares 15" xfId="331"/>
    <cellStyle name="Millares 15 2" xfId="16"/>
    <cellStyle name="Millares 16" xfId="332"/>
    <cellStyle name="Millares 17" xfId="333"/>
    <cellStyle name="Millares 18" xfId="334"/>
    <cellStyle name="Millares 19" xfId="10"/>
    <cellStyle name="Millares 19 2" xfId="4"/>
    <cellStyle name="Millares 2" xfId="11"/>
    <cellStyle name="Millares 2 2" xfId="335"/>
    <cellStyle name="Millares 2 3" xfId="336"/>
    <cellStyle name="Millares 2 4" xfId="337"/>
    <cellStyle name="Millares 2 5" xfId="21"/>
    <cellStyle name="Millares 20" xfId="338"/>
    <cellStyle name="Millares 21" xfId="339"/>
    <cellStyle name="Millares 22" xfId="340"/>
    <cellStyle name="Millares 23" xfId="341"/>
    <cellStyle name="Millares 24" xfId="342"/>
    <cellStyle name="Millares 25" xfId="343"/>
    <cellStyle name="Millares 26" xfId="344"/>
    <cellStyle name="Millares 27" xfId="437"/>
    <cellStyle name="Millares 3" xfId="345"/>
    <cellStyle name="Millares 3 2" xfId="346"/>
    <cellStyle name="Millares 3 3" xfId="347"/>
    <cellStyle name="Millares 4" xfId="14"/>
    <cellStyle name="Millares 4 2" xfId="348"/>
    <cellStyle name="Millares 4 3" xfId="349"/>
    <cellStyle name="Millares 5" xfId="350"/>
    <cellStyle name="Millares 6" xfId="351"/>
    <cellStyle name="Millares 7" xfId="352"/>
    <cellStyle name="Millares 7 2" xfId="353"/>
    <cellStyle name="Millares 7 3" xfId="354"/>
    <cellStyle name="Millares 8" xfId="355"/>
    <cellStyle name="Millares 9" xfId="356"/>
    <cellStyle name="Neutral 2" xfId="357"/>
    <cellStyle name="Neutral 2 2" xfId="358"/>
    <cellStyle name="Neutral 3" xfId="359"/>
    <cellStyle name="Neutral 3 2" xfId="360"/>
    <cellStyle name="Neutral 4" xfId="361"/>
    <cellStyle name="Normal" xfId="0" builtinId="0"/>
    <cellStyle name="Normal 2" xfId="13"/>
    <cellStyle name="Normal 2 2" xfId="362"/>
    <cellStyle name="Normal 2 4" xfId="363"/>
    <cellStyle name="Normal 3" xfId="3"/>
    <cellStyle name="Normal 3 2" xfId="15"/>
    <cellStyle name="Normal 3 2 2" xfId="364"/>
    <cellStyle name="Normal 3 3" xfId="365"/>
    <cellStyle name="Normal 4" xfId="366"/>
    <cellStyle name="Normal 5" xfId="367"/>
    <cellStyle name="Normal 6" xfId="368"/>
    <cellStyle name="Normal 7" xfId="369"/>
    <cellStyle name="Normal_2012 envío (Enero a Diciembre)" xfId="2"/>
    <cellStyle name="Normal_2012 envío (Enero a Diciembre) 2" xfId="7"/>
    <cellStyle name="Normal_Flujo Trimestral" xfId="18"/>
    <cellStyle name="Notas 2" xfId="370"/>
    <cellStyle name="Notas 2 2" xfId="371"/>
    <cellStyle name="Notas 3" xfId="372"/>
    <cellStyle name="Notas 3 2" xfId="373"/>
    <cellStyle name="Notas 4" xfId="374"/>
    <cellStyle name="Note" xfId="375"/>
    <cellStyle name="Nulos" xfId="376"/>
    <cellStyle name="Nulos 2" xfId="377"/>
    <cellStyle name="Nulos 2 2" xfId="378"/>
    <cellStyle name="Nulos 3" xfId="379"/>
    <cellStyle name="Nulos 4" xfId="380"/>
    <cellStyle name="Oficio" xfId="381"/>
    <cellStyle name="Output" xfId="382"/>
    <cellStyle name="Output 2" xfId="383"/>
    <cellStyle name="Output 3" xfId="384"/>
    <cellStyle name="Output 4" xfId="385"/>
    <cellStyle name="Output 5" xfId="386"/>
    <cellStyle name="Porcentaje" xfId="12" builtinId="5"/>
    <cellStyle name="Porcentaje 2" xfId="387"/>
    <cellStyle name="Porcentaje 2 2" xfId="388"/>
    <cellStyle name="Porcentual 2" xfId="389"/>
    <cellStyle name="Salida 2" xfId="390"/>
    <cellStyle name="Salida 2 2" xfId="391"/>
    <cellStyle name="Salida 3" xfId="392"/>
    <cellStyle name="Salida 3 2" xfId="393"/>
    <cellStyle name="Salida 4" xfId="394"/>
    <cellStyle name="Texto de advertencia 2" xfId="395"/>
    <cellStyle name="Texto de advertencia 2 2" xfId="396"/>
    <cellStyle name="Texto de advertencia 3" xfId="397"/>
    <cellStyle name="Texto de advertencia 3 2" xfId="398"/>
    <cellStyle name="Texto de advertencia 4" xfId="399"/>
    <cellStyle name="Texto explicativo 2" xfId="400"/>
    <cellStyle name="Texto explicativo 2 2" xfId="401"/>
    <cellStyle name="Texto explicativo 3" xfId="402"/>
    <cellStyle name="Texto explicativo 3 2" xfId="403"/>
    <cellStyle name="Texto explicativo 4" xfId="404"/>
    <cellStyle name="Title" xfId="405"/>
    <cellStyle name="Título 1 2" xfId="406"/>
    <cellStyle name="Título 1 2 2" xfId="407"/>
    <cellStyle name="Título 1 3" xfId="408"/>
    <cellStyle name="Título 1 3 2" xfId="409"/>
    <cellStyle name="Título 1 4" xfId="410"/>
    <cellStyle name="Título 2 2" xfId="411"/>
    <cellStyle name="Título 2 2 2" xfId="412"/>
    <cellStyle name="Título 2 3" xfId="413"/>
    <cellStyle name="Título 2 3 2" xfId="414"/>
    <cellStyle name="Título 2 4" xfId="415"/>
    <cellStyle name="Título 3 2" xfId="416"/>
    <cellStyle name="Título 3 2 2" xfId="417"/>
    <cellStyle name="Título 3 3" xfId="418"/>
    <cellStyle name="Título 3 3 2" xfId="419"/>
    <cellStyle name="Título 3 4" xfId="420"/>
    <cellStyle name="Título 4" xfId="421"/>
    <cellStyle name="Título 4 2" xfId="422"/>
    <cellStyle name="Título 5" xfId="423"/>
    <cellStyle name="Título 5 2" xfId="424"/>
    <cellStyle name="Título 6" xfId="425"/>
    <cellStyle name="Total 2" xfId="426"/>
    <cellStyle name="Total 2 2" xfId="427"/>
    <cellStyle name="Total 3" xfId="428"/>
    <cellStyle name="Total 3 2" xfId="429"/>
    <cellStyle name="Total 4" xfId="430"/>
    <cellStyle name="vaca" xfId="431"/>
    <cellStyle name="Warning Text" xfId="432"/>
    <cellStyle name="Warning Text 2" xfId="433"/>
    <cellStyle name="Warning Text 3" xfId="434"/>
    <cellStyle name="Warning Text 4" xfId="435"/>
    <cellStyle name="Warning Text 5" xfId="43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18" Type="http://schemas.openxmlformats.org/officeDocument/2006/relationships/externalLink" Target="externalLinks/externalLink1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externalLink" Target="externalLinks/externalLink10.xml"/><Relationship Id="rId2" Type="http://schemas.openxmlformats.org/officeDocument/2006/relationships/worksheet" Target="worksheets/sheet2.xml"/><Relationship Id="rId16" Type="http://schemas.openxmlformats.org/officeDocument/2006/relationships/externalLink" Target="externalLinks/externalLink9.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externalLink" Target="externalLinks/externalLink8.xml"/><Relationship Id="rId10" Type="http://schemas.openxmlformats.org/officeDocument/2006/relationships/externalLink" Target="externalLinks/externalLink3.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externalLink" Target="externalLinks/externalLink7.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7.xml"/><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3" Type="http://schemas.openxmlformats.org/officeDocument/2006/relationships/chartUserShapes" Target="../drawings/drawing8.xml"/><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9.xml"/><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AR"/>
              <a:t>Deuda Bruta de la Administración Central en Situación de Pago Normal - Por tasa al 30/06/2021 (*)</a:t>
            </a:r>
          </a:p>
        </c:rich>
      </c:tx>
      <c:layout>
        <c:manualLayout>
          <c:xMode val="edge"/>
          <c:yMode val="edge"/>
          <c:x val="0.12905215240363827"/>
          <c:y val="8.9658306970864642E-3"/>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manualLayout>
          <c:layoutTarget val="inner"/>
          <c:xMode val="edge"/>
          <c:yMode val="edge"/>
          <c:x val="9.97477269389552E-2"/>
          <c:y val="0.20897116053142392"/>
          <c:w val="0.87773163491933759"/>
          <c:h val="0.65098234144898892"/>
        </c:manualLayout>
      </c:layout>
      <c:pieChart>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C513-45BD-8E96-218E30F2D3B6}"/>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3-C513-45BD-8E96-218E30F2D3B6}"/>
              </c:ext>
            </c:extLst>
          </c:dPt>
          <c:dPt>
            <c:idx val="2"/>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5-C513-45BD-8E96-218E30F2D3B6}"/>
              </c:ext>
            </c:extLst>
          </c:dPt>
          <c:dLbls>
            <c:dLbl>
              <c:idx val="0"/>
              <c:layout>
                <c:manualLayout>
                  <c:x val="2.6237994299392942E-2"/>
                  <c:y val="3.9331422446595684E-3"/>
                </c:manualLayout>
              </c:layout>
              <c:showLegendKey val="0"/>
              <c:showVal val="1"/>
              <c:showCatName val="1"/>
              <c:showSerName val="0"/>
              <c:showPercent val="0"/>
              <c:showBubbleSize val="0"/>
              <c:extLst xmlns:c16r2="http://schemas.microsoft.com/office/drawing/2015/06/chart">
                <c:ext xmlns:c16="http://schemas.microsoft.com/office/drawing/2014/chart" uri="{C3380CC4-5D6E-409C-BE32-E72D297353CC}">
                  <c16:uniqueId val="{00000001-C513-45BD-8E96-218E30F2D3B6}"/>
                </c:ext>
                <c:ext xmlns:c15="http://schemas.microsoft.com/office/drawing/2012/chart" uri="{CE6537A1-D6FC-4f65-9D91-7224C49458BB}"/>
              </c:extLst>
            </c:dLbl>
            <c:dLbl>
              <c:idx val="1"/>
              <c:layout>
                <c:manualLayout>
                  <c:x val="-8.0596318125534944E-2"/>
                  <c:y val="-8.4233170967734833E-2"/>
                </c:manualLayout>
              </c:layout>
              <c:showLegendKey val="0"/>
              <c:showVal val="1"/>
              <c:showCatName val="1"/>
              <c:showSerName val="0"/>
              <c:showPercent val="0"/>
              <c:showBubbleSize val="0"/>
              <c:extLst xmlns:c16r2="http://schemas.microsoft.com/office/drawing/2015/06/chart">
                <c:ext xmlns:c16="http://schemas.microsoft.com/office/drawing/2014/chart" uri="{C3380CC4-5D6E-409C-BE32-E72D297353CC}">
                  <c16:uniqueId val="{00000003-C513-45BD-8E96-218E30F2D3B6}"/>
                </c:ext>
                <c:ext xmlns:c15="http://schemas.microsoft.com/office/drawing/2012/chart" uri="{CE6537A1-D6FC-4f65-9D91-7224C49458BB}"/>
              </c:extLst>
            </c:dLbl>
            <c:dLbl>
              <c:idx val="2"/>
              <c:layout>
                <c:manualLayout>
                  <c:x val="1.703072882233828E-3"/>
                  <c:y val="-5.7269973941595539E-2"/>
                </c:manualLayout>
              </c:layout>
              <c:showLegendKey val="0"/>
              <c:showVal val="1"/>
              <c:showCatName val="1"/>
              <c:showSerName val="0"/>
              <c:showPercent val="0"/>
              <c:showBubbleSize val="0"/>
              <c:extLst xmlns:c16r2="http://schemas.microsoft.com/office/drawing/2015/06/chart">
                <c:ext xmlns:c16="http://schemas.microsoft.com/office/drawing/2014/chart" uri="{C3380CC4-5D6E-409C-BE32-E72D297353CC}">
                  <c16:uniqueId val="{00000005-C513-45BD-8E96-218E30F2D3B6}"/>
                </c:ex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1">
                        <a:lumMod val="75000"/>
                        <a:lumOff val="25000"/>
                      </a:schemeClr>
                    </a:solidFill>
                    <a:latin typeface="+mn-lt"/>
                    <a:ea typeface="+mn-ea"/>
                    <a:cs typeface="+mn-cs"/>
                  </a:defRPr>
                </a:pPr>
                <a:endParaRPr lang="es-AR"/>
              </a:p>
            </c:txPr>
            <c:showLegendKey val="0"/>
            <c:showVal val="1"/>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A.3!$B$69:$B$71</c:f>
              <c:strCache>
                <c:ptCount val="3"/>
                <c:pt idx="0">
                  <c:v>  Tasa Fija</c:v>
                </c:pt>
                <c:pt idx="1">
                  <c:v>  Tasa Cero</c:v>
                </c:pt>
                <c:pt idx="2">
                  <c:v>  Tasa Variable</c:v>
                </c:pt>
              </c:strCache>
            </c:strRef>
          </c:cat>
          <c:val>
            <c:numRef>
              <c:f>A.3!$AG$69:$AG$71</c:f>
              <c:numCache>
                <c:formatCode>0.00%</c:formatCode>
                <c:ptCount val="3"/>
                <c:pt idx="0">
                  <c:v>0.52080000000000004</c:v>
                </c:pt>
                <c:pt idx="1">
                  <c:v>0.1139</c:v>
                </c:pt>
                <c:pt idx="2">
                  <c:v>0.36530000000000001</c:v>
                </c:pt>
              </c:numCache>
            </c:numRef>
          </c:val>
          <c:extLst xmlns:c16r2="http://schemas.microsoft.com/office/drawing/2015/06/chart">
            <c:ext xmlns:c16="http://schemas.microsoft.com/office/drawing/2014/chart" uri="{C3380CC4-5D6E-409C-BE32-E72D297353CC}">
              <c16:uniqueId val="{00000006-C513-45BD-8E96-218E30F2D3B6}"/>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000000000001044" l="0.70000000000000062" r="0.70000000000000062" t="0.75000000000001044" header="0.30000000000000032" footer="0.30000000000000032"/>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AR"/>
              <a:t>Deuda Bruta de la Administración Central en Situación de Pago Normal - Por moneda al 30/06/2021 (*)</a:t>
            </a:r>
          </a:p>
        </c:rich>
      </c:tx>
      <c:layout>
        <c:manualLayout>
          <c:xMode val="edge"/>
          <c:yMode val="edge"/>
          <c:x val="0.11013626754690048"/>
          <c:y val="1.790946852891414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manualLayout>
          <c:layoutTarget val="inner"/>
          <c:xMode val="edge"/>
          <c:yMode val="edge"/>
          <c:x val="8.9978893025178044E-2"/>
          <c:y val="0.34362008385775167"/>
          <c:w val="0.85831432131498075"/>
          <c:h val="0.52016568349669401"/>
        </c:manualLayout>
      </c:layout>
      <c:pieChart>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92E5-4F60-850B-2A8C1BB3CB9C}"/>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3-92E5-4F60-850B-2A8C1BB3CB9C}"/>
              </c:ext>
            </c:extLst>
          </c:dPt>
          <c:dLbls>
            <c:dLbl>
              <c:idx val="0"/>
              <c:layout>
                <c:manualLayout>
                  <c:x val="0.12499353379791447"/>
                  <c:y val="1.7595277802241165E-2"/>
                </c:manualLayout>
              </c:layout>
              <c:showLegendKey val="0"/>
              <c:showVal val="1"/>
              <c:showCatName val="1"/>
              <c:showSerName val="0"/>
              <c:showPercent val="0"/>
              <c:showBubbleSize val="0"/>
              <c:extLst xmlns:c16r2="http://schemas.microsoft.com/office/drawing/2015/06/chart">
                <c:ext xmlns:c16="http://schemas.microsoft.com/office/drawing/2014/chart" uri="{C3380CC4-5D6E-409C-BE32-E72D297353CC}">
                  <c16:uniqueId val="{00000001-92E5-4F60-850B-2A8C1BB3CB9C}"/>
                </c:ext>
                <c:ext xmlns:c15="http://schemas.microsoft.com/office/drawing/2012/chart" uri="{CE6537A1-D6FC-4f65-9D91-7224C49458BB}"/>
              </c:extLst>
            </c:dLbl>
            <c:dLbl>
              <c:idx val="1"/>
              <c:layout>
                <c:manualLayout>
                  <c:x val="-7.8606089580158287E-2"/>
                  <c:y val="-7.108316718112391E-2"/>
                </c:manualLayout>
              </c:layout>
              <c:showLegendKey val="0"/>
              <c:showVal val="1"/>
              <c:showCatName val="1"/>
              <c:showSerName val="0"/>
              <c:showPercent val="0"/>
              <c:showBubbleSize val="0"/>
              <c:extLst xmlns:c16r2="http://schemas.microsoft.com/office/drawing/2015/06/chart">
                <c:ext xmlns:c16="http://schemas.microsoft.com/office/drawing/2014/chart" uri="{C3380CC4-5D6E-409C-BE32-E72D297353CC}">
                  <c16:uniqueId val="{00000003-92E5-4F60-850B-2A8C1BB3CB9C}"/>
                </c:ex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1">
                        <a:lumMod val="75000"/>
                        <a:lumOff val="25000"/>
                      </a:schemeClr>
                    </a:solidFill>
                    <a:latin typeface="+mn-lt"/>
                    <a:ea typeface="+mn-ea"/>
                    <a:cs typeface="+mn-cs"/>
                  </a:defRPr>
                </a:pPr>
                <a:endParaRPr lang="es-AR"/>
              </a:p>
            </c:txPr>
            <c:showLegendKey val="0"/>
            <c:showVal val="1"/>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(A.3!$A$14,A.3!$A$25)</c:f>
              <c:strCache>
                <c:ptCount val="2"/>
                <c:pt idx="0">
                  <c:v>Moneda local</c:v>
                </c:pt>
                <c:pt idx="1">
                  <c:v>Moneda extranjera</c:v>
                </c:pt>
              </c:strCache>
            </c:strRef>
          </c:cat>
          <c:val>
            <c:numRef>
              <c:f>(A.3!$AG$14,A.3!$AG$25)</c:f>
              <c:numCache>
                <c:formatCode>0.00%</c:formatCode>
                <c:ptCount val="2"/>
                <c:pt idx="0">
                  <c:v>0.25937321449312434</c:v>
                </c:pt>
                <c:pt idx="1">
                  <c:v>0.74062678550687577</c:v>
                </c:pt>
              </c:numCache>
            </c:numRef>
          </c:val>
          <c:extLst xmlns:c16r2="http://schemas.microsoft.com/office/drawing/2015/06/chart">
            <c:ext xmlns:c16="http://schemas.microsoft.com/office/drawing/2014/chart" uri="{C3380CC4-5D6E-409C-BE32-E72D297353CC}">
              <c16:uniqueId val="{00000004-92E5-4F60-850B-2A8C1BB3CB9C}"/>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000000000001066" l="0.70000000000000062" r="0.70000000000000062" t="0.75000000000001066" header="0.30000000000000032" footer="0.30000000000000032"/>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AR"/>
              <a:t>Deuda Bruta de la Administración Central en Situación de Pago Normal - En moneda local al 30/06/2021 (*)</a:t>
            </a:r>
          </a:p>
        </c:rich>
      </c:tx>
      <c:layout>
        <c:manualLayout>
          <c:xMode val="edge"/>
          <c:yMode val="edge"/>
          <c:x val="0.11773148163174002"/>
          <c:y val="2.606232178348369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manualLayout>
          <c:layoutTarget val="inner"/>
          <c:xMode val="edge"/>
          <c:yMode val="edge"/>
          <c:x val="0.12654472673998829"/>
          <c:y val="0.29297177601441804"/>
          <c:w val="0.84156605508000726"/>
          <c:h val="0.53976783142164053"/>
        </c:manualLayout>
      </c:layout>
      <c:pieChart>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9078-40A8-9104-D3E5FF7EBDED}"/>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3-9078-40A8-9104-D3E5FF7EBDED}"/>
              </c:ext>
            </c:extLst>
          </c:dPt>
          <c:dLbls>
            <c:dLbl>
              <c:idx val="0"/>
              <c:layout>
                <c:manualLayout>
                  <c:x val="3.6469451936394212E-2"/>
                  <c:y val="6.813246277069672E-2"/>
                </c:manualLayout>
              </c:layout>
              <c:showLegendKey val="0"/>
              <c:showVal val="1"/>
              <c:showCatName val="1"/>
              <c:showSerName val="0"/>
              <c:showPercent val="0"/>
              <c:showBubbleSize val="0"/>
              <c:extLst xmlns:c16r2="http://schemas.microsoft.com/office/drawing/2015/06/chart">
                <c:ext xmlns:c16="http://schemas.microsoft.com/office/drawing/2014/chart" uri="{C3380CC4-5D6E-409C-BE32-E72D297353CC}">
                  <c16:uniqueId val="{00000001-9078-40A8-9104-D3E5FF7EBDED}"/>
                </c:ext>
                <c:ext xmlns:c15="http://schemas.microsoft.com/office/drawing/2012/chart" uri="{CE6537A1-D6FC-4f65-9D91-7224C49458BB}"/>
              </c:extLst>
            </c:dLbl>
            <c:dLbl>
              <c:idx val="1"/>
              <c:layout>
                <c:manualLayout>
                  <c:x val="-4.9187398251222723E-2"/>
                  <c:y val="-0.18891945222349554"/>
                </c:manualLayout>
              </c:layout>
              <c:showLegendKey val="0"/>
              <c:showVal val="1"/>
              <c:showCatName val="1"/>
              <c:showSerName val="0"/>
              <c:showPercent val="0"/>
              <c:showBubbleSize val="0"/>
              <c:extLst xmlns:c16r2="http://schemas.microsoft.com/office/drawing/2015/06/chart">
                <c:ext xmlns:c16="http://schemas.microsoft.com/office/drawing/2014/chart" uri="{C3380CC4-5D6E-409C-BE32-E72D297353CC}">
                  <c16:uniqueId val="{00000003-9078-40A8-9104-D3E5FF7EBDED}"/>
                </c:ex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1">
                        <a:lumMod val="75000"/>
                        <a:lumOff val="25000"/>
                      </a:schemeClr>
                    </a:solidFill>
                    <a:latin typeface="+mn-lt"/>
                    <a:ea typeface="+mn-ea"/>
                    <a:cs typeface="+mn-cs"/>
                  </a:defRPr>
                </a:pPr>
                <a:endParaRPr lang="es-AR"/>
              </a:p>
            </c:txPr>
            <c:showLegendKey val="0"/>
            <c:showVal val="1"/>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A.3!$B$141:$B$142</c:f>
              <c:strCache>
                <c:ptCount val="2"/>
                <c:pt idx="0">
                  <c:v>  Pesos no ajustable por CER</c:v>
                </c:pt>
                <c:pt idx="1">
                  <c:v>  Pesos ajustable por CER</c:v>
                </c:pt>
              </c:strCache>
            </c:strRef>
          </c:cat>
          <c:val>
            <c:numRef>
              <c:f>A.3!$D$141:$D$142</c:f>
              <c:numCache>
                <c:formatCode>0.00%</c:formatCode>
                <c:ptCount val="2"/>
                <c:pt idx="0">
                  <c:v>0.41639999999999999</c:v>
                </c:pt>
                <c:pt idx="1">
                  <c:v>0.58360000000000001</c:v>
                </c:pt>
              </c:numCache>
            </c:numRef>
          </c:val>
          <c:extLst xmlns:c16r2="http://schemas.microsoft.com/office/drawing/2015/06/chart">
            <c:ext xmlns:c16="http://schemas.microsoft.com/office/drawing/2014/chart" uri="{C3380CC4-5D6E-409C-BE32-E72D297353CC}">
              <c16:uniqueId val="{00000004-9078-40A8-9104-D3E5FF7EBDED}"/>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000000000001088" l="0.70000000000000062" r="0.70000000000000062" t="0.75000000000001088" header="0.30000000000000032" footer="0.30000000000000032"/>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AR"/>
              <a:t>Deuda Bruta de la Administración Central en Situación de Pago Normal - En moneda extranjera al 30/06/2021 (*)</a:t>
            </a:r>
          </a:p>
        </c:rich>
      </c:tx>
      <c:layout>
        <c:manualLayout>
          <c:xMode val="edge"/>
          <c:yMode val="edge"/>
          <c:x val="0.11773148163174002"/>
          <c:y val="2.606232178348369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manualLayout>
          <c:layoutTarget val="inner"/>
          <c:xMode val="edge"/>
          <c:yMode val="edge"/>
          <c:x val="0.11744623338923266"/>
          <c:y val="0.30654984974430416"/>
          <c:w val="0.84659103435735428"/>
          <c:h val="0.53951312335958002"/>
        </c:manualLayout>
      </c:layout>
      <c:pieChart>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1518-44F8-9D27-B4C14F8811B3}"/>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3-1518-44F8-9D27-B4C14F8811B3}"/>
              </c:ext>
            </c:extLst>
          </c:dPt>
          <c:dPt>
            <c:idx val="2"/>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5-1518-44F8-9D27-B4C14F8811B3}"/>
              </c:ext>
            </c:extLst>
          </c:dPt>
          <c:dPt>
            <c:idx val="3"/>
            <c:bubble3D val="0"/>
            <c:spPr>
              <a:solidFill>
                <a:schemeClr val="accent4"/>
              </a:solidFill>
              <a:ln w="19050">
                <a:solidFill>
                  <a:schemeClr val="lt1"/>
                </a:solidFill>
              </a:ln>
              <a:effectLst/>
            </c:spPr>
            <c:extLst xmlns:c16r2="http://schemas.microsoft.com/office/drawing/2015/06/chart">
              <c:ext xmlns:c16="http://schemas.microsoft.com/office/drawing/2014/chart" uri="{C3380CC4-5D6E-409C-BE32-E72D297353CC}">
                <c16:uniqueId val="{00000007-1518-44F8-9D27-B4C14F8811B3}"/>
              </c:ext>
            </c:extLst>
          </c:dPt>
          <c:dLbls>
            <c:dLbl>
              <c:idx val="0"/>
              <c:layout>
                <c:manualLayout>
                  <c:x val="-0.16107508918847405"/>
                  <c:y val="-0.14604888574900457"/>
                </c:manualLayout>
              </c:layout>
              <c:showLegendKey val="0"/>
              <c:showVal val="1"/>
              <c:showCatName val="1"/>
              <c:showSerName val="0"/>
              <c:showPercent val="0"/>
              <c:showBubbleSize val="0"/>
              <c:extLst xmlns:c16r2="http://schemas.microsoft.com/office/drawing/2015/06/chart">
                <c:ext xmlns:c16="http://schemas.microsoft.com/office/drawing/2014/chart" uri="{C3380CC4-5D6E-409C-BE32-E72D297353CC}">
                  <c16:uniqueId val="{00000001-1518-44F8-9D27-B4C14F8811B3}"/>
                </c:ext>
                <c:ext xmlns:c15="http://schemas.microsoft.com/office/drawing/2012/chart" uri="{CE6537A1-D6FC-4f65-9D91-7224C49458BB}"/>
              </c:extLst>
            </c:dLbl>
            <c:dLbl>
              <c:idx val="1"/>
              <c:layout>
                <c:manualLayout>
                  <c:x val="-7.0141208517302267E-2"/>
                  <c:y val="5.0634279891801056E-3"/>
                </c:manualLayout>
              </c:layout>
              <c:showLegendKey val="0"/>
              <c:showVal val="1"/>
              <c:showCatName val="1"/>
              <c:showSerName val="0"/>
              <c:showPercent val="0"/>
              <c:showBubbleSize val="0"/>
              <c:extLst xmlns:c16r2="http://schemas.microsoft.com/office/drawing/2015/06/chart">
                <c:ext xmlns:c16="http://schemas.microsoft.com/office/drawing/2014/chart" uri="{C3380CC4-5D6E-409C-BE32-E72D297353CC}">
                  <c16:uniqueId val="{00000003-1518-44F8-9D27-B4C14F8811B3}"/>
                </c:ext>
                <c:ext xmlns:c15="http://schemas.microsoft.com/office/drawing/2012/chart" uri="{CE6537A1-D6FC-4f65-9D91-7224C49458BB}"/>
              </c:extLst>
            </c:dLbl>
            <c:dLbl>
              <c:idx val="2"/>
              <c:layout>
                <c:manualLayout>
                  <c:x val="-1.9684918542161409E-2"/>
                  <c:y val="1.6823516803050654E-2"/>
                </c:manualLayout>
              </c:layout>
              <c:showLegendKey val="0"/>
              <c:showVal val="1"/>
              <c:showCatName val="1"/>
              <c:showSerName val="0"/>
              <c:showPercent val="0"/>
              <c:showBubbleSize val="0"/>
              <c:extLst xmlns:c16r2="http://schemas.microsoft.com/office/drawing/2015/06/chart">
                <c:ext xmlns:c16="http://schemas.microsoft.com/office/drawing/2014/chart" uri="{C3380CC4-5D6E-409C-BE32-E72D297353CC}">
                  <c16:uniqueId val="{00000005-1518-44F8-9D27-B4C14F8811B3}"/>
                </c:ext>
                <c:ext xmlns:c15="http://schemas.microsoft.com/office/drawing/2012/chart" uri="{CE6537A1-D6FC-4f65-9D91-7224C49458BB}"/>
              </c:extLst>
            </c:dLbl>
            <c:dLbl>
              <c:idx val="3"/>
              <c:layout>
                <c:manualLayout>
                  <c:x val="0.23878311337242328"/>
                  <c:y val="2.3546111877855307E-2"/>
                </c:manualLayout>
              </c:layout>
              <c:showLegendKey val="0"/>
              <c:showVal val="1"/>
              <c:showCatName val="1"/>
              <c:showSerName val="0"/>
              <c:showPercent val="0"/>
              <c:showBubbleSize val="0"/>
              <c:extLst xmlns:c16r2="http://schemas.microsoft.com/office/drawing/2015/06/chart">
                <c:ext xmlns:c16="http://schemas.microsoft.com/office/drawing/2014/chart" uri="{C3380CC4-5D6E-409C-BE32-E72D297353CC}">
                  <c16:uniqueId val="{00000007-1518-44F8-9D27-B4C14F8811B3}"/>
                </c:ex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1">
                        <a:lumMod val="75000"/>
                        <a:lumOff val="25000"/>
                      </a:schemeClr>
                    </a:solidFill>
                    <a:latin typeface="+mn-lt"/>
                    <a:ea typeface="+mn-ea"/>
                    <a:cs typeface="+mn-cs"/>
                  </a:defRPr>
                </a:pPr>
                <a:endParaRPr lang="es-AR"/>
              </a:p>
            </c:txPr>
            <c:showLegendKey val="0"/>
            <c:showVal val="1"/>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A.3!$B$134:$B$137</c:f>
              <c:strCache>
                <c:ptCount val="4"/>
                <c:pt idx="0">
                  <c:v>  Dólares</c:v>
                </c:pt>
                <c:pt idx="1">
                  <c:v>  Euros</c:v>
                </c:pt>
                <c:pt idx="2">
                  <c:v>  DEG</c:v>
                </c:pt>
                <c:pt idx="3">
                  <c:v>  Otras monedas</c:v>
                </c:pt>
              </c:strCache>
            </c:strRef>
          </c:cat>
          <c:val>
            <c:numRef>
              <c:f>A.3!$D$134:$D$137</c:f>
              <c:numCache>
                <c:formatCode>0.00%</c:formatCode>
                <c:ptCount val="4"/>
                <c:pt idx="0">
                  <c:v>0.78790000000000004</c:v>
                </c:pt>
                <c:pt idx="1">
                  <c:v>2.8000000000000001E-2</c:v>
                </c:pt>
                <c:pt idx="2">
                  <c:v>0.18029999999999999</c:v>
                </c:pt>
                <c:pt idx="3">
                  <c:v>3.8E-3</c:v>
                </c:pt>
              </c:numCache>
            </c:numRef>
          </c:val>
          <c:extLst xmlns:c16r2="http://schemas.microsoft.com/office/drawing/2015/06/chart">
            <c:ext xmlns:c16="http://schemas.microsoft.com/office/drawing/2014/chart" uri="{C3380CC4-5D6E-409C-BE32-E72D297353CC}">
              <c16:uniqueId val="{00000008-1518-44F8-9D27-B4C14F8811B3}"/>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000000000001088" l="0.70000000000000062" r="0.70000000000000062" t="0.75000000000001088" header="0.30000000000000032" footer="0.30000000000000032"/>
    <c:pageSetup/>
  </c:printSettings>
  <c:userShapes r:id="rId3"/>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AR"/>
              <a:t>Deuda Bruta de la Administración Central - Por tipo de  instrumento al 30/06/2021 (*)</a:t>
            </a:r>
          </a:p>
        </c:rich>
      </c:tx>
      <c:layout>
        <c:manualLayout>
          <c:xMode val="edge"/>
          <c:yMode val="edge"/>
          <c:x val="0.11546714694491669"/>
          <c:y val="2.995390010504549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manualLayout>
          <c:layoutTarget val="inner"/>
          <c:xMode val="edge"/>
          <c:yMode val="edge"/>
          <c:x val="3.3386208428202072E-2"/>
          <c:y val="0.28437175563256034"/>
          <c:w val="0.82582638711790457"/>
          <c:h val="0.63508120154333425"/>
        </c:manualLayout>
      </c:layout>
      <c:pieChart>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5BFC-403A-BD4F-6C6EECDB7BC5}"/>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3-5BFC-403A-BD4F-6C6EECDB7BC5}"/>
              </c:ext>
            </c:extLst>
          </c:dPt>
          <c:dPt>
            <c:idx val="2"/>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5-5BFC-403A-BD4F-6C6EECDB7BC5}"/>
              </c:ext>
            </c:extLst>
          </c:dPt>
          <c:dPt>
            <c:idx val="3"/>
            <c:bubble3D val="0"/>
            <c:spPr>
              <a:solidFill>
                <a:schemeClr val="accent4"/>
              </a:solidFill>
              <a:ln w="19050">
                <a:solidFill>
                  <a:schemeClr val="lt1"/>
                </a:solidFill>
              </a:ln>
              <a:effectLst/>
            </c:spPr>
            <c:extLst xmlns:c16r2="http://schemas.microsoft.com/office/drawing/2015/06/chart">
              <c:ext xmlns:c16="http://schemas.microsoft.com/office/drawing/2014/chart" uri="{C3380CC4-5D6E-409C-BE32-E72D297353CC}">
                <c16:uniqueId val="{00000007-5BFC-403A-BD4F-6C6EECDB7BC5}"/>
              </c:ext>
            </c:extLst>
          </c:dPt>
          <c:dPt>
            <c:idx val="4"/>
            <c:bubble3D val="0"/>
            <c:spPr>
              <a:solidFill>
                <a:schemeClr val="accent5"/>
              </a:solidFill>
              <a:ln w="19050">
                <a:solidFill>
                  <a:schemeClr val="lt1"/>
                </a:solidFill>
              </a:ln>
              <a:effectLst/>
            </c:spPr>
            <c:extLst xmlns:c16r2="http://schemas.microsoft.com/office/drawing/2015/06/chart">
              <c:ext xmlns:c16="http://schemas.microsoft.com/office/drawing/2014/chart" uri="{C3380CC4-5D6E-409C-BE32-E72D297353CC}">
                <c16:uniqueId val="{00000009-5BFC-403A-BD4F-6C6EECDB7BC5}"/>
              </c:ext>
            </c:extLst>
          </c:dPt>
          <c:dPt>
            <c:idx val="5"/>
            <c:bubble3D val="0"/>
            <c:spPr>
              <a:solidFill>
                <a:schemeClr val="accent6"/>
              </a:solidFill>
              <a:ln w="19050">
                <a:solidFill>
                  <a:schemeClr val="lt1"/>
                </a:solidFill>
              </a:ln>
              <a:effectLst/>
            </c:spPr>
            <c:extLst xmlns:c16r2="http://schemas.microsoft.com/office/drawing/2015/06/chart">
              <c:ext xmlns:c16="http://schemas.microsoft.com/office/drawing/2014/chart" uri="{C3380CC4-5D6E-409C-BE32-E72D297353CC}">
                <c16:uniqueId val="{0000000B-5BFC-403A-BD4F-6C6EECDB7BC5}"/>
              </c:ext>
            </c:extLst>
          </c:dPt>
          <c:dPt>
            <c:idx val="6"/>
            <c:bubble3D val="0"/>
            <c:spPr>
              <a:solidFill>
                <a:schemeClr val="accent1">
                  <a:lumMod val="6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D-5BFC-403A-BD4F-6C6EECDB7BC5}"/>
              </c:ext>
            </c:extLst>
          </c:dPt>
          <c:dLbls>
            <c:dLbl>
              <c:idx val="0"/>
              <c:layout>
                <c:manualLayout>
                  <c:x val="2.9763911653530938E-2"/>
                  <c:y val="-2.4199967090458494E-2"/>
                </c:manualLayout>
              </c:layout>
              <c:showLegendKey val="0"/>
              <c:showVal val="1"/>
              <c:showCatName val="1"/>
              <c:showSerName val="0"/>
              <c:showPercent val="0"/>
              <c:showBubbleSize val="0"/>
              <c:extLst xmlns:c16r2="http://schemas.microsoft.com/office/drawing/2015/06/chart">
                <c:ext xmlns:c16="http://schemas.microsoft.com/office/drawing/2014/chart" uri="{C3380CC4-5D6E-409C-BE32-E72D297353CC}">
                  <c16:uniqueId val="{00000001-5BFC-403A-BD4F-6C6EECDB7BC5}"/>
                </c:ext>
                <c:ext xmlns:c15="http://schemas.microsoft.com/office/drawing/2012/chart" uri="{CE6537A1-D6FC-4f65-9D91-7224C49458BB}"/>
              </c:extLst>
            </c:dLbl>
            <c:dLbl>
              <c:idx val="1"/>
              <c:layout>
                <c:manualLayout>
                  <c:x val="-1.8936234575348886E-2"/>
                  <c:y val="-4.928329555813381E-3"/>
                </c:manualLayout>
              </c:layout>
              <c:showLegendKey val="0"/>
              <c:showVal val="1"/>
              <c:showCatName val="1"/>
              <c:showSerName val="0"/>
              <c:showPercent val="0"/>
              <c:showBubbleSize val="0"/>
              <c:extLst xmlns:c16r2="http://schemas.microsoft.com/office/drawing/2015/06/chart">
                <c:ext xmlns:c16="http://schemas.microsoft.com/office/drawing/2014/chart" uri="{C3380CC4-5D6E-409C-BE32-E72D297353CC}">
                  <c16:uniqueId val="{00000003-5BFC-403A-BD4F-6C6EECDB7BC5}"/>
                </c:ext>
                <c:ext xmlns:c15="http://schemas.microsoft.com/office/drawing/2012/chart" uri="{CE6537A1-D6FC-4f65-9D91-7224C49458BB}"/>
              </c:extLst>
            </c:dLbl>
            <c:dLbl>
              <c:idx val="2"/>
              <c:layout>
                <c:manualLayout>
                  <c:x val="-5.311816911714095E-2"/>
                  <c:y val="0.11707778916046865"/>
                </c:manualLayout>
              </c:layout>
              <c:showLegendKey val="0"/>
              <c:showVal val="1"/>
              <c:showCatName val="1"/>
              <c:showSerName val="0"/>
              <c:showPercent val="0"/>
              <c:showBubbleSize val="0"/>
              <c:extLst xmlns:c16r2="http://schemas.microsoft.com/office/drawing/2015/06/chart">
                <c:ext xmlns:c16="http://schemas.microsoft.com/office/drawing/2014/chart" uri="{C3380CC4-5D6E-409C-BE32-E72D297353CC}">
                  <c16:uniqueId val="{00000005-5BFC-403A-BD4F-6C6EECDB7BC5}"/>
                </c:ext>
                <c:ext xmlns:c15="http://schemas.microsoft.com/office/drawing/2012/chart" uri="{CE6537A1-D6FC-4f65-9D91-7224C49458BB}"/>
              </c:extLst>
            </c:dLbl>
            <c:dLbl>
              <c:idx val="3"/>
              <c:layout>
                <c:manualLayout>
                  <c:x val="-0.13277245282532985"/>
                  <c:y val="0.12655953651743856"/>
                </c:manualLayout>
              </c:layout>
              <c:showLegendKey val="0"/>
              <c:showVal val="1"/>
              <c:showCatName val="1"/>
              <c:showSerName val="0"/>
              <c:showPercent val="0"/>
              <c:showBubbleSize val="0"/>
              <c:extLst xmlns:c16r2="http://schemas.microsoft.com/office/drawing/2015/06/chart">
                <c:ext xmlns:c16="http://schemas.microsoft.com/office/drawing/2014/chart" uri="{C3380CC4-5D6E-409C-BE32-E72D297353CC}">
                  <c16:uniqueId val="{00000007-5BFC-403A-BD4F-6C6EECDB7BC5}"/>
                </c:ext>
                <c:ext xmlns:c15="http://schemas.microsoft.com/office/drawing/2012/chart" uri="{CE6537A1-D6FC-4f65-9D91-7224C49458BB}"/>
              </c:extLst>
            </c:dLbl>
            <c:dLbl>
              <c:idx val="4"/>
              <c:layout>
                <c:manualLayout>
                  <c:x val="-0.1364981179727994"/>
                  <c:y val="5.5873584896699522E-7"/>
                </c:manualLayout>
              </c:layout>
              <c:showLegendKey val="0"/>
              <c:showVal val="1"/>
              <c:showCatName val="1"/>
              <c:showSerName val="0"/>
              <c:showPercent val="0"/>
              <c:showBubbleSize val="0"/>
              <c:extLst xmlns:c16r2="http://schemas.microsoft.com/office/drawing/2015/06/chart">
                <c:ext xmlns:c16="http://schemas.microsoft.com/office/drawing/2014/chart" uri="{C3380CC4-5D6E-409C-BE32-E72D297353CC}">
                  <c16:uniqueId val="{00000009-5BFC-403A-BD4F-6C6EECDB7BC5}"/>
                </c:ext>
                <c:ext xmlns:c15="http://schemas.microsoft.com/office/drawing/2012/chart" uri="{CE6537A1-D6FC-4f65-9D91-7224C49458BB}"/>
              </c:extLst>
            </c:dLbl>
            <c:dLbl>
              <c:idx val="5"/>
              <c:layout>
                <c:manualLayout>
                  <c:x val="2.1989968562142029E-2"/>
                  <c:y val="-2.2966837071788336E-2"/>
                </c:manualLayout>
              </c:layout>
              <c:showLegendKey val="0"/>
              <c:showVal val="1"/>
              <c:showCatName val="1"/>
              <c:showSerName val="0"/>
              <c:showPercent val="0"/>
              <c:showBubbleSize val="0"/>
              <c:extLst xmlns:c16r2="http://schemas.microsoft.com/office/drawing/2015/06/chart">
                <c:ext xmlns:c16="http://schemas.microsoft.com/office/drawing/2014/chart" uri="{C3380CC4-5D6E-409C-BE32-E72D297353CC}">
                  <c16:uniqueId val="{0000000B-5BFC-403A-BD4F-6C6EECDB7BC5}"/>
                </c:ext>
                <c:ext xmlns:c15="http://schemas.microsoft.com/office/drawing/2012/chart" uri="{CE6537A1-D6FC-4f65-9D91-7224C49458BB}"/>
              </c:extLst>
            </c:dLbl>
            <c:dLbl>
              <c:idx val="6"/>
              <c:layout>
                <c:manualLayout>
                  <c:x val="0.18814612968764183"/>
                  <c:y val="1.9952736534535883E-2"/>
                </c:manualLayout>
              </c:layout>
              <c:showLegendKey val="0"/>
              <c:showVal val="1"/>
              <c:showCatName val="1"/>
              <c:showSerName val="0"/>
              <c:showPercent val="0"/>
              <c:showBubbleSize val="0"/>
              <c:extLst xmlns:c16r2="http://schemas.microsoft.com/office/drawing/2015/06/chart">
                <c:ext xmlns:c16="http://schemas.microsoft.com/office/drawing/2014/chart" uri="{C3380CC4-5D6E-409C-BE32-E72D297353CC}">
                  <c16:uniqueId val="{0000000D-5BFC-403A-BD4F-6C6EECDB7BC5}"/>
                </c:ex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es-AR"/>
              </a:p>
            </c:txPr>
            <c:showLegendKey val="0"/>
            <c:showVal val="1"/>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A.1!$B$267:$B$273</c:f>
              <c:strCache>
                <c:ptCount val="7"/>
                <c:pt idx="0">
                  <c:v>TÍTULOS PÚBLICOS</c:v>
                </c:pt>
                <c:pt idx="1">
                  <c:v>LETRAS DEL TESORO</c:v>
                </c:pt>
                <c:pt idx="2">
                  <c:v>ORGANISMOS INTERNACIONALES</c:v>
                </c:pt>
                <c:pt idx="3">
                  <c:v>ORGANISMOS OFICIALES</c:v>
                </c:pt>
                <c:pt idx="4">
                  <c:v>ADELANTOS TRANSITORIOS BCRA</c:v>
                </c:pt>
                <c:pt idx="5">
                  <c:v>BANCA, AVALES Y OTROS</c:v>
                </c:pt>
                <c:pt idx="6">
                  <c:v>DEUDA PENDIENTE DE REEST.</c:v>
                </c:pt>
              </c:strCache>
            </c:strRef>
          </c:cat>
          <c:val>
            <c:numRef>
              <c:f>A.1!$D$267:$D$273</c:f>
              <c:numCache>
                <c:formatCode>0.00%</c:formatCode>
                <c:ptCount val="7"/>
                <c:pt idx="0">
                  <c:v>0.64690000000000003</c:v>
                </c:pt>
                <c:pt idx="1">
                  <c:v>6.7900000000000002E-2</c:v>
                </c:pt>
                <c:pt idx="2">
                  <c:v>0.2054</c:v>
                </c:pt>
                <c:pt idx="3">
                  <c:v>1.47E-2</c:v>
                </c:pt>
                <c:pt idx="4">
                  <c:v>4.41E-2</c:v>
                </c:pt>
                <c:pt idx="5">
                  <c:v>1.35E-2</c:v>
                </c:pt>
                <c:pt idx="6">
                  <c:v>7.4999999999999997E-3</c:v>
                </c:pt>
              </c:numCache>
            </c:numRef>
          </c:val>
          <c:extLst xmlns:c16r2="http://schemas.microsoft.com/office/drawing/2015/06/chart">
            <c:ext xmlns:c16="http://schemas.microsoft.com/office/drawing/2014/chart" uri="{C3380CC4-5D6E-409C-BE32-E72D297353CC}">
              <c16:uniqueId val="{0000000E-5BFC-403A-BD4F-6C6EECDB7BC5}"/>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000000000001088" l="0.70000000000000062" r="0.70000000000000062" t="0.75000000000001088" header="0.30000000000000032" footer="0.30000000000000032"/>
    <c:pageSetup/>
  </c:printSettings>
  <c:userShapes r:id="rId3"/>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AR"/>
              <a:t>Deuda Bruta de la Administración Central - Por plazo de vencimiento original al 30/06/2021 (*)</a:t>
            </a:r>
          </a:p>
        </c:rich>
      </c:tx>
      <c:layout>
        <c:manualLayout>
          <c:xMode val="edge"/>
          <c:yMode val="edge"/>
          <c:x val="0.11773140920308141"/>
          <c:y val="4.524879494974185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manualLayout>
          <c:layoutTarget val="inner"/>
          <c:xMode val="edge"/>
          <c:yMode val="edge"/>
          <c:x val="8.9329410237335816E-2"/>
          <c:y val="0.25536731994497697"/>
          <c:w val="0.81876135044019438"/>
          <c:h val="0.57480617824500935"/>
        </c:manualLayout>
      </c:layout>
      <c:pieChart>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C7FB-4050-A182-BF6D353FC935}"/>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3-C7FB-4050-A182-BF6D353FC935}"/>
              </c:ext>
            </c:extLst>
          </c:dPt>
          <c:dPt>
            <c:idx val="2"/>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5-C7FB-4050-A182-BF6D353FC935}"/>
              </c:ext>
            </c:extLst>
          </c:dPt>
          <c:dLbls>
            <c:dLbl>
              <c:idx val="0"/>
              <c:layout>
                <c:manualLayout>
                  <c:x val="-0.10079916593049507"/>
                  <c:y val="-0.20011029484393864"/>
                </c:manualLayout>
              </c:layout>
              <c:showLegendKey val="0"/>
              <c:showVal val="1"/>
              <c:showCatName val="1"/>
              <c:showSerName val="0"/>
              <c:showPercent val="0"/>
              <c:showBubbleSize val="0"/>
              <c:extLst xmlns:c16r2="http://schemas.microsoft.com/office/drawing/2015/06/chart">
                <c:ext xmlns:c16="http://schemas.microsoft.com/office/drawing/2014/chart" uri="{C3380CC4-5D6E-409C-BE32-E72D297353CC}">
                  <c16:uniqueId val="{00000001-C7FB-4050-A182-BF6D353FC935}"/>
                </c:ext>
                <c:ext xmlns:c15="http://schemas.microsoft.com/office/drawing/2012/chart" uri="{CE6537A1-D6FC-4f65-9D91-7224C49458BB}"/>
              </c:extLst>
            </c:dLbl>
            <c:dLbl>
              <c:idx val="1"/>
              <c:layout>
                <c:manualLayout>
                  <c:x val="-8.9662148897809046E-2"/>
                  <c:y val="2.5371987725107632E-2"/>
                </c:manualLayout>
              </c:layout>
              <c:showLegendKey val="0"/>
              <c:showVal val="1"/>
              <c:showCatName val="1"/>
              <c:showSerName val="0"/>
              <c:showPercent val="0"/>
              <c:showBubbleSize val="0"/>
              <c:extLst xmlns:c16r2="http://schemas.microsoft.com/office/drawing/2015/06/chart">
                <c:ext xmlns:c16="http://schemas.microsoft.com/office/drawing/2014/chart" uri="{C3380CC4-5D6E-409C-BE32-E72D297353CC}">
                  <c16:uniqueId val="{00000003-C7FB-4050-A182-BF6D353FC935}"/>
                </c:ext>
                <c:ext xmlns:c15="http://schemas.microsoft.com/office/drawing/2012/chart" uri="{CE6537A1-D6FC-4f65-9D91-7224C49458BB}"/>
              </c:extLst>
            </c:dLbl>
            <c:dLbl>
              <c:idx val="2"/>
              <c:layout>
                <c:manualLayout>
                  <c:x val="0.22619283703533882"/>
                  <c:y val="0.1189679718363774"/>
                </c:manualLayout>
              </c:layout>
              <c:showLegendKey val="0"/>
              <c:showVal val="1"/>
              <c:showCatName val="1"/>
              <c:showSerName val="0"/>
              <c:showPercent val="0"/>
              <c:showBubbleSize val="0"/>
              <c:extLst xmlns:c16r2="http://schemas.microsoft.com/office/drawing/2015/06/chart">
                <c:ext xmlns:c16="http://schemas.microsoft.com/office/drawing/2014/chart" uri="{C3380CC4-5D6E-409C-BE32-E72D297353CC}">
                  <c16:uniqueId val="{00000005-C7FB-4050-A182-BF6D353FC935}"/>
                </c:ex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1">
                        <a:lumMod val="75000"/>
                        <a:lumOff val="25000"/>
                      </a:schemeClr>
                    </a:solidFill>
                    <a:latin typeface="+mn-lt"/>
                    <a:ea typeface="+mn-ea"/>
                    <a:cs typeface="+mn-cs"/>
                  </a:defRPr>
                </a:pPr>
                <a:endParaRPr lang="es-AR"/>
              </a:p>
            </c:txPr>
            <c:showLegendKey val="0"/>
            <c:showVal val="1"/>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A.1!$B$262:$B$264</c:f>
              <c:strCache>
                <c:ptCount val="3"/>
                <c:pt idx="0">
                  <c:v>Mediano y largo plazo</c:v>
                </c:pt>
                <c:pt idx="1">
                  <c:v>Corto plazo</c:v>
                </c:pt>
                <c:pt idx="2">
                  <c:v>Deuda pendiente de reestructuración</c:v>
                </c:pt>
              </c:strCache>
            </c:strRef>
          </c:cat>
          <c:val>
            <c:numRef>
              <c:f>A.1!$D$262:$D$264</c:f>
              <c:numCache>
                <c:formatCode>0.00%</c:formatCode>
                <c:ptCount val="3"/>
                <c:pt idx="0">
                  <c:v>0.92549999999999999</c:v>
                </c:pt>
                <c:pt idx="1">
                  <c:v>6.7000000000000004E-2</c:v>
                </c:pt>
                <c:pt idx="2">
                  <c:v>7.4999999999999997E-3</c:v>
                </c:pt>
              </c:numCache>
            </c:numRef>
          </c:val>
          <c:extLst xmlns:c16r2="http://schemas.microsoft.com/office/drawing/2015/06/chart">
            <c:ext xmlns:c16="http://schemas.microsoft.com/office/drawing/2014/chart" uri="{C3380CC4-5D6E-409C-BE32-E72D297353CC}">
              <c16:uniqueId val="{00000006-C7FB-4050-A182-BF6D353FC935}"/>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000000000001088" l="0.70000000000000062" r="0.70000000000000062" t="0.75000000000001088" header="0.30000000000000032" footer="0.30000000000000032"/>
    <c:pageSetup/>
  </c:printSettings>
  <c:userShapes r:id="rId3"/>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AR"/>
              <a:t>Deuda Bruta de la Administración Central</a:t>
            </a:r>
          </a:p>
          <a:p>
            <a:pPr>
              <a:defRPr/>
            </a:pPr>
            <a:r>
              <a:rPr lang="es-AR"/>
              <a:t>- Por legislación al 30/06/2021 (*)</a:t>
            </a:r>
          </a:p>
        </c:rich>
      </c:tx>
      <c:layout>
        <c:manualLayout>
          <c:xMode val="edge"/>
          <c:yMode val="edge"/>
          <c:x val="0.30097138501824811"/>
          <c:y val="3.4048435900467078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manualLayout>
          <c:layoutTarget val="inner"/>
          <c:xMode val="edge"/>
          <c:yMode val="edge"/>
          <c:x val="0.11364490486326152"/>
          <c:y val="0.22385378237409526"/>
          <c:w val="0.86287512487915463"/>
          <c:h val="0.62087110082664754"/>
        </c:manualLayout>
      </c:layout>
      <c:pieChart>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68F2-4491-B5BA-4B9F3A3F83B2}"/>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3-68F2-4491-B5BA-4B9F3A3F83B2}"/>
              </c:ext>
            </c:extLst>
          </c:dPt>
          <c:dLbls>
            <c:dLbl>
              <c:idx val="0"/>
              <c:layout>
                <c:manualLayout>
                  <c:x val="3.7647407271313327E-2"/>
                  <c:y val="0.11787869201556106"/>
                </c:manualLayout>
              </c:layout>
              <c:showLegendKey val="0"/>
              <c:showVal val="1"/>
              <c:showCatName val="1"/>
              <c:showSerName val="0"/>
              <c:showPercent val="0"/>
              <c:showBubbleSize val="0"/>
              <c:extLst xmlns:c16r2="http://schemas.microsoft.com/office/drawing/2015/06/chart">
                <c:ext xmlns:c16="http://schemas.microsoft.com/office/drawing/2014/chart" uri="{C3380CC4-5D6E-409C-BE32-E72D297353CC}">
                  <c16:uniqueId val="{00000001-68F2-4491-B5BA-4B9F3A3F83B2}"/>
                </c:ext>
                <c:ext xmlns:c15="http://schemas.microsoft.com/office/drawing/2012/chart" uri="{CE6537A1-D6FC-4f65-9D91-7224C49458BB}"/>
              </c:extLst>
            </c:dLbl>
            <c:dLbl>
              <c:idx val="1"/>
              <c:layout>
                <c:manualLayout>
                  <c:x val="-3.1997722418576069E-2"/>
                  <c:y val="3.7276770966318762E-2"/>
                </c:manualLayout>
              </c:layout>
              <c:showLegendKey val="0"/>
              <c:showVal val="1"/>
              <c:showCatName val="1"/>
              <c:showSerName val="0"/>
              <c:showPercent val="0"/>
              <c:showBubbleSize val="0"/>
              <c:extLst xmlns:c16r2="http://schemas.microsoft.com/office/drawing/2015/06/chart">
                <c:ext xmlns:c16="http://schemas.microsoft.com/office/drawing/2014/chart" uri="{C3380CC4-5D6E-409C-BE32-E72D297353CC}">
                  <c16:uniqueId val="{00000003-68F2-4491-B5BA-4B9F3A3F83B2}"/>
                </c:ex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1">
                        <a:lumMod val="75000"/>
                        <a:lumOff val="25000"/>
                      </a:schemeClr>
                    </a:solidFill>
                    <a:latin typeface="+mn-lt"/>
                    <a:ea typeface="+mn-ea"/>
                    <a:cs typeface="+mn-cs"/>
                  </a:defRPr>
                </a:pPr>
                <a:endParaRPr lang="es-AR"/>
              </a:p>
            </c:txPr>
            <c:showLegendKey val="0"/>
            <c:showVal val="1"/>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(A.2!$A$23,A.2!$A$31)</c:f>
              <c:strCache>
                <c:ptCount val="2"/>
                <c:pt idx="0">
                  <c:v>Legislación Argentina</c:v>
                </c:pt>
                <c:pt idx="1">
                  <c:v>Legislación extranjera</c:v>
                </c:pt>
              </c:strCache>
            </c:strRef>
          </c:cat>
          <c:val>
            <c:numRef>
              <c:f>(A.2!$AG$23,A.2!$AG$31)</c:f>
              <c:numCache>
                <c:formatCode>0.00%</c:formatCode>
                <c:ptCount val="2"/>
                <c:pt idx="0">
                  <c:v>0.57024772698360771</c:v>
                </c:pt>
                <c:pt idx="1">
                  <c:v>0.42975227301639241</c:v>
                </c:pt>
              </c:numCache>
            </c:numRef>
          </c:val>
          <c:extLst xmlns:c16r2="http://schemas.microsoft.com/office/drawing/2015/06/chart">
            <c:ext xmlns:c16="http://schemas.microsoft.com/office/drawing/2014/chart" uri="{C3380CC4-5D6E-409C-BE32-E72D297353CC}">
              <c16:uniqueId val="{00000004-68F2-4491-B5BA-4B9F3A3F83B2}"/>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000000000001132" l="0.70000000000000062" r="0.70000000000000062" t="0.75000000000001132" header="0.30000000000000032" footer="0.30000000000000032"/>
    <c:pageSetup/>
  </c:printSettings>
  <c:userShapes r:id="rId3"/>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60" b="0" i="0" u="none" strike="noStrike" kern="1200" spc="0" baseline="0">
                <a:solidFill>
                  <a:schemeClr val="tx1">
                    <a:lumMod val="65000"/>
                    <a:lumOff val="35000"/>
                  </a:schemeClr>
                </a:solidFill>
                <a:latin typeface="+mn-lt"/>
                <a:ea typeface="+mn-ea"/>
                <a:cs typeface="+mn-cs"/>
              </a:defRPr>
            </a:pPr>
            <a:r>
              <a:rPr lang="es-AR"/>
              <a:t>Saldo de la Deuda Bruta de la Administración Centra</a:t>
            </a:r>
          </a:p>
          <a:p>
            <a:pPr>
              <a:defRPr/>
            </a:pPr>
            <a:r>
              <a:rPr lang="es-AR"/>
              <a:t>Serie mensual enero 2019 - junio 2021</a:t>
            </a:r>
          </a:p>
        </c:rich>
      </c:tx>
      <c:layout>
        <c:manualLayout>
          <c:xMode val="edge"/>
          <c:yMode val="edge"/>
          <c:x val="0.20708850898144548"/>
          <c:y val="1.9126864478896242E-2"/>
        </c:manualLayout>
      </c:layout>
      <c:overlay val="0"/>
      <c:spPr>
        <a:noFill/>
        <a:ln>
          <a:noFill/>
        </a:ln>
        <a:effectLst/>
      </c:spPr>
      <c:txPr>
        <a:bodyPr rot="0" spcFirstLastPara="1" vertOverflow="ellipsis" vert="horz" wrap="square" anchor="ctr" anchorCtr="1"/>
        <a:lstStyle/>
        <a:p>
          <a:pPr>
            <a:defRPr sz="126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barChart>
        <c:barDir val="col"/>
        <c:grouping val="clustered"/>
        <c:varyColors val="0"/>
        <c:ser>
          <c:idx val="0"/>
          <c:order val="0"/>
          <c:spPr>
            <a:solidFill>
              <a:srgbClr val="00B0F0"/>
            </a:solidFill>
            <a:ln>
              <a:noFill/>
            </a:ln>
            <a:effectLst/>
          </c:spPr>
          <c:invertIfNegative val="0"/>
          <c:dLbls>
            <c:dLbl>
              <c:idx val="8"/>
              <c:layout>
                <c:manualLayout>
                  <c:x val="-1.2023739216268322E-3"/>
                  <c:y val="-1.1758067121898278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B8D5-415B-8396-B944B3149F80}"/>
                </c:ext>
                <c:ext xmlns:c15="http://schemas.microsoft.com/office/drawing/2012/chart" uri="{CE6537A1-D6FC-4f65-9D91-7224C49458BB}"/>
              </c:extLst>
            </c:dLbl>
            <c:dLbl>
              <c:idx val="9"/>
              <c:layout>
                <c:manualLayout>
                  <c:x val="0"/>
                  <c:y val="5.8790335609491965E-3"/>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B8D5-415B-8396-B944B3149F80}"/>
                </c:ext>
                <c:ext xmlns:c15="http://schemas.microsoft.com/office/drawing/2012/chart" uri="{CE6537A1-D6FC-4f65-9D91-7224C49458BB}"/>
              </c:extLst>
            </c:dLbl>
            <c:dLbl>
              <c:idx val="10"/>
              <c:layout>
                <c:manualLayout>
                  <c:x val="0"/>
                  <c:y val="-2.9395167804745676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B8D5-415B-8396-B944B3149F80}"/>
                </c:ext>
                <c:ext xmlns:c15="http://schemas.microsoft.com/office/drawing/2012/chart" uri="{CE6537A1-D6FC-4f65-9D91-7224C49458BB}"/>
              </c:extLst>
            </c:dLbl>
            <c:dLbl>
              <c:idx val="11"/>
              <c:layout>
                <c:manualLayout>
                  <c:x val="-1.2023739216268322E-3"/>
                  <c:y val="2.0576617463322344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B8D5-415B-8396-B944B3149F80}"/>
                </c:ext>
                <c:ext xmlns:c15="http://schemas.microsoft.com/office/drawing/2012/chart" uri="{CE6537A1-D6FC-4f65-9D91-7224C49458BB}"/>
              </c:extLst>
            </c:dLbl>
            <c:dLbl>
              <c:idx val="13"/>
              <c:layout>
                <c:manualLayout>
                  <c:x val="0"/>
                  <c:y val="-2.9395167804745752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B8D5-415B-8396-B944B3149F80}"/>
                </c:ext>
                <c:ext xmlns:c15="http://schemas.microsoft.com/office/drawing/2012/chart" uri="{CE6537A1-D6FC-4f65-9D91-7224C49458BB}"/>
              </c:extLst>
            </c:dLbl>
            <c:dLbl>
              <c:idx val="14"/>
              <c:layout>
                <c:manualLayout>
                  <c:x val="0"/>
                  <c:y val="-1.4697583902372859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B8D5-415B-8396-B944B3149F80}"/>
                </c:ext>
                <c:ext xmlns:c15="http://schemas.microsoft.com/office/drawing/2012/chart" uri="{CE6537A1-D6FC-4f65-9D91-7224C49458BB}"/>
              </c:extLst>
            </c:dLbl>
            <c:dLbl>
              <c:idx val="16"/>
              <c:layout>
                <c:manualLayout>
                  <c:x val="2.4047478432536202E-3"/>
                  <c:y val="-2.0576617463322344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B8D5-415B-8396-B944B3149F80}"/>
                </c:ext>
                <c:ext xmlns:c15="http://schemas.microsoft.com/office/drawing/2012/chart" uri="{CE6537A1-D6FC-4f65-9D91-7224C49458BB}"/>
              </c:extLst>
            </c:dLbl>
            <c:dLbl>
              <c:idx val="19"/>
              <c:layout>
                <c:manualLayout>
                  <c:x val="1.9744906688602833E-3"/>
                  <c:y val="-2.0189889430263636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B8D5-415B-8396-B944B3149F80}"/>
                </c:ext>
                <c:ext xmlns:c15="http://schemas.microsoft.com/office/drawing/2012/chart" uri="{CE6537A1-D6FC-4f65-9D91-7224C49458BB}"/>
              </c:extLst>
            </c:dLbl>
            <c:dLbl>
              <c:idx val="20"/>
              <c:layout>
                <c:manualLayout>
                  <c:x val="0"/>
                  <c:y val="-4.3264048779136227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B8D5-415B-8396-B944B3149F80}"/>
                </c:ext>
                <c:ext xmlns:c15="http://schemas.microsoft.com/office/drawing/2012/chart" uri="{CE6537A1-D6FC-4f65-9D91-7224C49458BB}"/>
              </c:extLst>
            </c:dLbl>
            <c:dLbl>
              <c:idx val="22"/>
              <c:layout>
                <c:manualLayout>
                  <c:x val="0"/>
                  <c:y val="-2.1943939282675282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9-B8D5-415B-8396-B944B3149F80}"/>
                </c:ext>
                <c:ext xmlns:c15="http://schemas.microsoft.com/office/drawing/2012/chart" uri="{CE6537A1-D6FC-4f65-9D91-7224C49458BB}"/>
              </c:extLst>
            </c:dLbl>
            <c:dLbl>
              <c:idx val="23"/>
              <c:layout>
                <c:manualLayout>
                  <c:x val="1.0342123133643781E-3"/>
                  <c:y val="-3.2915908924012811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A-B8D5-415B-8396-B944B3149F80}"/>
                </c:ext>
                <c:ext xmlns:c15="http://schemas.microsoft.com/office/drawing/2012/chart" uri="{CE6537A1-D6FC-4f65-9D91-7224C49458BB}"/>
              </c:extLst>
            </c:dLbl>
            <c:dLbl>
              <c:idx val="24"/>
              <c:layout>
                <c:manualLayout>
                  <c:x val="8.2736985069150268E-3"/>
                  <c:y val="-1.6457954462006315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B-B8D5-415B-8396-B944B3149F80}"/>
                </c:ext>
                <c:ext xmlns:c15="http://schemas.microsoft.com/office/drawing/2012/chart" uri="{CE6537A1-D6FC-4f65-9D91-7224C49458BB}"/>
              </c:extLst>
            </c:dLbl>
            <c:dLbl>
              <c:idx val="25"/>
              <c:layout>
                <c:manualLayout>
                  <c:x val="-2.0684246267287602E-3"/>
                  <c:y val="0"/>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C-B8D5-415B-8396-B944B3149F80}"/>
                </c:ext>
                <c:ext xmlns:c15="http://schemas.microsoft.com/office/drawing/2012/chart" uri="{CE6537A1-D6FC-4f65-9D91-7224C49458BB}"/>
              </c:extLst>
            </c:dLbl>
            <c:dLbl>
              <c:idx val="26"/>
              <c:layout>
                <c:manualLayout>
                  <c:x val="3.1026369400931294E-3"/>
                  <c:y val="-5.485984820668767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D-B8D5-415B-8396-B944B3149F80}"/>
                </c:ext>
                <c:ext xmlns:c15="http://schemas.microsoft.com/office/drawing/2012/chart" uri="{CE6537A1-D6FC-4f65-9D91-7224C49458BB}"/>
              </c:extLst>
            </c:dLbl>
            <c:spPr>
              <a:noFill/>
              <a:ln>
                <a:noFill/>
              </a:ln>
              <a:effectLst/>
            </c:spPr>
            <c:txPr>
              <a:bodyPr rot="0" spcFirstLastPara="1" vertOverflow="ellipsis" vert="horz" wrap="square" anchor="ctr" anchorCtr="1"/>
              <a:lstStyle/>
              <a:p>
                <a:pPr>
                  <a:defRPr sz="1050" b="0" i="0" u="none" strike="noStrike" kern="1200" baseline="0">
                    <a:solidFill>
                      <a:schemeClr val="tx1">
                        <a:lumMod val="75000"/>
                        <a:lumOff val="25000"/>
                      </a:schemeClr>
                    </a:solidFill>
                    <a:latin typeface="+mn-lt"/>
                    <a:ea typeface="+mn-ea"/>
                    <a:cs typeface="+mn-cs"/>
                  </a:defRPr>
                </a:pPr>
                <a:endParaRPr lang="es-A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A.1!$C$9:$AF$9</c:f>
              <c:strCache>
                <c:ptCount val="30"/>
                <c:pt idx="0">
                  <c:v>ene-19</c:v>
                </c:pt>
                <c:pt idx="1">
                  <c:v>feb-19</c:v>
                </c:pt>
                <c:pt idx="2">
                  <c:v>mar-19</c:v>
                </c:pt>
                <c:pt idx="3">
                  <c:v>abr-19</c:v>
                </c:pt>
                <c:pt idx="4">
                  <c:v>may-19</c:v>
                </c:pt>
                <c:pt idx="5">
                  <c:v>jun-19</c:v>
                </c:pt>
                <c:pt idx="6">
                  <c:v>jul-19</c:v>
                </c:pt>
                <c:pt idx="7">
                  <c:v>ago-19</c:v>
                </c:pt>
                <c:pt idx="8">
                  <c:v>sep-19</c:v>
                </c:pt>
                <c:pt idx="9">
                  <c:v>oct-19</c:v>
                </c:pt>
                <c:pt idx="10">
                  <c:v>nov-19</c:v>
                </c:pt>
                <c:pt idx="11">
                  <c:v>dic-19</c:v>
                </c:pt>
                <c:pt idx="12">
                  <c:v>ene-20</c:v>
                </c:pt>
                <c:pt idx="13">
                  <c:v>feb-20</c:v>
                </c:pt>
                <c:pt idx="14">
                  <c:v>mar-20</c:v>
                </c:pt>
                <c:pt idx="15">
                  <c:v>abr-20</c:v>
                </c:pt>
                <c:pt idx="16">
                  <c:v>may-20</c:v>
                </c:pt>
                <c:pt idx="17">
                  <c:v>jun-20</c:v>
                </c:pt>
                <c:pt idx="18">
                  <c:v>jul-20</c:v>
                </c:pt>
                <c:pt idx="19">
                  <c:v>ago-20</c:v>
                </c:pt>
                <c:pt idx="20">
                  <c:v>sep-20</c:v>
                </c:pt>
                <c:pt idx="21">
                  <c:v>oct-20</c:v>
                </c:pt>
                <c:pt idx="22">
                  <c:v>nov-20</c:v>
                </c:pt>
                <c:pt idx="23">
                  <c:v>dic-20</c:v>
                </c:pt>
                <c:pt idx="24">
                  <c:v>ene-21</c:v>
                </c:pt>
                <c:pt idx="25">
                  <c:v>feb-21</c:v>
                </c:pt>
                <c:pt idx="26">
                  <c:v>mar-21</c:v>
                </c:pt>
                <c:pt idx="27">
                  <c:v>abr 21 (*)</c:v>
                </c:pt>
                <c:pt idx="28">
                  <c:v>may 21 (*)</c:v>
                </c:pt>
                <c:pt idx="29">
                  <c:v>jun 21 (*)</c:v>
                </c:pt>
              </c:strCache>
            </c:strRef>
          </c:cat>
          <c:val>
            <c:numRef>
              <c:f>A.1!$C$10:$AF$10</c:f>
              <c:numCache>
                <c:formatCode>#,##0</c:formatCode>
                <c:ptCount val="30"/>
                <c:pt idx="0">
                  <c:v>335661.30000000005</c:v>
                </c:pt>
                <c:pt idx="1">
                  <c:v>334477</c:v>
                </c:pt>
                <c:pt idx="2">
                  <c:v>324898.30000000005</c:v>
                </c:pt>
                <c:pt idx="3">
                  <c:v>334322.89999999997</c:v>
                </c:pt>
                <c:pt idx="4">
                  <c:v>329930.60000000003</c:v>
                </c:pt>
                <c:pt idx="5">
                  <c:v>337267.10000000003</c:v>
                </c:pt>
                <c:pt idx="6">
                  <c:v>341957.5</c:v>
                </c:pt>
                <c:pt idx="7">
                  <c:v>310102.3</c:v>
                </c:pt>
                <c:pt idx="8">
                  <c:v>311251.20000000001</c:v>
                </c:pt>
                <c:pt idx="9">
                  <c:v>312471.00000000006</c:v>
                </c:pt>
                <c:pt idx="10">
                  <c:v>313299.10000000009</c:v>
                </c:pt>
                <c:pt idx="11">
                  <c:v>323064.59999999998</c:v>
                </c:pt>
                <c:pt idx="12">
                  <c:v>324440.60000000003</c:v>
                </c:pt>
                <c:pt idx="13">
                  <c:v>324369.90000000008</c:v>
                </c:pt>
                <c:pt idx="14">
                  <c:v>323381.2</c:v>
                </c:pt>
                <c:pt idx="15">
                  <c:v>323254.8</c:v>
                </c:pt>
                <c:pt idx="16">
                  <c:v>324808.30000000005</c:v>
                </c:pt>
                <c:pt idx="17">
                  <c:v>324552.39999999997</c:v>
                </c:pt>
                <c:pt idx="18">
                  <c:v>328087.89999999997</c:v>
                </c:pt>
                <c:pt idx="19">
                  <c:v>329479.50000000006</c:v>
                </c:pt>
                <c:pt idx="20" formatCode="_ * #,##0_ ;_ * \-#,##0_ ;_ * &quot;-&quot;??_ ;_ @_ ">
                  <c:v>332247.5</c:v>
                </c:pt>
                <c:pt idx="21" formatCode="_ * #,##0_ ;_ * \-#,##0_ ;_ * &quot;-&quot;??_ ;_ @_ ">
                  <c:v>333194.6999999999</c:v>
                </c:pt>
                <c:pt idx="22" formatCode="_ * #,##0_ ;_ * \-#,##0_ ;_ * &quot;-&quot;??_ ;_ @_ ">
                  <c:v>333253.80000000005</c:v>
                </c:pt>
                <c:pt idx="23" formatCode="_ * #,##0_ ;_ * \-#,##0_ ;_ * &quot;-&quot;??_ ;_ @_ ">
                  <c:v>335582.19999999995</c:v>
                </c:pt>
                <c:pt idx="24" formatCode="_ * #,##0_ ;_ * \-#,##0_ ;_ * &quot;-&quot;??_ ;_ @_ ">
                  <c:v>334929.2</c:v>
                </c:pt>
                <c:pt idx="25" formatCode="_ * #,##0_ ;_ * \-#,##0_ ;_ * &quot;-&quot;??_ ;_ @_ ">
                  <c:v>334883.79999999993</c:v>
                </c:pt>
                <c:pt idx="26" formatCode="_ * #,##0_ ;_ * \-#,##0_ ;_ * &quot;-&quot;??_ ;_ @_ ">
                  <c:v>335556.1</c:v>
                </c:pt>
                <c:pt idx="27" formatCode="_ * #,##0_ ;_ * \-#,##0_ ;_ * &quot;-&quot;??_ ;_ @_ ">
                  <c:v>338501.00000000006</c:v>
                </c:pt>
                <c:pt idx="28" formatCode="_ * #,##0_ ;_ * \-#,##0_ ;_ * &quot;-&quot;??_ ;_ @_ ">
                  <c:v>341173</c:v>
                </c:pt>
                <c:pt idx="29" formatCode="_ * #,##0_ ;_ * \-#,##0_ ;_ * &quot;-&quot;??_ ;_ @_ ">
                  <c:v>343519.30000000005</c:v>
                </c:pt>
              </c:numCache>
            </c:numRef>
          </c:val>
          <c:extLst xmlns:c16r2="http://schemas.microsoft.com/office/drawing/2015/06/chart">
            <c:ext xmlns:c16="http://schemas.microsoft.com/office/drawing/2014/chart" uri="{C3380CC4-5D6E-409C-BE32-E72D297353CC}">
              <c16:uniqueId val="{0000000E-B8D5-415B-8396-B944B3149F80}"/>
            </c:ext>
          </c:extLst>
        </c:ser>
        <c:dLbls>
          <c:showLegendKey val="0"/>
          <c:showVal val="0"/>
          <c:showCatName val="0"/>
          <c:showSerName val="0"/>
          <c:showPercent val="0"/>
          <c:showBubbleSize val="0"/>
        </c:dLbls>
        <c:gapWidth val="219"/>
        <c:overlap val="-27"/>
        <c:axId val="483439584"/>
        <c:axId val="527330496"/>
      </c:barChart>
      <c:catAx>
        <c:axId val="483439584"/>
        <c:scaling>
          <c:orientation val="minMax"/>
        </c:scaling>
        <c:delete val="0"/>
        <c:axPos val="b"/>
        <c:numFmt formatCode="General"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s-AR"/>
          </a:p>
        </c:txPr>
        <c:crossAx val="527330496"/>
        <c:crosses val="autoZero"/>
        <c:auto val="1"/>
        <c:lblAlgn val="ctr"/>
        <c:lblOffset val="100"/>
        <c:noMultiLvlLbl val="0"/>
      </c:catAx>
      <c:valAx>
        <c:axId val="52733049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s-AR"/>
          </a:p>
        </c:txPr>
        <c:crossAx val="483439584"/>
        <c:crosses val="autoZero"/>
        <c:crossBetween val="between"/>
      </c:valAx>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sz="1050"/>
      </a:pPr>
      <a:endParaRPr lang="es-AR"/>
    </a:p>
  </c:txPr>
  <c:printSettings>
    <c:headerFooter/>
    <c:pageMargins b="0.75000000000001044" l="0.70000000000000062" r="0.70000000000000062" t="0.75000000000001044" header="0.30000000000000032" footer="0.30000000000000032"/>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101933</xdr:colOff>
      <xdr:row>44</xdr:row>
      <xdr:rowOff>107327</xdr:rowOff>
    </xdr:from>
    <xdr:to>
      <xdr:col>9</xdr:col>
      <xdr:colOff>269038</xdr:colOff>
      <xdr:row>62</xdr:row>
      <xdr:rowOff>3342</xdr:rowOff>
    </xdr:to>
    <xdr:graphicFrame macro="">
      <xdr:nvGraphicFramePr>
        <xdr:cNvPr id="10" name="3 Gráfico">
          <a:extLst>
            <a:ext uri="{FF2B5EF4-FFF2-40B4-BE49-F238E27FC236}">
              <a16:creationId xmlns:a16="http://schemas.microsoft.com/office/drawing/2014/main" xmlns="" id="{AC5D79B6-B0B7-4328-BEC5-30BC1D53EE6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116683</xdr:colOff>
      <xdr:row>23</xdr:row>
      <xdr:rowOff>179581</xdr:rowOff>
    </xdr:from>
    <xdr:to>
      <xdr:col>9</xdr:col>
      <xdr:colOff>222250</xdr:colOff>
      <xdr:row>42</xdr:row>
      <xdr:rowOff>111125</xdr:rowOff>
    </xdr:to>
    <xdr:graphicFrame macro="">
      <xdr:nvGraphicFramePr>
        <xdr:cNvPr id="11" name="4 Gráfico">
          <a:extLst>
            <a:ext uri="{FF2B5EF4-FFF2-40B4-BE49-F238E27FC236}">
              <a16:creationId xmlns:a16="http://schemas.microsoft.com/office/drawing/2014/main" xmlns="" id="{4A9AE647-AD54-4957-A322-1D6B6F7D3F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17</xdr:col>
      <xdr:colOff>604258</xdr:colOff>
      <xdr:row>24</xdr:row>
      <xdr:rowOff>16173</xdr:rowOff>
    </xdr:from>
    <xdr:to>
      <xdr:col>26</xdr:col>
      <xdr:colOff>15875</xdr:colOff>
      <xdr:row>42</xdr:row>
      <xdr:rowOff>174625</xdr:rowOff>
    </xdr:to>
    <xdr:graphicFrame macro="">
      <xdr:nvGraphicFramePr>
        <xdr:cNvPr id="12" name="5 Gráfico">
          <a:extLst>
            <a:ext uri="{FF2B5EF4-FFF2-40B4-BE49-F238E27FC236}">
              <a16:creationId xmlns:a16="http://schemas.microsoft.com/office/drawing/2014/main" xmlns="" id="{B44DE5EA-CDE1-4C5F-8B18-B0EE33B03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551032</xdr:colOff>
      <xdr:row>23</xdr:row>
      <xdr:rowOff>175886</xdr:rowOff>
    </xdr:from>
    <xdr:to>
      <xdr:col>17</xdr:col>
      <xdr:colOff>301625</xdr:colOff>
      <xdr:row>42</xdr:row>
      <xdr:rowOff>142875</xdr:rowOff>
    </xdr:to>
    <xdr:graphicFrame macro="">
      <xdr:nvGraphicFramePr>
        <xdr:cNvPr id="13" name="6 Gráfico">
          <a:extLst>
            <a:ext uri="{FF2B5EF4-FFF2-40B4-BE49-F238E27FC236}">
              <a16:creationId xmlns:a16="http://schemas.microsoft.com/office/drawing/2014/main" xmlns="" id="{5AFDE70A-C553-4200-BAA0-5BBD85C7FC5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97435</xdr:colOff>
      <xdr:row>4</xdr:row>
      <xdr:rowOff>3609</xdr:rowOff>
    </xdr:from>
    <xdr:to>
      <xdr:col>9</xdr:col>
      <xdr:colOff>248715</xdr:colOff>
      <xdr:row>23</xdr:row>
      <xdr:rowOff>67032</xdr:rowOff>
    </xdr:to>
    <xdr:graphicFrame macro="">
      <xdr:nvGraphicFramePr>
        <xdr:cNvPr id="14" name="7 Gráfico">
          <a:extLst>
            <a:ext uri="{FF2B5EF4-FFF2-40B4-BE49-F238E27FC236}">
              <a16:creationId xmlns:a16="http://schemas.microsoft.com/office/drawing/2014/main" xmlns="" id="{9022C5A3-B55F-4114-8767-344F2A192A6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582688</xdr:colOff>
      <xdr:row>3</xdr:row>
      <xdr:rowOff>167105</xdr:rowOff>
    </xdr:from>
    <xdr:to>
      <xdr:col>17</xdr:col>
      <xdr:colOff>300789</xdr:colOff>
      <xdr:row>23</xdr:row>
      <xdr:rowOff>61206</xdr:rowOff>
    </xdr:to>
    <xdr:graphicFrame macro="">
      <xdr:nvGraphicFramePr>
        <xdr:cNvPr id="15" name="8 Gráfico">
          <a:extLst>
            <a:ext uri="{FF2B5EF4-FFF2-40B4-BE49-F238E27FC236}">
              <a16:creationId xmlns:a16="http://schemas.microsoft.com/office/drawing/2014/main" xmlns="" id="{D92D3C79-89F6-4441-AC6F-76B22AC424C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17</xdr:col>
      <xdr:colOff>604981</xdr:colOff>
      <xdr:row>3</xdr:row>
      <xdr:rowOff>177402</xdr:rowOff>
    </xdr:from>
    <xdr:to>
      <xdr:col>26</xdr:col>
      <xdr:colOff>10470</xdr:colOff>
      <xdr:row>22</xdr:row>
      <xdr:rowOff>167106</xdr:rowOff>
    </xdr:to>
    <xdr:graphicFrame macro="">
      <xdr:nvGraphicFramePr>
        <xdr:cNvPr id="16" name="9 Gráfico">
          <a:extLst>
            <a:ext uri="{FF2B5EF4-FFF2-40B4-BE49-F238E27FC236}">
              <a16:creationId xmlns:a16="http://schemas.microsoft.com/office/drawing/2014/main" xmlns="" id="{6AF10A20-4D2E-40B9-B1A4-2682229398F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9</xdr:col>
      <xdr:colOff>575354</xdr:colOff>
      <xdr:row>44</xdr:row>
      <xdr:rowOff>117647</xdr:rowOff>
    </xdr:from>
    <xdr:to>
      <xdr:col>25</xdr:col>
      <xdr:colOff>587375</xdr:colOff>
      <xdr:row>70</xdr:row>
      <xdr:rowOff>31750</xdr:rowOff>
    </xdr:to>
    <xdr:graphicFrame macro="">
      <xdr:nvGraphicFramePr>
        <xdr:cNvPr id="17" name="11 Gráfico">
          <a:extLst>
            <a:ext uri="{FF2B5EF4-FFF2-40B4-BE49-F238E27FC236}">
              <a16:creationId xmlns:a16="http://schemas.microsoft.com/office/drawing/2014/main" xmlns="" id="{78E2565D-D0AC-4D92-B12B-B7DC3E2C4D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0.00433</cdr:x>
      <cdr:y>0.91781</cdr:y>
    </cdr:from>
    <cdr:to>
      <cdr:x>0.51917</cdr:x>
      <cdr:y>1</cdr:y>
    </cdr:to>
    <cdr:sp macro="" textlink="">
      <cdr:nvSpPr>
        <cdr:cNvPr id="2" name="1 CuadroTexto"/>
        <cdr:cNvSpPr txBox="1"/>
      </cdr:nvSpPr>
      <cdr:spPr>
        <a:xfrm xmlns:a="http://schemas.openxmlformats.org/drawingml/2006/main">
          <a:off x="26878" y="2917371"/>
          <a:ext cx="3193637" cy="26125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AR" sz="1000">
              <a:solidFill>
                <a:schemeClr val="tx1">
                  <a:lumMod val="75000"/>
                  <a:lumOff val="25000"/>
                </a:schemeClr>
              </a:solidFill>
            </a:rPr>
            <a:t>(*)</a:t>
          </a:r>
          <a:r>
            <a:rPr lang="es-AR" sz="1000" baseline="0">
              <a:solidFill>
                <a:schemeClr val="tx1">
                  <a:lumMod val="75000"/>
                  <a:lumOff val="25000"/>
                </a:schemeClr>
              </a:solidFill>
            </a:rPr>
            <a:t> Datos preliminares</a:t>
          </a:r>
          <a:endParaRPr lang="es-AR" sz="1000">
            <a:solidFill>
              <a:schemeClr val="tx1">
                <a:lumMod val="75000"/>
                <a:lumOff val="25000"/>
              </a:schemeClr>
            </a:solidFill>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0.0135</cdr:x>
      <cdr:y>0.91086</cdr:y>
    </cdr:from>
    <cdr:to>
      <cdr:x>0.64934</cdr:x>
      <cdr:y>0.98645</cdr:y>
    </cdr:to>
    <cdr:sp macro="" textlink="">
      <cdr:nvSpPr>
        <cdr:cNvPr id="2" name="1 CuadroTexto"/>
        <cdr:cNvSpPr txBox="1"/>
      </cdr:nvSpPr>
      <cdr:spPr>
        <a:xfrm xmlns:a="http://schemas.openxmlformats.org/drawingml/2006/main">
          <a:off x="71257" y="2926968"/>
          <a:ext cx="3355613" cy="24290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AR" sz="1000">
              <a:solidFill>
                <a:schemeClr val="tx1">
                  <a:lumMod val="75000"/>
                  <a:lumOff val="25000"/>
                </a:schemeClr>
              </a:solidFill>
            </a:rPr>
            <a:t>(*)</a:t>
          </a:r>
          <a:r>
            <a:rPr lang="es-AR" sz="1000" baseline="0">
              <a:solidFill>
                <a:schemeClr val="tx1">
                  <a:lumMod val="75000"/>
                  <a:lumOff val="25000"/>
                </a:schemeClr>
              </a:solidFill>
            </a:rPr>
            <a:t> Datos preliminares</a:t>
          </a:r>
          <a:r>
            <a:rPr lang="es-AR" sz="1000" baseline="0">
              <a:solidFill>
                <a:sysClr val="window" lastClr="FFFFFF"/>
              </a:solidFill>
            </a:rPr>
            <a:t>.</a:t>
          </a:r>
          <a:endParaRPr lang="es-AR" sz="1000">
            <a:solidFill>
              <a:sysClr val="window" lastClr="FFFFFF"/>
            </a:solidFill>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0.00231</cdr:x>
      <cdr:y>0.91875</cdr:y>
    </cdr:from>
    <cdr:to>
      <cdr:x>0.65756</cdr:x>
      <cdr:y>0.99323</cdr:y>
    </cdr:to>
    <cdr:sp macro="" textlink="">
      <cdr:nvSpPr>
        <cdr:cNvPr id="2" name="1 CuadroTexto"/>
        <cdr:cNvSpPr txBox="1"/>
      </cdr:nvSpPr>
      <cdr:spPr>
        <a:xfrm xmlns:a="http://schemas.openxmlformats.org/drawingml/2006/main">
          <a:off x="10631" y="2954289"/>
          <a:ext cx="3020332" cy="23948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AR" sz="1000">
              <a:solidFill>
                <a:schemeClr val="tx1">
                  <a:lumMod val="75000"/>
                  <a:lumOff val="25000"/>
                </a:schemeClr>
              </a:solidFill>
            </a:rPr>
            <a:t>(*)</a:t>
          </a:r>
          <a:r>
            <a:rPr lang="es-AR" sz="1000" baseline="0">
              <a:solidFill>
                <a:schemeClr val="tx1">
                  <a:lumMod val="75000"/>
                  <a:lumOff val="25000"/>
                </a:schemeClr>
              </a:solidFill>
            </a:rPr>
            <a:t> Datos preliminares</a:t>
          </a:r>
          <a:endParaRPr lang="es-AR" sz="1000">
            <a:solidFill>
              <a:schemeClr val="tx1">
                <a:lumMod val="75000"/>
                <a:lumOff val="25000"/>
              </a:schemeClr>
            </a:solidFill>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cdr:x>
      <cdr:y>0.91136</cdr:y>
    </cdr:from>
    <cdr:to>
      <cdr:x>0.61625</cdr:x>
      <cdr:y>1</cdr:y>
    </cdr:to>
    <cdr:sp macro="" textlink="">
      <cdr:nvSpPr>
        <cdr:cNvPr id="2" name="1 CuadroTexto"/>
        <cdr:cNvSpPr txBox="1"/>
      </cdr:nvSpPr>
      <cdr:spPr>
        <a:xfrm xmlns:a="http://schemas.openxmlformats.org/drawingml/2006/main">
          <a:off x="0" y="2916717"/>
          <a:ext cx="2971800" cy="28368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AR" sz="1000" b="0">
              <a:solidFill>
                <a:sysClr val="windowText" lastClr="000000"/>
              </a:solidFill>
            </a:rPr>
            <a:t>(*)</a:t>
          </a:r>
          <a:r>
            <a:rPr lang="es-AR" sz="1000" b="0" baseline="0">
              <a:solidFill>
                <a:sysClr val="windowText" lastClr="000000"/>
              </a:solidFill>
            </a:rPr>
            <a:t> Datos preliminares</a:t>
          </a:r>
          <a:endParaRPr lang="es-AR" sz="1100">
            <a:solidFill>
              <a:sysClr val="windowText" lastClr="000000"/>
            </a:solidFill>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cdr:x>
      <cdr:y>0.93005</cdr:y>
    </cdr:from>
    <cdr:to>
      <cdr:x>0.50258</cdr:x>
      <cdr:y>0.99392</cdr:y>
    </cdr:to>
    <cdr:sp macro="" textlink="">
      <cdr:nvSpPr>
        <cdr:cNvPr id="2" name="1 CuadroTexto"/>
        <cdr:cNvSpPr txBox="1"/>
      </cdr:nvSpPr>
      <cdr:spPr>
        <a:xfrm xmlns:a="http://schemas.openxmlformats.org/drawingml/2006/main">
          <a:off x="0" y="3329138"/>
          <a:ext cx="3161611" cy="2286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s-AR" sz="1000">
              <a:solidFill>
                <a:schemeClr val="tx1">
                  <a:lumMod val="75000"/>
                  <a:lumOff val="25000"/>
                </a:schemeClr>
              </a:solidFill>
            </a:rPr>
            <a:t>(*)</a:t>
          </a:r>
          <a:r>
            <a:rPr lang="es-AR" sz="1000" baseline="0">
              <a:solidFill>
                <a:schemeClr val="tx1">
                  <a:lumMod val="75000"/>
                  <a:lumOff val="25000"/>
                </a:schemeClr>
              </a:solidFill>
            </a:rPr>
            <a:t> Datos preliminares</a:t>
          </a:r>
          <a:endParaRPr lang="es-AR" sz="1000">
            <a:solidFill>
              <a:schemeClr val="tx1">
                <a:lumMod val="75000"/>
                <a:lumOff val="25000"/>
              </a:schemeClr>
            </a:solidFill>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cdr:x>
      <cdr:y>0</cdr:y>
    </cdr:from>
    <cdr:to>
      <cdr:x>0.00429</cdr:x>
      <cdr:y>0.00794</cdr:y>
    </cdr:to>
    <cdr:pic>
      <cdr:nvPicPr>
        <cdr:cNvPr id="2" name="chart">
          <a:extLst xmlns:a="http://schemas.openxmlformats.org/drawingml/2006/main">
            <a:ext uri="{FF2B5EF4-FFF2-40B4-BE49-F238E27FC236}">
              <a16:creationId xmlns:a16="http://schemas.microsoft.com/office/drawing/2014/main" xmlns="" id="{9C4BF1E1-957C-43ED-90DE-B6649A6CD126}"/>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0.00126</cdr:x>
      <cdr:y>0.93034</cdr:y>
    </cdr:from>
    <cdr:to>
      <cdr:x>0.49563</cdr:x>
      <cdr:y>1</cdr:y>
    </cdr:to>
    <cdr:sp macro="" textlink="">
      <cdr:nvSpPr>
        <cdr:cNvPr id="3" name="1 CuadroTexto"/>
        <cdr:cNvSpPr txBox="1"/>
      </cdr:nvSpPr>
      <cdr:spPr>
        <a:xfrm xmlns:a="http://schemas.openxmlformats.org/drawingml/2006/main">
          <a:off x="7774" y="3343633"/>
          <a:ext cx="3062233" cy="25037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AR" sz="1000" baseline="0">
              <a:solidFill>
                <a:schemeClr val="tx1">
                  <a:lumMod val="75000"/>
                  <a:lumOff val="25000"/>
                </a:schemeClr>
              </a:solidFill>
            </a:rPr>
            <a:t>(*</a:t>
          </a:r>
          <a:r>
            <a:rPr lang="es-AR" sz="1000">
              <a:solidFill>
                <a:schemeClr val="tx1">
                  <a:lumMod val="75000"/>
                  <a:lumOff val="25000"/>
                </a:schemeClr>
              </a:solidFill>
            </a:rPr>
            <a:t>)</a:t>
          </a:r>
          <a:r>
            <a:rPr lang="es-AR" sz="1000" baseline="0">
              <a:solidFill>
                <a:schemeClr val="tx1">
                  <a:lumMod val="75000"/>
                  <a:lumOff val="25000"/>
                </a:schemeClr>
              </a:solidFill>
            </a:rPr>
            <a:t> Datos </a:t>
          </a:r>
          <a:r>
            <a:rPr lang="es-AR" sz="1000" baseline="0">
              <a:solidFill>
                <a:schemeClr val="tx1">
                  <a:lumMod val="75000"/>
                  <a:lumOff val="25000"/>
                </a:schemeClr>
              </a:solidFill>
              <a:effectLst/>
              <a:latin typeface="Calibri"/>
              <a:ea typeface="+mn-ea"/>
              <a:cs typeface="+mn-cs"/>
            </a:rPr>
            <a:t>preliminares</a:t>
          </a:r>
          <a:endParaRPr lang="es-AR" sz="1000" baseline="0">
            <a:solidFill>
              <a:schemeClr val="tx1">
                <a:lumMod val="75000"/>
                <a:lumOff val="25000"/>
              </a:schemeClr>
            </a:solidFill>
            <a:effectLst/>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cdr:x>
      <cdr:y>0.91265</cdr:y>
    </cdr:from>
    <cdr:to>
      <cdr:x>0.47069</cdr:x>
      <cdr:y>0.9768</cdr:y>
    </cdr:to>
    <cdr:sp macro="" textlink="">
      <cdr:nvSpPr>
        <cdr:cNvPr id="2" name="1 CuadroTexto"/>
        <cdr:cNvSpPr txBox="1"/>
      </cdr:nvSpPr>
      <cdr:spPr>
        <a:xfrm xmlns:a="http://schemas.openxmlformats.org/drawingml/2006/main">
          <a:off x="0" y="2997451"/>
          <a:ext cx="2971800" cy="21069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AR" sz="1000">
              <a:solidFill>
                <a:schemeClr val="tx1">
                  <a:lumMod val="75000"/>
                  <a:lumOff val="25000"/>
                </a:schemeClr>
              </a:solidFill>
            </a:rPr>
            <a:t>(*)</a:t>
          </a:r>
          <a:r>
            <a:rPr lang="es-AR" sz="1000" baseline="0">
              <a:solidFill>
                <a:schemeClr val="tx1">
                  <a:lumMod val="75000"/>
                  <a:lumOff val="25000"/>
                </a:schemeClr>
              </a:solidFill>
            </a:rPr>
            <a:t> Datos preliminares</a:t>
          </a:r>
          <a:r>
            <a:rPr lang="es-AR" sz="1100" baseline="0">
              <a:solidFill>
                <a:sysClr val="window" lastClr="FFFFFF"/>
              </a:solidFill>
            </a:rPr>
            <a:t>.</a:t>
          </a:r>
          <a:endParaRPr lang="es-AR" sz="1100">
            <a:solidFill>
              <a:sysClr val="window" lastClr="FFFFFF"/>
            </a:solidFill>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0.00236</cdr:x>
      <cdr:y>0.94186</cdr:y>
    </cdr:from>
    <cdr:to>
      <cdr:x>0.40839</cdr:x>
      <cdr:y>0.9906</cdr:y>
    </cdr:to>
    <cdr:sp macro="" textlink="">
      <cdr:nvSpPr>
        <cdr:cNvPr id="2" name="1 CuadroTexto"/>
        <cdr:cNvSpPr txBox="1"/>
      </cdr:nvSpPr>
      <cdr:spPr>
        <a:xfrm xmlns:a="http://schemas.openxmlformats.org/drawingml/2006/main">
          <a:off x="29820" y="4232652"/>
          <a:ext cx="5129697" cy="21899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AR" sz="1000" b="0">
              <a:solidFill>
                <a:schemeClr val="tx1">
                  <a:lumMod val="75000"/>
                  <a:lumOff val="25000"/>
                </a:schemeClr>
              </a:solidFill>
            </a:rPr>
            <a:t>(*)</a:t>
          </a:r>
          <a:r>
            <a:rPr lang="es-AR" sz="1000" b="0" baseline="0">
              <a:solidFill>
                <a:schemeClr val="tx1">
                  <a:lumMod val="75000"/>
                  <a:lumOff val="25000"/>
                </a:schemeClr>
              </a:solidFill>
            </a:rPr>
            <a:t> Datos preliminares en millones de dólares</a:t>
          </a:r>
          <a:endParaRPr lang="es-AR" sz="1000" b="0">
            <a:solidFill>
              <a:schemeClr val="tx1">
                <a:lumMod val="75000"/>
                <a:lumOff val="25000"/>
              </a:schemeClr>
            </a:solidFill>
          </a:endParaRP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C:\oncp\0scar\SPublico\0scarCierre\TitulosGN-Stocks.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Dtk01\0scar\0scar\SPublico\0scarCierre\CarteraResidentes.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Dtk01\0scar\0scar\SPublico\0scarCierre\BajaSiGADEProy.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tk01\0scar\0scar\SPublico\0scarCierre\CajadeValore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tk01\0scar\0scar\SPublico\0scarCierre\Provincias\Proyecciones%20Prov.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tk01\0scar\SPublico\0scarCierre\Proyec%20y%20Observados\Observado%2004-I\Perfil\Perfil%20Final%20Sigad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co838i\0scar\SPublico\0scarCierre\Proyec%20y%20Observados\Observado%202004\Observado%2004-III\Perfil\perfil%20siga%20final.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oncp\0scar\SPublico\0scarCierre\Proyec%20y%20Observados\Observado%202005\Observado%2005-III\Perfil%20III%202005\INTERMEDIO%20PERFIL%20III.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oncp\0scar\SPublico\0scarCierre\Proyec%20y%20Observados\Observado%202005\Observado%2005-IV\Perfiles\INTERMEDIO%20PERFIL%20IV2005.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oncp\0scar\SPublico\0scarCierre\Proyec%20y%20Observados\Observado%202006\I%202006\PERFILES\INTERMEDIO%201%202006.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K:\SPublico\0scarCierre\Proyec%20y%20Observados\Observado%202006\IV%202006\INTERMEDIO%20III%200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mos Gdos"/>
      <sheetName val="SIGADE"/>
      <sheetName val="Residencia"/>
      <sheetName val="Deuda Externa"/>
      <sheetName val="Ajustes"/>
      <sheetName val="CoefStocks"/>
      <sheetName val="Coefsinpases"/>
      <sheetName val="Residencia II"/>
      <sheetName val="Enero"/>
      <sheetName val="Febrero"/>
      <sheetName val="cuadro 14 Bis"/>
      <sheetName val="Posi NR"/>
      <sheetName val="Posi Total"/>
    </sheetNames>
    <sheetDataSet>
      <sheetData sheetId="0" refreshError="1"/>
      <sheetData sheetId="1" refreshError="1">
        <row r="2">
          <cell r="A2" t="str">
            <v>COD DNCI</v>
          </cell>
          <cell r="B2" t="str">
            <v>Especie</v>
          </cell>
          <cell r="C2">
            <v>33603</v>
          </cell>
          <cell r="D2">
            <v>33694</v>
          </cell>
          <cell r="E2">
            <v>33785</v>
          </cell>
          <cell r="F2">
            <v>33877</v>
          </cell>
          <cell r="G2">
            <v>33969</v>
          </cell>
          <cell r="H2">
            <v>34059</v>
          </cell>
          <cell r="I2">
            <v>34150</v>
          </cell>
          <cell r="J2">
            <v>34242</v>
          </cell>
          <cell r="K2">
            <v>34334</v>
          </cell>
          <cell r="L2">
            <v>34424</v>
          </cell>
          <cell r="M2">
            <v>34515</v>
          </cell>
          <cell r="N2">
            <v>34607</v>
          </cell>
          <cell r="O2">
            <v>34699</v>
          </cell>
          <cell r="P2">
            <v>34789</v>
          </cell>
          <cell r="Q2">
            <v>34880</v>
          </cell>
          <cell r="R2">
            <v>34972</v>
          </cell>
          <cell r="S2">
            <v>35064</v>
          </cell>
          <cell r="T2">
            <v>35155</v>
          </cell>
          <cell r="U2">
            <v>35246</v>
          </cell>
          <cell r="V2">
            <v>35338</v>
          </cell>
          <cell r="W2">
            <v>35430</v>
          </cell>
          <cell r="X2">
            <v>35520</v>
          </cell>
          <cell r="Y2">
            <v>35611</v>
          </cell>
          <cell r="Z2">
            <v>35703</v>
          </cell>
          <cell r="AA2">
            <v>35795</v>
          </cell>
          <cell r="AB2">
            <v>35885</v>
          </cell>
          <cell r="AC2">
            <v>35976</v>
          </cell>
          <cell r="AD2">
            <v>36068</v>
          </cell>
          <cell r="AE2">
            <v>36160</v>
          </cell>
          <cell r="AF2">
            <v>36250</v>
          </cell>
          <cell r="AG2">
            <v>36341</v>
          </cell>
          <cell r="AH2">
            <v>36433</v>
          </cell>
          <cell r="AI2">
            <v>36525</v>
          </cell>
          <cell r="AJ2">
            <v>36616</v>
          </cell>
          <cell r="AK2">
            <v>36707</v>
          </cell>
          <cell r="AL2">
            <v>36799</v>
          </cell>
          <cell r="AM2">
            <v>36891</v>
          </cell>
          <cell r="AN2">
            <v>36981</v>
          </cell>
          <cell r="AO2">
            <v>37072</v>
          </cell>
          <cell r="AP2">
            <v>37164</v>
          </cell>
          <cell r="AQ2">
            <v>37195</v>
          </cell>
          <cell r="AR2">
            <v>37256</v>
          </cell>
          <cell r="AS2">
            <v>37346</v>
          </cell>
          <cell r="AT2">
            <v>37437</v>
          </cell>
          <cell r="AU2">
            <v>37529</v>
          </cell>
        </row>
        <row r="3">
          <cell r="A3" t="str">
            <v>Nro de Columna</v>
          </cell>
          <cell r="B3">
            <v>2</v>
          </cell>
          <cell r="C3">
            <v>3</v>
          </cell>
          <cell r="D3">
            <v>4</v>
          </cell>
          <cell r="E3">
            <v>5</v>
          </cell>
          <cell r="F3">
            <v>6</v>
          </cell>
          <cell r="G3">
            <v>7</v>
          </cell>
          <cell r="H3">
            <v>8</v>
          </cell>
          <cell r="I3">
            <v>9</v>
          </cell>
          <cell r="J3">
            <v>10</v>
          </cell>
          <cell r="K3">
            <v>11</v>
          </cell>
          <cell r="L3">
            <v>12</v>
          </cell>
          <cell r="M3">
            <v>13</v>
          </cell>
          <cell r="N3">
            <v>14</v>
          </cell>
          <cell r="O3">
            <v>15</v>
          </cell>
          <cell r="P3">
            <v>16</v>
          </cell>
          <cell r="Q3">
            <v>17</v>
          </cell>
          <cell r="R3">
            <v>18</v>
          </cell>
          <cell r="S3">
            <v>19</v>
          </cell>
          <cell r="T3">
            <v>20</v>
          </cell>
          <cell r="U3">
            <v>21</v>
          </cell>
          <cell r="V3">
            <v>22</v>
          </cell>
          <cell r="W3">
            <v>23</v>
          </cell>
          <cell r="X3">
            <v>24</v>
          </cell>
          <cell r="Y3">
            <v>25</v>
          </cell>
          <cell r="Z3">
            <v>26</v>
          </cell>
          <cell r="AA3">
            <v>27</v>
          </cell>
          <cell r="AB3">
            <v>28</v>
          </cell>
          <cell r="AC3">
            <v>29</v>
          </cell>
          <cell r="AD3">
            <v>30</v>
          </cell>
          <cell r="AE3">
            <v>31</v>
          </cell>
          <cell r="AF3">
            <v>32</v>
          </cell>
          <cell r="AG3">
            <v>33</v>
          </cell>
          <cell r="AH3">
            <v>34</v>
          </cell>
          <cell r="AI3">
            <v>35</v>
          </cell>
          <cell r="AJ3">
            <v>36</v>
          </cell>
          <cell r="AK3">
            <v>37</v>
          </cell>
          <cell r="AL3">
            <v>38</v>
          </cell>
          <cell r="AM3">
            <v>39</v>
          </cell>
          <cell r="AN3">
            <v>40</v>
          </cell>
          <cell r="AO3">
            <v>41</v>
          </cell>
          <cell r="AP3">
            <v>42</v>
          </cell>
          <cell r="AQ3">
            <v>43</v>
          </cell>
          <cell r="AR3">
            <v>44</v>
          </cell>
          <cell r="AS3">
            <v>45</v>
          </cell>
          <cell r="AT3">
            <v>46</v>
          </cell>
          <cell r="AU3">
            <v>47</v>
          </cell>
        </row>
        <row r="4">
          <cell r="A4" t="str">
            <v>BIC</v>
          </cell>
          <cell r="B4" t="str">
            <v>Bic</v>
          </cell>
          <cell r="C4">
            <v>0</v>
          </cell>
          <cell r="D4">
            <v>0</v>
          </cell>
          <cell r="E4">
            <v>0</v>
          </cell>
          <cell r="F4">
            <v>0</v>
          </cell>
          <cell r="G4">
            <v>1351.6</v>
          </cell>
          <cell r="H4">
            <v>1323</v>
          </cell>
          <cell r="I4">
            <v>1292.7</v>
          </cell>
          <cell r="J4">
            <v>1262</v>
          </cell>
          <cell r="K4">
            <v>1231</v>
          </cell>
          <cell r="L4">
            <v>1190</v>
          </cell>
          <cell r="M4">
            <v>1162</v>
          </cell>
          <cell r="N4">
            <v>1131.2</v>
          </cell>
          <cell r="O4">
            <v>1097.3</v>
          </cell>
          <cell r="P4">
            <v>1022.7</v>
          </cell>
          <cell r="Q4">
            <v>982.8</v>
          </cell>
          <cell r="R4">
            <v>963</v>
          </cell>
          <cell r="S4">
            <v>55.7</v>
          </cell>
          <cell r="T4">
            <v>55.728000000000002</v>
          </cell>
          <cell r="U4">
            <v>0</v>
          </cell>
          <cell r="V4">
            <v>0</v>
          </cell>
          <cell r="W4">
            <v>0</v>
          </cell>
          <cell r="X4">
            <v>0</v>
          </cell>
          <cell r="Y4">
            <v>0</v>
          </cell>
          <cell r="Z4">
            <v>0</v>
          </cell>
          <cell r="AA4">
            <v>0</v>
          </cell>
          <cell r="AB4">
            <v>0</v>
          </cell>
          <cell r="AC4">
            <v>0</v>
          </cell>
          <cell r="AD4">
            <v>0</v>
          </cell>
          <cell r="AE4">
            <v>0</v>
          </cell>
          <cell r="AF4">
            <v>0</v>
          </cell>
          <cell r="AG4">
            <v>0</v>
          </cell>
          <cell r="AH4">
            <v>0</v>
          </cell>
          <cell r="AI4">
            <v>0</v>
          </cell>
          <cell r="AJ4">
            <v>0</v>
          </cell>
          <cell r="AK4">
            <v>0</v>
          </cell>
          <cell r="AL4">
            <v>0</v>
          </cell>
          <cell r="AM4">
            <v>0</v>
          </cell>
          <cell r="AN4">
            <v>0</v>
          </cell>
          <cell r="AO4">
            <v>0</v>
          </cell>
          <cell r="AP4">
            <v>0</v>
          </cell>
          <cell r="AQ4">
            <v>0</v>
          </cell>
          <cell r="AR4">
            <v>0</v>
          </cell>
          <cell r="AS4">
            <v>0</v>
          </cell>
          <cell r="AT4">
            <v>0</v>
          </cell>
          <cell r="AU4">
            <v>0</v>
          </cell>
        </row>
        <row r="5">
          <cell r="A5" t="str">
            <v>BOT5</v>
          </cell>
          <cell r="B5" t="str">
            <v xml:space="preserve">Boteso 5 años </v>
          </cell>
          <cell r="C5">
            <v>0</v>
          </cell>
          <cell r="D5">
            <v>0</v>
          </cell>
          <cell r="E5">
            <v>0</v>
          </cell>
          <cell r="F5">
            <v>12</v>
          </cell>
          <cell r="G5">
            <v>30</v>
          </cell>
          <cell r="H5">
            <v>55</v>
          </cell>
          <cell r="I5">
            <v>66</v>
          </cell>
          <cell r="J5">
            <v>95</v>
          </cell>
          <cell r="K5">
            <v>70.08</v>
          </cell>
          <cell r="L5">
            <v>140.4</v>
          </cell>
          <cell r="M5">
            <v>125.1</v>
          </cell>
          <cell r="N5">
            <v>151.4</v>
          </cell>
          <cell r="O5">
            <v>130.19999999999999</v>
          </cell>
          <cell r="P5">
            <v>109.1</v>
          </cell>
          <cell r="Q5">
            <v>87.9</v>
          </cell>
          <cell r="R5">
            <v>66.724000000000004</v>
          </cell>
          <cell r="S5">
            <v>45.6</v>
          </cell>
          <cell r="T5">
            <v>24.379000000000001</v>
          </cell>
          <cell r="U5">
            <v>0</v>
          </cell>
          <cell r="V5">
            <v>0</v>
          </cell>
          <cell r="W5">
            <v>0</v>
          </cell>
          <cell r="X5">
            <v>0</v>
          </cell>
          <cell r="Y5">
            <v>0</v>
          </cell>
          <cell r="Z5">
            <v>0</v>
          </cell>
          <cell r="AA5">
            <v>0</v>
          </cell>
          <cell r="AB5">
            <v>0</v>
          </cell>
          <cell r="AC5">
            <v>0</v>
          </cell>
          <cell r="AD5">
            <v>0</v>
          </cell>
          <cell r="AE5">
            <v>0</v>
          </cell>
          <cell r="AF5">
            <v>0</v>
          </cell>
          <cell r="AG5">
            <v>0</v>
          </cell>
          <cell r="AH5">
            <v>0</v>
          </cell>
          <cell r="AI5">
            <v>0</v>
          </cell>
          <cell r="AJ5">
            <v>0</v>
          </cell>
          <cell r="AK5">
            <v>0</v>
          </cell>
          <cell r="AL5">
            <v>0</v>
          </cell>
          <cell r="AM5">
            <v>0</v>
          </cell>
          <cell r="AN5">
            <v>0</v>
          </cell>
          <cell r="AO5">
            <v>0</v>
          </cell>
          <cell r="AP5">
            <v>0</v>
          </cell>
          <cell r="AQ5">
            <v>0</v>
          </cell>
          <cell r="AR5">
            <v>0</v>
          </cell>
          <cell r="AS5">
            <v>0</v>
          </cell>
          <cell r="AT5">
            <v>0</v>
          </cell>
          <cell r="AU5">
            <v>0</v>
          </cell>
        </row>
        <row r="6">
          <cell r="A6" t="str">
            <v>BOT10</v>
          </cell>
          <cell r="B6" t="str">
            <v xml:space="preserve">Boteso 10 años </v>
          </cell>
          <cell r="C6">
            <v>0</v>
          </cell>
          <cell r="D6">
            <v>0</v>
          </cell>
          <cell r="E6">
            <v>0</v>
          </cell>
          <cell r="F6">
            <v>66</v>
          </cell>
          <cell r="G6">
            <v>73</v>
          </cell>
          <cell r="H6">
            <v>141</v>
          </cell>
          <cell r="I6">
            <v>243</v>
          </cell>
          <cell r="J6">
            <v>245</v>
          </cell>
          <cell r="K6">
            <v>321.95</v>
          </cell>
          <cell r="L6">
            <v>382.3</v>
          </cell>
          <cell r="M6">
            <v>557</v>
          </cell>
          <cell r="N6">
            <v>797</v>
          </cell>
          <cell r="O6">
            <v>840</v>
          </cell>
          <cell r="P6">
            <v>841</v>
          </cell>
          <cell r="Q6">
            <v>848.3</v>
          </cell>
          <cell r="R6">
            <v>824.77300000000002</v>
          </cell>
          <cell r="S6">
            <v>820.3</v>
          </cell>
          <cell r="T6">
            <v>790.97</v>
          </cell>
          <cell r="U6">
            <v>764.923</v>
          </cell>
          <cell r="V6">
            <v>724.02139</v>
          </cell>
          <cell r="W6">
            <v>704.2</v>
          </cell>
          <cell r="X6">
            <v>672.96</v>
          </cell>
          <cell r="Y6">
            <v>635.07000000000005</v>
          </cell>
          <cell r="Z6">
            <v>593.11</v>
          </cell>
          <cell r="AA6">
            <v>559.04</v>
          </cell>
          <cell r="AB6">
            <v>527.14800000000002</v>
          </cell>
          <cell r="AC6">
            <v>471.99</v>
          </cell>
          <cell r="AD6">
            <v>415.14600000000002</v>
          </cell>
          <cell r="AE6">
            <v>361.29300000000001</v>
          </cell>
          <cell r="AF6">
            <v>314.53199999999998</v>
          </cell>
          <cell r="AG6">
            <v>219.98099999999999</v>
          </cell>
          <cell r="AH6">
            <v>169.4</v>
          </cell>
          <cell r="AI6">
            <v>118.494</v>
          </cell>
          <cell r="AJ6">
            <v>67.113</v>
          </cell>
          <cell r="AK6">
            <v>0</v>
          </cell>
          <cell r="AL6">
            <v>0</v>
          </cell>
          <cell r="AM6">
            <v>0</v>
          </cell>
          <cell r="AN6">
            <v>0</v>
          </cell>
          <cell r="AO6">
            <v>0</v>
          </cell>
          <cell r="AP6">
            <v>0</v>
          </cell>
          <cell r="AQ6">
            <v>0</v>
          </cell>
          <cell r="AR6">
            <v>0</v>
          </cell>
          <cell r="AS6">
            <v>0</v>
          </cell>
          <cell r="AT6">
            <v>0</v>
          </cell>
          <cell r="AU6">
            <v>0</v>
          </cell>
        </row>
        <row r="7">
          <cell r="B7" t="str">
            <v>Botes</v>
          </cell>
          <cell r="C7">
            <v>2251</v>
          </cell>
          <cell r="D7">
            <v>2251</v>
          </cell>
          <cell r="E7">
            <v>2116</v>
          </cell>
          <cell r="F7">
            <v>1981</v>
          </cell>
          <cell r="G7">
            <v>2004</v>
          </cell>
          <cell r="H7">
            <v>2074</v>
          </cell>
          <cell r="I7">
            <v>2131</v>
          </cell>
          <cell r="J7">
            <v>2110</v>
          </cell>
          <cell r="K7">
            <v>1959.46</v>
          </cell>
          <cell r="L7">
            <v>1927</v>
          </cell>
          <cell r="M7">
            <v>1831.9</v>
          </cell>
          <cell r="N7">
            <v>1711</v>
          </cell>
          <cell r="O7">
            <v>1619.4</v>
          </cell>
          <cell r="P7">
            <v>1694.1</v>
          </cell>
          <cell r="Q7">
            <v>1528.9999999999998</v>
          </cell>
          <cell r="R7">
            <v>1368.6109999999999</v>
          </cell>
          <cell r="S7">
            <v>1130.8</v>
          </cell>
          <cell r="T7">
            <v>890.30900000000008</v>
          </cell>
          <cell r="U7">
            <v>681.71199999999999</v>
          </cell>
          <cell r="V7">
            <v>580.08200000000011</v>
          </cell>
          <cell r="W7">
            <v>478.5</v>
          </cell>
          <cell r="X7">
            <v>376.81</v>
          </cell>
          <cell r="Y7">
            <v>275.18</v>
          </cell>
          <cell r="Z7">
            <v>197.55</v>
          </cell>
          <cell r="AA7">
            <v>167.92500000000001</v>
          </cell>
          <cell r="AB7">
            <v>138.291</v>
          </cell>
          <cell r="AC7">
            <v>108.65</v>
          </cell>
          <cell r="AD7">
            <v>79.02</v>
          </cell>
          <cell r="AE7">
            <v>49.39</v>
          </cell>
          <cell r="AF7">
            <v>19.756</v>
          </cell>
          <cell r="AG7">
            <v>0</v>
          </cell>
          <cell r="AH7">
            <v>0</v>
          </cell>
          <cell r="AI7">
            <v>0</v>
          </cell>
          <cell r="AJ7">
            <v>0</v>
          </cell>
          <cell r="AK7">
            <v>0</v>
          </cell>
          <cell r="AL7">
            <v>0</v>
          </cell>
          <cell r="AM7">
            <v>0</v>
          </cell>
          <cell r="AN7">
            <v>0</v>
          </cell>
          <cell r="AO7">
            <v>0</v>
          </cell>
          <cell r="AP7">
            <v>0</v>
          </cell>
          <cell r="AQ7">
            <v>0</v>
          </cell>
          <cell r="AR7">
            <v>0</v>
          </cell>
          <cell r="AS7">
            <v>0</v>
          </cell>
          <cell r="AT7">
            <v>0</v>
          </cell>
          <cell r="AU7">
            <v>0</v>
          </cell>
        </row>
        <row r="8">
          <cell r="A8" t="str">
            <v>BOTE</v>
          </cell>
          <cell r="B8" t="str">
            <v xml:space="preserve">    Botes Serie I </v>
          </cell>
          <cell r="C8">
            <v>2251</v>
          </cell>
          <cell r="D8">
            <v>2251</v>
          </cell>
          <cell r="E8">
            <v>2116</v>
          </cell>
          <cell r="F8">
            <v>1981</v>
          </cell>
          <cell r="G8">
            <v>1846</v>
          </cell>
          <cell r="H8">
            <v>1711</v>
          </cell>
          <cell r="I8">
            <v>1576</v>
          </cell>
          <cell r="J8">
            <v>1441</v>
          </cell>
          <cell r="K8">
            <v>1300.3599999999999</v>
          </cell>
          <cell r="L8">
            <v>1166</v>
          </cell>
          <cell r="M8">
            <v>1031.9000000000001</v>
          </cell>
          <cell r="N8">
            <v>897.8</v>
          </cell>
          <cell r="O8">
            <v>765</v>
          </cell>
          <cell r="P8">
            <v>637.20000000000005</v>
          </cell>
          <cell r="Q8">
            <v>565.79999999999995</v>
          </cell>
          <cell r="R8">
            <v>419.53800000000001</v>
          </cell>
          <cell r="S8">
            <v>265.89999999999998</v>
          </cell>
          <cell r="T8">
            <v>106.96899999999999</v>
          </cell>
          <cell r="U8">
            <v>0</v>
          </cell>
          <cell r="V8">
            <v>0</v>
          </cell>
          <cell r="W8">
            <v>0</v>
          </cell>
          <cell r="X8">
            <v>0</v>
          </cell>
          <cell r="Y8">
            <v>0</v>
          </cell>
          <cell r="Z8">
            <v>0</v>
          </cell>
          <cell r="AA8">
            <v>0</v>
          </cell>
          <cell r="AB8">
            <v>0</v>
          </cell>
          <cell r="AC8">
            <v>0</v>
          </cell>
          <cell r="AD8">
            <v>0</v>
          </cell>
          <cell r="AE8">
            <v>0</v>
          </cell>
          <cell r="AF8">
            <v>0</v>
          </cell>
          <cell r="AG8">
            <v>0</v>
          </cell>
          <cell r="AH8">
            <v>0</v>
          </cell>
          <cell r="AI8">
            <v>0</v>
          </cell>
          <cell r="AJ8">
            <v>0</v>
          </cell>
          <cell r="AK8">
            <v>0</v>
          </cell>
          <cell r="AL8">
            <v>0</v>
          </cell>
          <cell r="AM8">
            <v>0</v>
          </cell>
          <cell r="AN8">
            <v>0</v>
          </cell>
          <cell r="AO8">
            <v>0</v>
          </cell>
          <cell r="AP8">
            <v>0</v>
          </cell>
          <cell r="AQ8">
            <v>0</v>
          </cell>
          <cell r="AR8">
            <v>0</v>
          </cell>
          <cell r="AS8">
            <v>0</v>
          </cell>
          <cell r="AT8">
            <v>0</v>
          </cell>
          <cell r="AU8">
            <v>0</v>
          </cell>
        </row>
        <row r="9">
          <cell r="A9" t="str">
            <v>BOTE2</v>
          </cell>
          <cell r="B9" t="str">
            <v xml:space="preserve">    Botes Serie II</v>
          </cell>
          <cell r="C9">
            <v>0</v>
          </cell>
          <cell r="D9">
            <v>0</v>
          </cell>
          <cell r="E9">
            <v>0</v>
          </cell>
          <cell r="F9">
            <v>0</v>
          </cell>
          <cell r="G9">
            <v>158</v>
          </cell>
          <cell r="H9">
            <v>363</v>
          </cell>
          <cell r="I9">
            <v>555</v>
          </cell>
          <cell r="J9">
            <v>669</v>
          </cell>
          <cell r="K9">
            <v>659.1</v>
          </cell>
          <cell r="L9">
            <v>761</v>
          </cell>
          <cell r="M9">
            <v>800</v>
          </cell>
          <cell r="N9">
            <v>813.2</v>
          </cell>
          <cell r="O9">
            <v>768</v>
          </cell>
          <cell r="P9">
            <v>696</v>
          </cell>
          <cell r="Q9">
            <v>623.9</v>
          </cell>
          <cell r="R9">
            <v>551.97299999999996</v>
          </cell>
          <cell r="S9">
            <v>480</v>
          </cell>
          <cell r="T9">
            <v>407.98</v>
          </cell>
          <cell r="U9">
            <v>335.983</v>
          </cell>
          <cell r="V9">
            <v>263.98700000000002</v>
          </cell>
          <cell r="W9">
            <v>192</v>
          </cell>
          <cell r="X9">
            <v>119.99</v>
          </cell>
          <cell r="Y9">
            <v>47.99</v>
          </cell>
          <cell r="Z9">
            <v>0</v>
          </cell>
          <cell r="AA9">
            <v>0</v>
          </cell>
          <cell r="AB9">
            <v>0</v>
          </cell>
          <cell r="AC9">
            <v>0</v>
          </cell>
          <cell r="AD9">
            <v>0</v>
          </cell>
          <cell r="AE9">
            <v>0</v>
          </cell>
          <cell r="AF9">
            <v>0</v>
          </cell>
          <cell r="AG9">
            <v>0</v>
          </cell>
          <cell r="AH9">
            <v>0</v>
          </cell>
          <cell r="AI9">
            <v>0</v>
          </cell>
          <cell r="AJ9">
            <v>0</v>
          </cell>
          <cell r="AK9">
            <v>0</v>
          </cell>
          <cell r="AL9">
            <v>0</v>
          </cell>
          <cell r="AM9">
            <v>0</v>
          </cell>
          <cell r="AN9">
            <v>0</v>
          </cell>
          <cell r="AO9">
            <v>0</v>
          </cell>
          <cell r="AP9">
            <v>0</v>
          </cell>
          <cell r="AQ9">
            <v>0</v>
          </cell>
          <cell r="AR9">
            <v>0</v>
          </cell>
          <cell r="AS9">
            <v>0</v>
          </cell>
          <cell r="AT9">
            <v>0</v>
          </cell>
          <cell r="AU9">
            <v>0</v>
          </cell>
        </row>
        <row r="10">
          <cell r="A10" t="str">
            <v>BOTE3</v>
          </cell>
          <cell r="B10" t="str">
            <v xml:space="preserve">    Botes Serie III</v>
          </cell>
          <cell r="C10">
            <v>0</v>
          </cell>
          <cell r="D10">
            <v>0</v>
          </cell>
          <cell r="E10">
            <v>0</v>
          </cell>
          <cell r="F10">
            <v>0</v>
          </cell>
          <cell r="G10">
            <v>0</v>
          </cell>
          <cell r="H10">
            <v>0</v>
          </cell>
          <cell r="I10">
            <v>0</v>
          </cell>
          <cell r="J10">
            <v>0</v>
          </cell>
          <cell r="K10">
            <v>0</v>
          </cell>
          <cell r="L10">
            <v>0</v>
          </cell>
          <cell r="M10">
            <v>0</v>
          </cell>
          <cell r="N10">
            <v>0</v>
          </cell>
          <cell r="O10">
            <v>86.4</v>
          </cell>
          <cell r="P10">
            <v>360.9</v>
          </cell>
          <cell r="Q10">
            <v>339.3</v>
          </cell>
          <cell r="R10">
            <v>397.1</v>
          </cell>
          <cell r="S10">
            <v>384.9</v>
          </cell>
          <cell r="T10">
            <v>375.36</v>
          </cell>
          <cell r="U10">
            <v>345.72899999999998</v>
          </cell>
          <cell r="V10">
            <v>316.09500000000003</v>
          </cell>
          <cell r="W10">
            <v>286.5</v>
          </cell>
          <cell r="X10">
            <v>256.82</v>
          </cell>
          <cell r="Y10">
            <v>227.19</v>
          </cell>
          <cell r="Z10">
            <v>197.55</v>
          </cell>
          <cell r="AA10">
            <v>167.92500000000001</v>
          </cell>
          <cell r="AB10">
            <v>138.291</v>
          </cell>
          <cell r="AC10">
            <v>108.65</v>
          </cell>
          <cell r="AD10">
            <v>79.02</v>
          </cell>
          <cell r="AE10">
            <v>49.39</v>
          </cell>
          <cell r="AF10">
            <v>19.756</v>
          </cell>
          <cell r="AG10">
            <v>0</v>
          </cell>
          <cell r="AH10">
            <v>0</v>
          </cell>
          <cell r="AI10">
            <v>0</v>
          </cell>
          <cell r="AJ10">
            <v>0</v>
          </cell>
          <cell r="AK10">
            <v>0</v>
          </cell>
          <cell r="AL10">
            <v>0</v>
          </cell>
          <cell r="AM10">
            <v>0</v>
          </cell>
          <cell r="AN10">
            <v>0</v>
          </cell>
          <cell r="AO10">
            <v>0</v>
          </cell>
          <cell r="AP10">
            <v>0</v>
          </cell>
          <cell r="AQ10">
            <v>0</v>
          </cell>
          <cell r="AR10">
            <v>0</v>
          </cell>
          <cell r="AS10">
            <v>0</v>
          </cell>
          <cell r="AT10">
            <v>0</v>
          </cell>
          <cell r="AU10">
            <v>0</v>
          </cell>
        </row>
        <row r="11">
          <cell r="B11" t="str">
            <v>Bonex</v>
          </cell>
          <cell r="C11">
            <v>5467</v>
          </cell>
          <cell r="D11">
            <v>5468</v>
          </cell>
          <cell r="E11">
            <v>5483</v>
          </cell>
          <cell r="F11">
            <v>5358</v>
          </cell>
          <cell r="G11">
            <v>5692</v>
          </cell>
          <cell r="H11">
            <v>5692</v>
          </cell>
          <cell r="I11">
            <v>6407</v>
          </cell>
          <cell r="J11">
            <v>6808</v>
          </cell>
          <cell r="K11">
            <v>5982.3899999999994</v>
          </cell>
          <cell r="L11">
            <v>5982.4</v>
          </cell>
          <cell r="M11">
            <v>5987.4</v>
          </cell>
          <cell r="N11">
            <v>5863</v>
          </cell>
          <cell r="O11">
            <v>5198.2999999999993</v>
          </cell>
          <cell r="P11">
            <v>5226.3</v>
          </cell>
          <cell r="Q11">
            <v>5259.7</v>
          </cell>
          <cell r="R11">
            <v>5253.9709999999995</v>
          </cell>
          <cell r="S11">
            <v>5307.3</v>
          </cell>
          <cell r="T11">
            <v>5154.58</v>
          </cell>
          <cell r="U11">
            <v>5238.0970000000007</v>
          </cell>
          <cell r="V11">
            <v>5063.058</v>
          </cell>
          <cell r="W11">
            <v>4379.6000000000004</v>
          </cell>
          <cell r="X11">
            <v>3868.1000000000004</v>
          </cell>
          <cell r="Y11">
            <v>3663.3</v>
          </cell>
          <cell r="Z11">
            <v>3323.48</v>
          </cell>
          <cell r="AA11">
            <v>2575.2920000000004</v>
          </cell>
          <cell r="AB11">
            <v>2575.2920000000004</v>
          </cell>
          <cell r="AC11">
            <v>2574.6909999999998</v>
          </cell>
          <cell r="AD11">
            <v>2358.59</v>
          </cell>
          <cell r="AE11">
            <v>1610.4770000000001</v>
          </cell>
          <cell r="AF11">
            <v>1610.4770000000001</v>
          </cell>
          <cell r="AG11">
            <v>1610.4770000000001</v>
          </cell>
          <cell r="AH11">
            <v>1418</v>
          </cell>
          <cell r="AI11">
            <v>646.26099999999997</v>
          </cell>
          <cell r="AJ11">
            <v>646.26099999999997</v>
          </cell>
          <cell r="AK11">
            <v>646.26099999999997</v>
          </cell>
          <cell r="AL11">
            <v>430.84100000000001</v>
          </cell>
          <cell r="AM11">
            <v>430.84100000000001</v>
          </cell>
          <cell r="AN11">
            <v>430.84070000000003</v>
          </cell>
          <cell r="AO11">
            <v>335.68400000000003</v>
          </cell>
          <cell r="AP11">
            <v>167.84200000000001</v>
          </cell>
          <cell r="AQ11">
            <v>167.84200000000001</v>
          </cell>
          <cell r="AR11">
            <v>152.331249125</v>
          </cell>
          <cell r="AS11">
            <v>77.956475477971736</v>
          </cell>
          <cell r="AT11">
            <v>74.082438147565171</v>
          </cell>
          <cell r="AU11">
            <v>0</v>
          </cell>
        </row>
        <row r="12">
          <cell r="A12" t="str">
            <v>BX84</v>
          </cell>
          <cell r="B12" t="str">
            <v xml:space="preserve">    Bonex 84</v>
          </cell>
          <cell r="C12">
            <v>374</v>
          </cell>
          <cell r="D12">
            <v>374</v>
          </cell>
          <cell r="E12">
            <v>374</v>
          </cell>
          <cell r="F12">
            <v>374</v>
          </cell>
          <cell r="G12">
            <v>249</v>
          </cell>
          <cell r="H12">
            <v>249</v>
          </cell>
          <cell r="I12">
            <v>249</v>
          </cell>
          <cell r="J12">
            <v>249</v>
          </cell>
          <cell r="K12">
            <v>124.51</v>
          </cell>
          <cell r="L12">
            <v>124.5</v>
          </cell>
          <cell r="M12">
            <v>124.5</v>
          </cell>
          <cell r="N12">
            <v>124.5</v>
          </cell>
          <cell r="O12">
            <v>0</v>
          </cell>
          <cell r="P12">
            <v>0</v>
          </cell>
          <cell r="Q12">
            <v>0</v>
          </cell>
          <cell r="R12">
            <v>0</v>
          </cell>
          <cell r="S12">
            <v>0</v>
          </cell>
          <cell r="T12">
            <v>0</v>
          </cell>
          <cell r="U12">
            <v>0</v>
          </cell>
          <cell r="V12">
            <v>0</v>
          </cell>
          <cell r="W12">
            <v>0</v>
          </cell>
          <cell r="X12">
            <v>0</v>
          </cell>
          <cell r="Y12">
            <v>0</v>
          </cell>
          <cell r="Z12">
            <v>0</v>
          </cell>
          <cell r="AA12">
            <v>0</v>
          </cell>
          <cell r="AB12">
            <v>0</v>
          </cell>
          <cell r="AC12">
            <v>0</v>
          </cell>
          <cell r="AD12">
            <v>0</v>
          </cell>
          <cell r="AE12">
            <v>0</v>
          </cell>
          <cell r="AF12">
            <v>0</v>
          </cell>
          <cell r="AG12">
            <v>0</v>
          </cell>
          <cell r="AH12">
            <v>0</v>
          </cell>
          <cell r="AI12">
            <v>0</v>
          </cell>
          <cell r="AJ12">
            <v>0</v>
          </cell>
          <cell r="AK12">
            <v>0</v>
          </cell>
          <cell r="AL12">
            <v>0</v>
          </cell>
          <cell r="AM12">
            <v>0</v>
          </cell>
          <cell r="AN12">
            <v>0</v>
          </cell>
          <cell r="AO12">
            <v>0</v>
          </cell>
          <cell r="AP12">
            <v>0</v>
          </cell>
          <cell r="AQ12">
            <v>0</v>
          </cell>
          <cell r="AR12">
            <v>0</v>
          </cell>
          <cell r="AS12">
            <v>0</v>
          </cell>
          <cell r="AT12">
            <v>0</v>
          </cell>
          <cell r="AU12">
            <v>0</v>
          </cell>
        </row>
        <row r="13">
          <cell r="A13" t="str">
            <v>BX87</v>
          </cell>
          <cell r="B13" t="str">
            <v xml:space="preserve">    Bonex 87</v>
          </cell>
          <cell r="C13">
            <v>745</v>
          </cell>
          <cell r="D13">
            <v>746</v>
          </cell>
          <cell r="E13">
            <v>747</v>
          </cell>
          <cell r="F13">
            <v>622</v>
          </cell>
          <cell r="G13">
            <v>622</v>
          </cell>
          <cell r="H13">
            <v>622</v>
          </cell>
          <cell r="I13">
            <v>622</v>
          </cell>
          <cell r="J13">
            <v>498</v>
          </cell>
          <cell r="K13">
            <v>497.88</v>
          </cell>
          <cell r="L13">
            <v>497.6</v>
          </cell>
          <cell r="M13">
            <v>497.6</v>
          </cell>
          <cell r="N13">
            <v>373.2</v>
          </cell>
          <cell r="O13">
            <v>373.2</v>
          </cell>
          <cell r="P13">
            <v>373.2</v>
          </cell>
          <cell r="Q13">
            <v>373.2</v>
          </cell>
          <cell r="R13">
            <v>294.5</v>
          </cell>
          <cell r="S13">
            <v>270.60000000000002</v>
          </cell>
          <cell r="T13">
            <v>248.8</v>
          </cell>
          <cell r="U13">
            <v>269.8</v>
          </cell>
          <cell r="V13">
            <v>161.34100000000001</v>
          </cell>
          <cell r="W13">
            <v>147.19999999999999</v>
          </cell>
          <cell r="X13">
            <v>124.4</v>
          </cell>
          <cell r="Y13">
            <v>124.4</v>
          </cell>
          <cell r="Z13">
            <v>0</v>
          </cell>
          <cell r="AA13">
            <v>0</v>
          </cell>
          <cell r="AB13">
            <v>0</v>
          </cell>
          <cell r="AC13">
            <v>0</v>
          </cell>
          <cell r="AD13">
            <v>0</v>
          </cell>
          <cell r="AE13">
            <v>0</v>
          </cell>
          <cell r="AF13">
            <v>0</v>
          </cell>
          <cell r="AG13">
            <v>0</v>
          </cell>
          <cell r="AH13">
            <v>0</v>
          </cell>
          <cell r="AI13">
            <v>0</v>
          </cell>
          <cell r="AJ13">
            <v>0</v>
          </cell>
          <cell r="AK13">
            <v>0</v>
          </cell>
          <cell r="AL13">
            <v>0</v>
          </cell>
          <cell r="AM13">
            <v>0</v>
          </cell>
          <cell r="AN13">
            <v>0</v>
          </cell>
          <cell r="AO13">
            <v>0</v>
          </cell>
          <cell r="AP13">
            <v>0</v>
          </cell>
          <cell r="AQ13">
            <v>0</v>
          </cell>
          <cell r="AR13">
            <v>0</v>
          </cell>
          <cell r="AS13">
            <v>0</v>
          </cell>
          <cell r="AT13">
            <v>0</v>
          </cell>
          <cell r="AU13">
            <v>0</v>
          </cell>
        </row>
        <row r="14">
          <cell r="A14" t="str">
            <v>BX89</v>
          </cell>
          <cell r="B14" t="str">
            <v xml:space="preserve">    Bonex 89</v>
          </cell>
          <cell r="C14">
            <v>4348</v>
          </cell>
          <cell r="D14">
            <v>4348</v>
          </cell>
          <cell r="E14">
            <v>4362</v>
          </cell>
          <cell r="F14">
            <v>4362</v>
          </cell>
          <cell r="G14">
            <v>3821</v>
          </cell>
          <cell r="H14">
            <v>3821</v>
          </cell>
          <cell r="I14">
            <v>3823</v>
          </cell>
          <cell r="J14">
            <v>3824</v>
          </cell>
          <cell r="K14">
            <v>3280</v>
          </cell>
          <cell r="L14">
            <v>3280.3</v>
          </cell>
          <cell r="M14">
            <v>3280.4</v>
          </cell>
          <cell r="N14">
            <v>3280.4</v>
          </cell>
          <cell r="O14">
            <v>2732.2</v>
          </cell>
          <cell r="P14">
            <v>2731.8</v>
          </cell>
          <cell r="Q14">
            <v>2765.2</v>
          </cell>
          <cell r="R14">
            <v>2765.2420000000002</v>
          </cell>
          <cell r="S14">
            <v>3056</v>
          </cell>
          <cell r="T14">
            <v>2932.06</v>
          </cell>
          <cell r="U14">
            <v>2994.5970000000002</v>
          </cell>
          <cell r="V14">
            <v>3005.1410000000001</v>
          </cell>
          <cell r="W14">
            <v>2335.8000000000002</v>
          </cell>
          <cell r="X14">
            <v>2246.38</v>
          </cell>
          <cell r="Y14">
            <v>2246.38</v>
          </cell>
          <cell r="Z14">
            <v>2246.38</v>
          </cell>
          <cell r="AA14">
            <v>1498.191</v>
          </cell>
          <cell r="AB14">
            <v>1498.191</v>
          </cell>
          <cell r="AC14">
            <v>1497.5909999999999</v>
          </cell>
          <cell r="AD14">
            <v>1497.59</v>
          </cell>
          <cell r="AE14">
            <v>748.79600000000005</v>
          </cell>
          <cell r="AF14">
            <v>748.79600000000005</v>
          </cell>
          <cell r="AG14">
            <v>748.79600000000005</v>
          </cell>
          <cell r="AH14">
            <v>763.1</v>
          </cell>
          <cell r="AI14">
            <v>0</v>
          </cell>
          <cell r="AJ14">
            <v>0</v>
          </cell>
          <cell r="AK14">
            <v>0</v>
          </cell>
          <cell r="AL14">
            <v>0</v>
          </cell>
          <cell r="AM14">
            <v>0</v>
          </cell>
          <cell r="AN14">
            <v>0</v>
          </cell>
          <cell r="AO14">
            <v>0</v>
          </cell>
          <cell r="AP14">
            <v>0</v>
          </cell>
          <cell r="AQ14">
            <v>0</v>
          </cell>
          <cell r="AR14">
            <v>0</v>
          </cell>
          <cell r="AS14">
            <v>0</v>
          </cell>
          <cell r="AT14">
            <v>0</v>
          </cell>
          <cell r="AU14">
            <v>0</v>
          </cell>
        </row>
        <row r="15">
          <cell r="A15" t="str">
            <v>BX92</v>
          </cell>
          <cell r="B15" t="str">
            <v xml:space="preserve">    Bonex 92</v>
          </cell>
          <cell r="C15">
            <v>0</v>
          </cell>
          <cell r="D15">
            <v>0</v>
          </cell>
          <cell r="E15">
            <v>0</v>
          </cell>
          <cell r="F15">
            <v>0</v>
          </cell>
          <cell r="G15">
            <v>1000</v>
          </cell>
          <cell r="H15">
            <v>1000</v>
          </cell>
          <cell r="I15">
            <v>1713</v>
          </cell>
          <cell r="J15">
            <v>2237</v>
          </cell>
          <cell r="K15">
            <v>2080</v>
          </cell>
          <cell r="L15">
            <v>2080</v>
          </cell>
          <cell r="M15">
            <v>2084.9</v>
          </cell>
          <cell r="N15">
            <v>2084.9</v>
          </cell>
          <cell r="O15">
            <v>2092.9</v>
          </cell>
          <cell r="P15">
            <v>2121.3000000000002</v>
          </cell>
          <cell r="Q15">
            <v>2121.3000000000002</v>
          </cell>
          <cell r="R15">
            <v>2194.2289999999998</v>
          </cell>
          <cell r="S15">
            <v>1980.7</v>
          </cell>
          <cell r="T15">
            <v>1973.72</v>
          </cell>
          <cell r="U15">
            <v>1973.7</v>
          </cell>
          <cell r="V15">
            <v>1896.576</v>
          </cell>
          <cell r="W15">
            <v>1896.6</v>
          </cell>
          <cell r="X15">
            <v>1497.32</v>
          </cell>
          <cell r="Y15">
            <v>1292.52</v>
          </cell>
          <cell r="Z15">
            <v>1077.0999999999999</v>
          </cell>
          <cell r="AA15">
            <v>1077.1010000000001</v>
          </cell>
          <cell r="AB15">
            <v>1077.1010000000001</v>
          </cell>
          <cell r="AC15">
            <v>1077.0999999999999</v>
          </cell>
          <cell r="AD15">
            <v>861</v>
          </cell>
          <cell r="AE15">
            <v>861.68100000000004</v>
          </cell>
          <cell r="AF15">
            <v>861.68100000000004</v>
          </cell>
          <cell r="AG15">
            <v>861.68100000000004</v>
          </cell>
          <cell r="AH15">
            <v>654.9</v>
          </cell>
          <cell r="AI15">
            <v>646.26099999999997</v>
          </cell>
          <cell r="AJ15">
            <v>646.26099999999997</v>
          </cell>
          <cell r="AK15">
            <v>646.26099999999997</v>
          </cell>
          <cell r="AL15">
            <v>430.84100000000001</v>
          </cell>
          <cell r="AM15">
            <v>430.84100000000001</v>
          </cell>
          <cell r="AN15">
            <v>430.84070000000003</v>
          </cell>
          <cell r="AO15">
            <v>335.68400000000003</v>
          </cell>
          <cell r="AP15">
            <v>167.84200000000001</v>
          </cell>
          <cell r="AQ15">
            <v>167.84200000000001</v>
          </cell>
          <cell r="AR15">
            <v>152.331249125</v>
          </cell>
          <cell r="AS15">
            <v>77.956475477971736</v>
          </cell>
          <cell r="AT15">
            <v>74.082438147565171</v>
          </cell>
          <cell r="AU15">
            <v>0</v>
          </cell>
        </row>
        <row r="16">
          <cell r="B16" t="str">
            <v>Bonos de Consolidación en Pesos</v>
          </cell>
          <cell r="C16">
            <v>0</v>
          </cell>
          <cell r="D16">
            <v>0</v>
          </cell>
          <cell r="E16">
            <v>533</v>
          </cell>
          <cell r="F16">
            <v>814</v>
          </cell>
          <cell r="G16">
            <v>2020</v>
          </cell>
          <cell r="H16">
            <v>1280</v>
          </cell>
          <cell r="I16">
            <v>2878</v>
          </cell>
          <cell r="J16">
            <v>3338</v>
          </cell>
          <cell r="K16">
            <v>4146</v>
          </cell>
          <cell r="L16">
            <v>5108.1000000000004</v>
          </cell>
          <cell r="M16">
            <v>5886.7999999999993</v>
          </cell>
          <cell r="N16">
            <v>6779.9</v>
          </cell>
          <cell r="O16">
            <v>7093.9</v>
          </cell>
          <cell r="P16">
            <v>7176.9</v>
          </cell>
          <cell r="Q16">
            <v>5860.6</v>
          </cell>
          <cell r="R16">
            <v>5713.4610000000002</v>
          </cell>
          <cell r="S16">
            <v>5815.5</v>
          </cell>
          <cell r="T16">
            <v>6120.7219999999998</v>
          </cell>
          <cell r="U16">
            <v>6320.8050000000003</v>
          </cell>
          <cell r="V16">
            <v>6566.0280000000002</v>
          </cell>
          <cell r="W16">
            <v>7057.7</v>
          </cell>
          <cell r="X16">
            <v>7194.73</v>
          </cell>
          <cell r="Y16">
            <v>7145.76</v>
          </cell>
          <cell r="Z16">
            <v>7096.27</v>
          </cell>
          <cell r="AA16">
            <v>6973.6779999999999</v>
          </cell>
          <cell r="AB16">
            <v>6852.7149999999992</v>
          </cell>
          <cell r="AC16">
            <v>6828.19</v>
          </cell>
          <cell r="AD16">
            <v>6914.491</v>
          </cell>
          <cell r="AE16">
            <v>6787.8450000000012</v>
          </cell>
          <cell r="AF16">
            <v>6642.97</v>
          </cell>
          <cell r="AG16">
            <v>5666.2779999999993</v>
          </cell>
          <cell r="AH16">
            <v>5578.5</v>
          </cell>
          <cell r="AI16">
            <v>5394.8509999999997</v>
          </cell>
          <cell r="AJ16">
            <v>3777.2870000000003</v>
          </cell>
          <cell r="AK16">
            <v>3653.6980000000003</v>
          </cell>
          <cell r="AL16">
            <v>3507.0499999999997</v>
          </cell>
          <cell r="AM16">
            <v>3445.7920000000004</v>
          </cell>
          <cell r="AN16">
            <v>2567.7140250000002</v>
          </cell>
          <cell r="AO16">
            <v>1161.5080480000001</v>
          </cell>
          <cell r="AP16">
            <v>1145.3173260000001</v>
          </cell>
          <cell r="AQ16">
            <v>1114.7405220000003</v>
          </cell>
          <cell r="AR16">
            <v>810.36755000000005</v>
          </cell>
          <cell r="AS16">
            <v>262.19281206896551</v>
          </cell>
          <cell r="AT16">
            <v>150.28527368421055</v>
          </cell>
          <cell r="AU16">
            <v>148.47317786666667</v>
          </cell>
        </row>
        <row r="17">
          <cell r="A17" t="str">
            <v>PRE1</v>
          </cell>
          <cell r="B17" t="str">
            <v xml:space="preserve">    Bocon Previsional I Pesos</v>
          </cell>
          <cell r="C17">
            <v>0</v>
          </cell>
          <cell r="D17">
            <v>0</v>
          </cell>
          <cell r="E17">
            <v>533</v>
          </cell>
          <cell r="F17">
            <v>814</v>
          </cell>
          <cell r="G17">
            <v>1145</v>
          </cell>
          <cell r="H17">
            <v>1054</v>
          </cell>
          <cell r="I17">
            <v>1204</v>
          </cell>
          <cell r="J17">
            <v>1227</v>
          </cell>
          <cell r="K17">
            <v>1426</v>
          </cell>
          <cell r="L17">
            <v>1428</v>
          </cell>
          <cell r="M17">
            <v>1464.3</v>
          </cell>
          <cell r="N17">
            <v>1629.6</v>
          </cell>
          <cell r="O17">
            <v>1683.8</v>
          </cell>
          <cell r="P17">
            <v>1711</v>
          </cell>
          <cell r="Q17">
            <v>1739.3</v>
          </cell>
          <cell r="R17">
            <v>1764.627</v>
          </cell>
          <cell r="S17">
            <v>1556.9</v>
          </cell>
          <cell r="T17">
            <v>1585.5</v>
          </cell>
          <cell r="U17">
            <v>1604.8209999999999</v>
          </cell>
          <cell r="V17">
            <v>1628.4449999999999</v>
          </cell>
          <cell r="W17">
            <v>1657.6</v>
          </cell>
          <cell r="X17">
            <v>1664.59</v>
          </cell>
          <cell r="Y17">
            <v>1599.33</v>
          </cell>
          <cell r="Z17">
            <v>1505</v>
          </cell>
          <cell r="AA17">
            <v>1292.4459999999999</v>
          </cell>
          <cell r="AB17">
            <v>1204.828</v>
          </cell>
          <cell r="AC17">
            <v>1117.0329999999999</v>
          </cell>
          <cell r="AD17">
            <v>1026.461</v>
          </cell>
          <cell r="AE17">
            <v>932.49800000000005</v>
          </cell>
          <cell r="AF17">
            <v>837.76199999999994</v>
          </cell>
          <cell r="AG17">
            <v>536.846</v>
          </cell>
          <cell r="AH17">
            <v>476.2</v>
          </cell>
          <cell r="AI17">
            <v>411.34</v>
          </cell>
          <cell r="AJ17">
            <v>269.39</v>
          </cell>
          <cell r="AK17">
            <v>209.62200000000001</v>
          </cell>
          <cell r="AL17">
            <v>149.899</v>
          </cell>
          <cell r="AM17">
            <v>90.215000000000003</v>
          </cell>
          <cell r="AN17">
            <v>19.180468000000001</v>
          </cell>
          <cell r="AO17">
            <v>0</v>
          </cell>
          <cell r="AP17">
            <v>0</v>
          </cell>
          <cell r="AQ17">
            <v>0</v>
          </cell>
          <cell r="AR17">
            <v>0</v>
          </cell>
          <cell r="AS17">
            <v>0</v>
          </cell>
          <cell r="AT17">
            <v>0</v>
          </cell>
          <cell r="AU17">
            <v>0</v>
          </cell>
        </row>
        <row r="18">
          <cell r="A18" t="str">
            <v>PRE3</v>
          </cell>
          <cell r="B18" t="str">
            <v xml:space="preserve">    Bocon Previsional II Pesos</v>
          </cell>
          <cell r="C18">
            <v>0</v>
          </cell>
          <cell r="D18">
            <v>0</v>
          </cell>
          <cell r="E18">
            <v>0</v>
          </cell>
          <cell r="F18">
            <v>0</v>
          </cell>
          <cell r="G18">
            <v>0</v>
          </cell>
          <cell r="H18">
            <v>0</v>
          </cell>
          <cell r="I18">
            <v>1016</v>
          </cell>
          <cell r="J18">
            <v>1051</v>
          </cell>
          <cell r="K18">
            <v>989</v>
          </cell>
          <cell r="L18">
            <v>1188</v>
          </cell>
          <cell r="M18">
            <v>1537.6</v>
          </cell>
          <cell r="N18">
            <v>1832.8</v>
          </cell>
          <cell r="O18">
            <v>1948</v>
          </cell>
          <cell r="P18">
            <v>1982.6</v>
          </cell>
          <cell r="Q18">
            <v>1798.8</v>
          </cell>
          <cell r="R18">
            <v>1812.9449999999999</v>
          </cell>
          <cell r="S18">
            <v>1625.6</v>
          </cell>
          <cell r="T18">
            <v>1650.1</v>
          </cell>
          <cell r="U18">
            <v>1673.914</v>
          </cell>
          <cell r="V18">
            <v>1696.106</v>
          </cell>
          <cell r="W18">
            <v>1719</v>
          </cell>
          <cell r="X18">
            <v>1693.66</v>
          </cell>
          <cell r="Y18">
            <v>1707.92</v>
          </cell>
          <cell r="Z18">
            <v>1726.2</v>
          </cell>
          <cell r="AA18">
            <v>1591.2529999999999</v>
          </cell>
          <cell r="AB18">
            <v>1606.502</v>
          </cell>
          <cell r="AC18">
            <v>1621.127</v>
          </cell>
          <cell r="AD18">
            <v>1630.998</v>
          </cell>
          <cell r="AE18">
            <v>1529.41</v>
          </cell>
          <cell r="AF18">
            <v>1434.33</v>
          </cell>
          <cell r="AG18">
            <v>1119.9059999999999</v>
          </cell>
          <cell r="AH18">
            <v>1039</v>
          </cell>
          <cell r="AI18">
            <v>955.69399999999996</v>
          </cell>
          <cell r="AJ18">
            <v>625.95100000000002</v>
          </cell>
          <cell r="AK18">
            <v>565.92999999999995</v>
          </cell>
          <cell r="AL18">
            <v>504.51299999999998</v>
          </cell>
          <cell r="AM18">
            <v>446.1</v>
          </cell>
          <cell r="AN18">
            <v>188.954847</v>
          </cell>
          <cell r="AO18">
            <v>106.67100000000001</v>
          </cell>
          <cell r="AP18">
            <v>86.813917000000004</v>
          </cell>
          <cell r="AQ18">
            <v>79.70724700000001</v>
          </cell>
          <cell r="AR18">
            <v>59.715000000000003</v>
          </cell>
          <cell r="AS18">
            <v>13.744999999999999</v>
          </cell>
          <cell r="AT18">
            <v>5.5155889473684203</v>
          </cell>
          <cell r="AU18">
            <v>0</v>
          </cell>
        </row>
        <row r="19">
          <cell r="A19" t="str">
            <v>PRE5</v>
          </cell>
          <cell r="B19" t="str">
            <v xml:space="preserve">    Bocon Previsional III Pesos</v>
          </cell>
          <cell r="AP19">
            <v>0</v>
          </cell>
          <cell r="AR19">
            <v>0.93154999999999999</v>
          </cell>
          <cell r="AS19">
            <v>0.32100000000000001</v>
          </cell>
          <cell r="AT19">
            <v>0.249</v>
          </cell>
          <cell r="AU19">
            <v>1.706</v>
          </cell>
        </row>
        <row r="20">
          <cell r="A20" t="str">
            <v>PRO1</v>
          </cell>
          <cell r="B20" t="str">
            <v xml:space="preserve">    Bocon Proveedores I Pesos</v>
          </cell>
          <cell r="C20">
            <v>0</v>
          </cell>
          <cell r="D20">
            <v>0</v>
          </cell>
          <cell r="E20">
            <v>0</v>
          </cell>
          <cell r="F20">
            <v>0</v>
          </cell>
          <cell r="G20">
            <v>875</v>
          </cell>
          <cell r="H20">
            <v>226</v>
          </cell>
          <cell r="I20">
            <v>658</v>
          </cell>
          <cell r="J20">
            <v>1060</v>
          </cell>
          <cell r="K20">
            <v>1731</v>
          </cell>
          <cell r="L20">
            <v>2492.1</v>
          </cell>
          <cell r="M20">
            <v>2884.9</v>
          </cell>
          <cell r="N20">
            <v>3317.5</v>
          </cell>
          <cell r="O20">
            <v>3462.1</v>
          </cell>
          <cell r="P20">
            <v>3483.3</v>
          </cell>
          <cell r="Q20">
            <v>2322.5</v>
          </cell>
          <cell r="R20">
            <v>2135.8890000000001</v>
          </cell>
          <cell r="S20">
            <v>2633</v>
          </cell>
          <cell r="T20">
            <v>2885.1219999999998</v>
          </cell>
          <cell r="U20">
            <v>3042.07</v>
          </cell>
          <cell r="V20">
            <v>3241.4769999999999</v>
          </cell>
          <cell r="W20">
            <v>3681.1</v>
          </cell>
          <cell r="X20">
            <v>3836.48</v>
          </cell>
          <cell r="Y20">
            <v>3838.51</v>
          </cell>
          <cell r="Z20">
            <v>3865.07</v>
          </cell>
          <cell r="AA20">
            <v>4089.9789999999998</v>
          </cell>
          <cell r="AB20">
            <v>4039.5610000000001</v>
          </cell>
          <cell r="AC20">
            <v>4086.8110000000001</v>
          </cell>
          <cell r="AD20">
            <v>4253.5569999999998</v>
          </cell>
          <cell r="AE20">
            <v>4322.2030000000004</v>
          </cell>
          <cell r="AF20">
            <v>4367.1170000000002</v>
          </cell>
          <cell r="AG20">
            <v>3956.82</v>
          </cell>
          <cell r="AH20">
            <v>4010.6</v>
          </cell>
          <cell r="AI20">
            <v>3975.058</v>
          </cell>
          <cell r="AJ20">
            <v>2829.1570000000002</v>
          </cell>
          <cell r="AK20">
            <v>2756.5210000000002</v>
          </cell>
          <cell r="AL20">
            <v>2656.1909999999998</v>
          </cell>
          <cell r="AM20">
            <v>2554.6950000000002</v>
          </cell>
          <cell r="AN20">
            <v>1912.750927</v>
          </cell>
          <cell r="AO20">
            <v>702.53851499999996</v>
          </cell>
          <cell r="AP20">
            <v>671.68369800000005</v>
          </cell>
          <cell r="AQ20">
            <v>661.41396800000007</v>
          </cell>
          <cell r="AR20">
            <v>303.48599999999999</v>
          </cell>
          <cell r="AS20">
            <v>99.331396896551695</v>
          </cell>
          <cell r="AT20">
            <v>46.3801115789474</v>
          </cell>
          <cell r="AU20">
            <v>50.005633333333336</v>
          </cell>
        </row>
        <row r="21">
          <cell r="A21" t="str">
            <v>PRO3</v>
          </cell>
          <cell r="B21" t="str">
            <v xml:space="preserve">    Bocon Proveedores II Pesos</v>
          </cell>
          <cell r="C21">
            <v>0</v>
          </cell>
          <cell r="D21">
            <v>0</v>
          </cell>
          <cell r="E21">
            <v>0</v>
          </cell>
          <cell r="F21">
            <v>0</v>
          </cell>
          <cell r="G21">
            <v>0</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0</v>
          </cell>
          <cell r="X21">
            <v>0</v>
          </cell>
          <cell r="Y21">
            <v>0</v>
          </cell>
          <cell r="Z21">
            <v>0</v>
          </cell>
          <cell r="AA21">
            <v>0</v>
          </cell>
          <cell r="AB21">
            <v>1.8240000000000001</v>
          </cell>
          <cell r="AC21">
            <v>3.2189999999999999</v>
          </cell>
          <cell r="AD21">
            <v>3.4750000000000001</v>
          </cell>
          <cell r="AE21">
            <v>3.734</v>
          </cell>
          <cell r="AF21">
            <v>3.7610000000000001</v>
          </cell>
          <cell r="AG21">
            <v>3.7879999999999998</v>
          </cell>
          <cell r="AH21">
            <v>3.8</v>
          </cell>
          <cell r="AI21">
            <v>3.8410000000000002</v>
          </cell>
          <cell r="AJ21">
            <v>3.871</v>
          </cell>
          <cell r="AK21">
            <v>4.359</v>
          </cell>
          <cell r="AL21">
            <v>4.3899999999999997</v>
          </cell>
          <cell r="AM21">
            <v>4.6500000000000004</v>
          </cell>
          <cell r="AN21">
            <v>5.236872</v>
          </cell>
          <cell r="AO21">
            <v>5.3780000000000001</v>
          </cell>
          <cell r="AP21">
            <v>5.459219</v>
          </cell>
          <cell r="AQ21">
            <v>5.4033480000000003</v>
          </cell>
          <cell r="AR21">
            <v>5.4509999999999996</v>
          </cell>
          <cell r="AS21">
            <v>1.8269803448275863</v>
          </cell>
          <cell r="AT21">
            <v>1.1704273684210527</v>
          </cell>
          <cell r="AU21">
            <v>1.1599280000000001</v>
          </cell>
        </row>
        <row r="22">
          <cell r="A22" t="str">
            <v>PRO5</v>
          </cell>
          <cell r="B22" t="str">
            <v xml:space="preserve">    Bocon Proveedores III Pesos</v>
          </cell>
          <cell r="C22">
            <v>0</v>
          </cell>
          <cell r="D22">
            <v>0</v>
          </cell>
          <cell r="E22">
            <v>0</v>
          </cell>
          <cell r="F22">
            <v>0</v>
          </cell>
          <cell r="G22">
            <v>0</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0</v>
          </cell>
          <cell r="W22">
            <v>0</v>
          </cell>
          <cell r="X22">
            <v>0</v>
          </cell>
          <cell r="Y22">
            <v>0</v>
          </cell>
          <cell r="Z22">
            <v>0</v>
          </cell>
          <cell r="AA22">
            <v>0</v>
          </cell>
          <cell r="AF22">
            <v>0</v>
          </cell>
          <cell r="AG22">
            <v>48.917999999999999</v>
          </cell>
          <cell r="AH22">
            <v>48.9</v>
          </cell>
          <cell r="AI22">
            <v>48.917999999999999</v>
          </cell>
          <cell r="AJ22">
            <v>48.917999999999999</v>
          </cell>
          <cell r="AK22">
            <v>117.26600000000001</v>
          </cell>
          <cell r="AL22">
            <v>192.05699999999999</v>
          </cell>
          <cell r="AM22">
            <v>350.13200000000001</v>
          </cell>
          <cell r="AN22">
            <v>441.59091100000001</v>
          </cell>
          <cell r="AO22">
            <v>315.441147</v>
          </cell>
          <cell r="AP22">
            <v>302.48448300000001</v>
          </cell>
          <cell r="AQ22">
            <v>289.33994999999999</v>
          </cell>
          <cell r="AR22">
            <v>307.71899999999999</v>
          </cell>
          <cell r="AS22">
            <v>101.08147448275862</v>
          </cell>
          <cell r="AT22">
            <v>69.320203684210526</v>
          </cell>
          <cell r="AU22">
            <v>68.190084799999994</v>
          </cell>
        </row>
        <row r="23">
          <cell r="A23" t="str">
            <v>PRO7</v>
          </cell>
          <cell r="B23" t="str">
            <v xml:space="preserve">    Bocon Proveedores IV Pesos</v>
          </cell>
          <cell r="AO23">
            <v>1.8779999999999999</v>
          </cell>
          <cell r="AP23">
            <v>2.769021</v>
          </cell>
          <cell r="AQ23">
            <v>2.769021</v>
          </cell>
          <cell r="AR23">
            <v>3.1909999999999998</v>
          </cell>
          <cell r="AS23">
            <v>1.1028051724137931</v>
          </cell>
          <cell r="AT23">
            <v>0.78264789473684215</v>
          </cell>
          <cell r="AU23">
            <v>0.85836800000000002</v>
          </cell>
        </row>
        <row r="24">
          <cell r="A24" t="str">
            <v>PRO9</v>
          </cell>
          <cell r="B24" t="str">
            <v xml:space="preserve">    Bocon Proveedores V Pesos</v>
          </cell>
          <cell r="AO24">
            <v>29.601385999999998</v>
          </cell>
          <cell r="AP24">
            <v>76.106988000000001</v>
          </cell>
          <cell r="AQ24">
            <v>76.106988000000001</v>
          </cell>
          <cell r="AR24">
            <v>129.874</v>
          </cell>
          <cell r="AS24">
            <v>44.784155172413797</v>
          </cell>
          <cell r="AT24">
            <v>26.867294210526317</v>
          </cell>
          <cell r="AU24">
            <v>26.553163733333335</v>
          </cell>
        </row>
        <row r="25">
          <cell r="A25" t="str">
            <v>PR8</v>
          </cell>
          <cell r="B25" t="str">
            <v xml:space="preserve">    Bocon Previsional IV 2%+CER</v>
          </cell>
        </row>
        <row r="26">
          <cell r="A26" t="str">
            <v>PR12</v>
          </cell>
          <cell r="B26" t="str">
            <v xml:space="preserve">    Bocon Proveedores VI 2%+CER</v>
          </cell>
        </row>
        <row r="27">
          <cell r="B27" t="str">
            <v>Bonos de Consolidación en Dólares</v>
          </cell>
          <cell r="C27">
            <v>0</v>
          </cell>
          <cell r="D27">
            <v>0</v>
          </cell>
          <cell r="E27">
            <v>1537</v>
          </cell>
          <cell r="F27">
            <v>2078</v>
          </cell>
          <cell r="G27">
            <v>2649</v>
          </cell>
          <cell r="H27">
            <v>2515</v>
          </cell>
          <cell r="I27">
            <v>4818</v>
          </cell>
          <cell r="J27">
            <v>5171</v>
          </cell>
          <cell r="K27">
            <v>5813.65</v>
          </cell>
          <cell r="L27">
            <v>7288.7</v>
          </cell>
          <cell r="M27">
            <v>7744.9000000000005</v>
          </cell>
          <cell r="N27">
            <v>8599.7999999999993</v>
          </cell>
          <cell r="O27">
            <v>9113.5</v>
          </cell>
          <cell r="P27">
            <v>9385.2999999999993</v>
          </cell>
          <cell r="Q27">
            <v>9546.9</v>
          </cell>
          <cell r="R27">
            <v>9794.6979999999985</v>
          </cell>
          <cell r="S27">
            <v>9750.1999999999989</v>
          </cell>
          <cell r="T27">
            <v>10006.561</v>
          </cell>
          <cell r="U27">
            <v>10209.576999999999</v>
          </cell>
          <cell r="V27">
            <v>10449.310000000001</v>
          </cell>
          <cell r="W27">
            <v>10811.599999999999</v>
          </cell>
          <cell r="X27">
            <v>11015.77</v>
          </cell>
          <cell r="Y27">
            <v>10869.46</v>
          </cell>
          <cell r="Z27">
            <v>10634.16</v>
          </cell>
          <cell r="AA27">
            <v>10502.313</v>
          </cell>
          <cell r="AB27">
            <v>10306.196000000002</v>
          </cell>
          <cell r="AC27">
            <v>9938.8520000000008</v>
          </cell>
          <cell r="AD27">
            <v>9797.1629999999986</v>
          </cell>
          <cell r="AE27">
            <v>9276.7100000000009</v>
          </cell>
          <cell r="AF27">
            <v>8902.1536749999996</v>
          </cell>
          <cell r="AG27">
            <v>6128.951</v>
          </cell>
          <cell r="AH27">
            <v>6034.5</v>
          </cell>
          <cell r="AI27">
            <v>5909.1859999999997</v>
          </cell>
          <cell r="AJ27">
            <v>4949.5829999999987</v>
          </cell>
          <cell r="AK27">
            <v>4801.4720000000007</v>
          </cell>
          <cell r="AL27">
            <v>4501.2649999999994</v>
          </cell>
          <cell r="AM27">
            <v>4535.05</v>
          </cell>
          <cell r="AN27">
            <v>4013.355967</v>
          </cell>
          <cell r="AO27">
            <v>3250.3860970000005</v>
          </cell>
          <cell r="AP27">
            <v>3591.8163390000004</v>
          </cell>
          <cell r="AQ27">
            <v>3461.1367780000005</v>
          </cell>
          <cell r="AR27">
            <v>2400.1667769999999</v>
          </cell>
          <cell r="AS27">
            <v>1100.919279590878</v>
          </cell>
          <cell r="AT27">
            <v>837.92720585712755</v>
          </cell>
          <cell r="AU27">
            <v>819.31010311360535</v>
          </cell>
        </row>
        <row r="28">
          <cell r="A28" t="str">
            <v>PRE2</v>
          </cell>
          <cell r="B28" t="str">
            <v xml:space="preserve">    Bocon Previsional I Dólares</v>
          </cell>
          <cell r="C28">
            <v>0</v>
          </cell>
          <cell r="D28">
            <v>0</v>
          </cell>
          <cell r="E28">
            <v>1248</v>
          </cell>
          <cell r="F28">
            <v>1774</v>
          </cell>
          <cell r="G28">
            <v>2342</v>
          </cell>
          <cell r="H28">
            <v>2289</v>
          </cell>
          <cell r="I28">
            <v>2659</v>
          </cell>
          <cell r="J28">
            <v>2817</v>
          </cell>
          <cell r="K28">
            <v>2794</v>
          </cell>
          <cell r="L28">
            <v>3607</v>
          </cell>
          <cell r="M28">
            <v>3788.6</v>
          </cell>
          <cell r="N28">
            <v>3981.6</v>
          </cell>
          <cell r="O28">
            <v>4148.3999999999996</v>
          </cell>
          <cell r="P28">
            <v>4236.3999999999996</v>
          </cell>
          <cell r="Q28">
            <v>4319.8999999999996</v>
          </cell>
          <cell r="R28">
            <v>4399.41</v>
          </cell>
          <cell r="S28">
            <v>4295.7</v>
          </cell>
          <cell r="T28">
            <v>4366.4880000000003</v>
          </cell>
          <cell r="U28">
            <v>4437.3270000000002</v>
          </cell>
          <cell r="V28">
            <v>4517.9290000000001</v>
          </cell>
          <cell r="W28">
            <v>4609.6000000000004</v>
          </cell>
          <cell r="X28">
            <v>4687.3100000000004</v>
          </cell>
          <cell r="Y28">
            <v>4501.76</v>
          </cell>
          <cell r="Z28">
            <v>4229.3100000000004</v>
          </cell>
          <cell r="AA28">
            <v>3953.77</v>
          </cell>
          <cell r="AB28">
            <v>3690.6559999999999</v>
          </cell>
          <cell r="AC28">
            <v>3434.4189999999999</v>
          </cell>
          <cell r="AD28">
            <v>3162.3980000000001</v>
          </cell>
          <cell r="AE28">
            <v>2870.2260000000001</v>
          </cell>
          <cell r="AF28">
            <v>2583.6489999999999</v>
          </cell>
          <cell r="AG28">
            <v>1579.0309999999999</v>
          </cell>
          <cell r="AH28">
            <v>1392.8</v>
          </cell>
          <cell r="AI28">
            <v>1246.673</v>
          </cell>
          <cell r="AJ28">
            <v>946.62099999999998</v>
          </cell>
          <cell r="AK28">
            <v>737.11699999999996</v>
          </cell>
          <cell r="AL28">
            <v>533.17999999999995</v>
          </cell>
          <cell r="AM28">
            <v>376.721</v>
          </cell>
          <cell r="AN28">
            <v>112.11027900000001</v>
          </cell>
          <cell r="AO28">
            <v>0</v>
          </cell>
          <cell r="AP28">
            <v>0</v>
          </cell>
          <cell r="AQ28">
            <v>0</v>
          </cell>
          <cell r="AR28">
            <v>0</v>
          </cell>
          <cell r="AS28">
            <v>0</v>
          </cell>
          <cell r="AT28">
            <v>0</v>
          </cell>
          <cell r="AU28">
            <v>0</v>
          </cell>
        </row>
        <row r="29">
          <cell r="A29" t="str">
            <v>PRE4</v>
          </cell>
          <cell r="B29" t="str">
            <v xml:space="preserve">    Bocon Previsional II Dólares</v>
          </cell>
          <cell r="C29">
            <v>0</v>
          </cell>
          <cell r="D29">
            <v>0</v>
          </cell>
          <cell r="E29">
            <v>0</v>
          </cell>
          <cell r="F29">
            <v>0</v>
          </cell>
          <cell r="G29">
            <v>0</v>
          </cell>
          <cell r="H29">
            <v>0</v>
          </cell>
          <cell r="I29">
            <v>1913</v>
          </cell>
          <cell r="J29">
            <v>2095</v>
          </cell>
          <cell r="K29">
            <v>2021</v>
          </cell>
          <cell r="L29">
            <v>2603</v>
          </cell>
          <cell r="M29">
            <v>2684</v>
          </cell>
          <cell r="N29">
            <v>3125.8</v>
          </cell>
          <cell r="O29">
            <v>3225.6</v>
          </cell>
          <cell r="P29">
            <v>3296</v>
          </cell>
          <cell r="Q29">
            <v>3383.2</v>
          </cell>
          <cell r="R29">
            <v>3452.7</v>
          </cell>
          <cell r="S29">
            <v>3503.1</v>
          </cell>
          <cell r="T29">
            <v>3567.9209999999998</v>
          </cell>
          <cell r="U29">
            <v>3631.4380000000001</v>
          </cell>
          <cell r="V29">
            <v>3704.1239999999998</v>
          </cell>
          <cell r="W29">
            <v>3784</v>
          </cell>
          <cell r="X29">
            <v>3846.25</v>
          </cell>
          <cell r="Y29">
            <v>3909.65</v>
          </cell>
          <cell r="Z29">
            <v>3988.91</v>
          </cell>
          <cell r="AA29">
            <v>4057.2260000000001</v>
          </cell>
          <cell r="AB29">
            <v>4128.8890000000001</v>
          </cell>
          <cell r="AC29">
            <v>3972.9830000000002</v>
          </cell>
          <cell r="AD29">
            <v>4046.3389999999999</v>
          </cell>
          <cell r="AE29">
            <v>3806.5419999999999</v>
          </cell>
          <cell r="AF29">
            <v>3559.759</v>
          </cell>
          <cell r="AG29">
            <v>2745.4229999999998</v>
          </cell>
          <cell r="AH29">
            <v>2557</v>
          </cell>
          <cell r="AI29">
            <v>2419.5039999999999</v>
          </cell>
          <cell r="AJ29">
            <v>1881.097</v>
          </cell>
          <cell r="AK29">
            <v>1699.742</v>
          </cell>
          <cell r="AL29">
            <v>1515.498</v>
          </cell>
          <cell r="AM29">
            <v>1418.4870000000001</v>
          </cell>
          <cell r="AN29">
            <v>1189.702006</v>
          </cell>
          <cell r="AO29">
            <v>971.35599999999999</v>
          </cell>
          <cell r="AP29">
            <v>782.24299099999996</v>
          </cell>
          <cell r="AQ29">
            <v>717.39022</v>
          </cell>
          <cell r="AR29">
            <v>482.86200000000002</v>
          </cell>
          <cell r="AS29">
            <v>164.31988109436554</v>
          </cell>
          <cell r="AT29">
            <v>79.414000000000001</v>
          </cell>
          <cell r="AU29">
            <v>0</v>
          </cell>
        </row>
        <row r="30">
          <cell r="A30" t="str">
            <v>PRE6</v>
          </cell>
          <cell r="B30" t="str">
            <v xml:space="preserve">    Bocon Previsional III Dólares</v>
          </cell>
          <cell r="AR30">
            <v>104.42700000000001</v>
          </cell>
          <cell r="AS30">
            <v>52.982999999999997</v>
          </cell>
          <cell r="AT30">
            <v>35.514000000000003</v>
          </cell>
          <cell r="AU30">
            <v>38.762</v>
          </cell>
        </row>
        <row r="31">
          <cell r="A31" t="str">
            <v>PRO2</v>
          </cell>
          <cell r="B31" t="str">
            <v xml:space="preserve">    Bocon Proveedores I Dólares</v>
          </cell>
          <cell r="C31">
            <v>0</v>
          </cell>
          <cell r="D31">
            <v>0</v>
          </cell>
          <cell r="E31">
            <v>289</v>
          </cell>
          <cell r="F31">
            <v>304</v>
          </cell>
          <cell r="G31">
            <v>307</v>
          </cell>
          <cell r="H31">
            <v>226</v>
          </cell>
          <cell r="I31">
            <v>246</v>
          </cell>
          <cell r="J31">
            <v>259</v>
          </cell>
          <cell r="K31">
            <v>601.65</v>
          </cell>
          <cell r="L31">
            <v>681.7</v>
          </cell>
          <cell r="M31">
            <v>952.3</v>
          </cell>
          <cell r="N31">
            <v>1168.4000000000001</v>
          </cell>
          <cell r="O31">
            <v>1510.5</v>
          </cell>
          <cell r="P31">
            <v>1620</v>
          </cell>
          <cell r="Q31">
            <v>1731.2</v>
          </cell>
          <cell r="R31">
            <v>1828.288</v>
          </cell>
          <cell r="S31">
            <v>1897.1</v>
          </cell>
          <cell r="T31">
            <v>2017.1</v>
          </cell>
          <cell r="U31">
            <v>2085.0120000000002</v>
          </cell>
          <cell r="V31">
            <v>2170.683</v>
          </cell>
          <cell r="W31">
            <v>2360.6999999999998</v>
          </cell>
          <cell r="X31">
            <v>2424.08</v>
          </cell>
          <cell r="Y31">
            <v>2399.09</v>
          </cell>
          <cell r="Z31">
            <v>2356.14</v>
          </cell>
          <cell r="AA31">
            <v>2365.9699999999998</v>
          </cell>
          <cell r="AB31">
            <v>2317.056</v>
          </cell>
          <cell r="AC31">
            <v>2275</v>
          </cell>
          <cell r="AD31">
            <v>2249.2959999999998</v>
          </cell>
          <cell r="AE31">
            <v>2210.913</v>
          </cell>
          <cell r="AF31">
            <v>2175.8270000000002</v>
          </cell>
          <cell r="AG31">
            <v>1190.2460000000001</v>
          </cell>
          <cell r="AH31">
            <v>1194.7</v>
          </cell>
          <cell r="AI31">
            <v>1177.8779999999999</v>
          </cell>
          <cell r="AJ31">
            <v>1039.557</v>
          </cell>
          <cell r="AK31">
            <v>1012.672</v>
          </cell>
          <cell r="AL31">
            <v>976.70399999999995</v>
          </cell>
          <cell r="AM31">
            <v>928.20299999999997</v>
          </cell>
          <cell r="AN31">
            <v>786.54686300000003</v>
          </cell>
          <cell r="AO31">
            <v>562.63099999999997</v>
          </cell>
          <cell r="AP31">
            <v>538.22240899999997</v>
          </cell>
          <cell r="AQ31">
            <v>530.07726100000002</v>
          </cell>
          <cell r="AR31">
            <v>352.274</v>
          </cell>
          <cell r="AS31">
            <v>171.76982652065487</v>
          </cell>
          <cell r="AT31">
            <v>145.072</v>
          </cell>
          <cell r="AU31">
            <v>152.91149741060181</v>
          </cell>
        </row>
        <row r="32">
          <cell r="A32" t="str">
            <v>PRO4</v>
          </cell>
          <cell r="B32" t="str">
            <v xml:space="preserve">    Bocon Proveedores II Dólares</v>
          </cell>
          <cell r="C32">
            <v>0</v>
          </cell>
          <cell r="D32">
            <v>0</v>
          </cell>
          <cell r="E32">
            <v>0</v>
          </cell>
          <cell r="F32">
            <v>0</v>
          </cell>
          <cell r="G32">
            <v>0</v>
          </cell>
          <cell r="H32">
            <v>0</v>
          </cell>
          <cell r="I32">
            <v>0</v>
          </cell>
          <cell r="J32">
            <v>0</v>
          </cell>
          <cell r="K32">
            <v>0</v>
          </cell>
          <cell r="L32">
            <v>0</v>
          </cell>
          <cell r="M32">
            <v>0</v>
          </cell>
          <cell r="N32">
            <v>0</v>
          </cell>
          <cell r="O32">
            <v>0</v>
          </cell>
          <cell r="P32">
            <v>0</v>
          </cell>
          <cell r="Q32">
            <v>0</v>
          </cell>
          <cell r="R32">
            <v>0</v>
          </cell>
          <cell r="S32">
            <v>0</v>
          </cell>
          <cell r="T32">
            <v>0</v>
          </cell>
          <cell r="U32">
            <v>0</v>
          </cell>
          <cell r="V32">
            <v>0</v>
          </cell>
          <cell r="W32">
            <v>0</v>
          </cell>
          <cell r="X32">
            <v>0</v>
          </cell>
          <cell r="Y32">
            <v>0</v>
          </cell>
          <cell r="Z32">
            <v>0</v>
          </cell>
          <cell r="AA32">
            <v>64.680000000000007</v>
          </cell>
          <cell r="AB32">
            <v>108.05500000000001</v>
          </cell>
          <cell r="AC32">
            <v>194.04</v>
          </cell>
          <cell r="AD32">
            <v>275.83</v>
          </cell>
          <cell r="AE32">
            <v>325.15199999999999</v>
          </cell>
          <cell r="AF32">
            <v>406.65199999999999</v>
          </cell>
          <cell r="AG32">
            <v>439.59300000000002</v>
          </cell>
          <cell r="AH32">
            <v>640.70000000000005</v>
          </cell>
          <cell r="AI32">
            <v>740.58600000000001</v>
          </cell>
          <cell r="AJ32">
            <v>752.93600000000004</v>
          </cell>
          <cell r="AK32">
            <v>936.97500000000002</v>
          </cell>
          <cell r="AL32">
            <v>982.61500000000001</v>
          </cell>
          <cell r="AM32">
            <v>1117.8630000000001</v>
          </cell>
          <cell r="AN32">
            <v>1186.5746670000001</v>
          </cell>
          <cell r="AO32">
            <v>1113.646651</v>
          </cell>
          <cell r="AP32">
            <v>1120.5890220000001</v>
          </cell>
          <cell r="AQ32">
            <v>1110.0946610000001</v>
          </cell>
          <cell r="AR32">
            <v>711.09299999999996</v>
          </cell>
          <cell r="AS32">
            <v>348.12899779536662</v>
          </cell>
          <cell r="AT32">
            <v>297.48700000000002</v>
          </cell>
          <cell r="AU32">
            <v>321.28274969614483</v>
          </cell>
        </row>
        <row r="33">
          <cell r="A33" t="str">
            <v>PRO6</v>
          </cell>
          <cell r="B33" t="str">
            <v xml:space="preserve">    Bocon Proveedores III Dólares</v>
          </cell>
          <cell r="C33">
            <v>0</v>
          </cell>
          <cell r="D33">
            <v>0</v>
          </cell>
          <cell r="E33">
            <v>0</v>
          </cell>
          <cell r="F33">
            <v>0</v>
          </cell>
          <cell r="G33">
            <v>0</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0</v>
          </cell>
          <cell r="W33">
            <v>0</v>
          </cell>
          <cell r="X33">
            <v>0</v>
          </cell>
          <cell r="Y33">
            <v>0</v>
          </cell>
          <cell r="Z33">
            <v>0</v>
          </cell>
          <cell r="AF33">
            <v>113.999</v>
          </cell>
          <cell r="AG33">
            <v>114</v>
          </cell>
          <cell r="AH33">
            <v>190.3</v>
          </cell>
          <cell r="AI33">
            <v>267.10599999999999</v>
          </cell>
          <cell r="AJ33">
            <v>273.54300000000001</v>
          </cell>
          <cell r="AK33">
            <v>360.74700000000001</v>
          </cell>
          <cell r="AL33">
            <v>440.65899999999999</v>
          </cell>
          <cell r="AM33">
            <v>642.77599999999995</v>
          </cell>
          <cell r="AN33">
            <v>689.03217099999995</v>
          </cell>
          <cell r="AO33">
            <v>568.88685900000007</v>
          </cell>
          <cell r="AP33">
            <v>1079.7209479999999</v>
          </cell>
          <cell r="AQ33">
            <v>1032.7658769999998</v>
          </cell>
          <cell r="AR33">
            <v>667.45699999999999</v>
          </cell>
          <cell r="AS33">
            <v>322.12691640464055</v>
          </cell>
          <cell r="AT33">
            <v>246.673</v>
          </cell>
          <cell r="AU33">
            <v>270.00326843165385</v>
          </cell>
        </row>
        <row r="34">
          <cell r="A34" t="str">
            <v>PRO8</v>
          </cell>
          <cell r="B34" t="str">
            <v xml:space="preserve">    Bocon Proveedores IV Dólares</v>
          </cell>
          <cell r="AO34">
            <v>2.424417</v>
          </cell>
          <cell r="AP34">
            <v>8.1515679999999993</v>
          </cell>
          <cell r="AQ34">
            <v>8.1515679999999993</v>
          </cell>
          <cell r="AR34">
            <v>20.350999999999999</v>
          </cell>
          <cell r="AS34">
            <v>10.31570457913188</v>
          </cell>
          <cell r="AT34">
            <v>7.0609999999999999</v>
          </cell>
          <cell r="AU34">
            <v>7.8337862052140554</v>
          </cell>
        </row>
        <row r="35">
          <cell r="A35" t="str">
            <v>PRO10</v>
          </cell>
          <cell r="B35" t="str">
            <v xml:space="preserve">    Bocon Proveedores V Dólares</v>
          </cell>
          <cell r="AO35">
            <v>10.762008</v>
          </cell>
          <cell r="AP35">
            <v>42.906917999999997</v>
          </cell>
          <cell r="AQ35">
            <v>42.906917999999997</v>
          </cell>
          <cell r="AR35">
            <v>61.386000000000003</v>
          </cell>
          <cell r="AS35">
            <v>31.120459358849253</v>
          </cell>
          <cell r="AT35">
            <v>26.571000000000002</v>
          </cell>
          <cell r="AU35">
            <v>28.372169245945457</v>
          </cell>
        </row>
        <row r="36">
          <cell r="A36" t="str">
            <v>BIHD</v>
          </cell>
          <cell r="B36" t="str">
            <v xml:space="preserve">    Bonos Regalías Hidrocarburíferas</v>
          </cell>
          <cell r="C36">
            <v>0</v>
          </cell>
          <cell r="D36">
            <v>0</v>
          </cell>
          <cell r="E36">
            <v>0</v>
          </cell>
          <cell r="F36">
            <v>0</v>
          </cell>
          <cell r="G36">
            <v>0</v>
          </cell>
          <cell r="H36">
            <v>0</v>
          </cell>
          <cell r="I36">
            <v>0</v>
          </cell>
          <cell r="J36">
            <v>0</v>
          </cell>
          <cell r="K36">
            <v>397</v>
          </cell>
          <cell r="L36">
            <v>397</v>
          </cell>
          <cell r="M36">
            <v>320</v>
          </cell>
          <cell r="N36">
            <v>324</v>
          </cell>
          <cell r="O36">
            <v>229</v>
          </cell>
          <cell r="P36">
            <v>232.9</v>
          </cell>
          <cell r="Q36">
            <v>112.6</v>
          </cell>
          <cell r="R36">
            <v>114.3</v>
          </cell>
          <cell r="S36">
            <v>54.3</v>
          </cell>
          <cell r="T36">
            <v>55.052</v>
          </cell>
          <cell r="U36">
            <v>55.8</v>
          </cell>
          <cell r="V36">
            <v>56.573999999999998</v>
          </cell>
          <cell r="W36">
            <v>57.3</v>
          </cell>
          <cell r="X36">
            <v>58.13</v>
          </cell>
          <cell r="Y36">
            <v>58.96</v>
          </cell>
          <cell r="Z36">
            <v>59.8</v>
          </cell>
          <cell r="AA36">
            <v>60.667000000000002</v>
          </cell>
          <cell r="AB36">
            <v>61.54</v>
          </cell>
          <cell r="AC36">
            <v>62.41</v>
          </cell>
          <cell r="AD36">
            <v>63.3</v>
          </cell>
          <cell r="AE36">
            <v>63.877000000000002</v>
          </cell>
          <cell r="AF36">
            <v>62.267674999999997</v>
          </cell>
          <cell r="AG36">
            <v>60.658000000000001</v>
          </cell>
          <cell r="AH36">
            <v>59</v>
          </cell>
          <cell r="AI36">
            <v>57.439</v>
          </cell>
          <cell r="AJ36">
            <v>55.829000000000001</v>
          </cell>
          <cell r="AK36">
            <v>54.219000000000001</v>
          </cell>
          <cell r="AL36">
            <v>52.609000000000002</v>
          </cell>
          <cell r="AM36">
            <v>51</v>
          </cell>
          <cell r="AN36">
            <v>49.389980999999999</v>
          </cell>
          <cell r="AO36">
            <v>20.679162000000002</v>
          </cell>
          <cell r="AP36">
            <v>19.982482999999998</v>
          </cell>
          <cell r="AQ36">
            <v>19.750273</v>
          </cell>
          <cell r="AR36">
            <v>0.31677699999999998</v>
          </cell>
          <cell r="AS36">
            <v>0.15449383786909537</v>
          </cell>
          <cell r="AT36">
            <v>0.13520585712736558</v>
          </cell>
          <cell r="AU36">
            <v>0.14463212404532058</v>
          </cell>
        </row>
        <row r="37">
          <cell r="B37" t="str">
            <v>Bonos Brady</v>
          </cell>
          <cell r="C37">
            <v>0</v>
          </cell>
          <cell r="D37">
            <v>0</v>
          </cell>
          <cell r="E37">
            <v>0</v>
          </cell>
          <cell r="F37">
            <v>0</v>
          </cell>
          <cell r="G37">
            <v>27354.057142857146</v>
          </cell>
          <cell r="H37">
            <v>25483.9</v>
          </cell>
          <cell r="I37">
            <v>25487.500000000004</v>
          </cell>
          <cell r="J37">
            <v>25250.899999999998</v>
          </cell>
          <cell r="K37">
            <v>25082.7</v>
          </cell>
          <cell r="L37">
            <v>25073.200000000001</v>
          </cell>
          <cell r="M37">
            <v>25114.899999999998</v>
          </cell>
          <cell r="N37">
            <v>25121.600000000002</v>
          </cell>
          <cell r="O37">
            <v>25115.9</v>
          </cell>
          <cell r="P37">
            <v>25163.8</v>
          </cell>
          <cell r="Q37">
            <v>25152.799999999999</v>
          </cell>
          <cell r="R37">
            <v>25141.5</v>
          </cell>
          <cell r="S37">
            <v>24276.903999999999</v>
          </cell>
          <cell r="T37">
            <v>24181.696999999996</v>
          </cell>
          <cell r="U37">
            <v>24169.732</v>
          </cell>
          <cell r="V37">
            <v>24086.137000000002</v>
          </cell>
          <cell r="W37">
            <v>24079.004000000001</v>
          </cell>
          <cell r="X37">
            <v>23970.696</v>
          </cell>
          <cell r="Y37">
            <v>23956.232</v>
          </cell>
          <cell r="Z37">
            <v>20876.030000000002</v>
          </cell>
          <cell r="AA37">
            <v>20873.616000000002</v>
          </cell>
          <cell r="AB37">
            <v>20020.961000000003</v>
          </cell>
          <cell r="AC37">
            <v>19159.2</v>
          </cell>
          <cell r="AD37">
            <v>18401.940000000002</v>
          </cell>
          <cell r="AE37">
            <v>18004.279000000002</v>
          </cell>
          <cell r="AF37">
            <v>17617.704000000002</v>
          </cell>
          <cell r="AG37">
            <v>17114.235000000004</v>
          </cell>
          <cell r="AH37">
            <v>16734.606</v>
          </cell>
          <cell r="AI37">
            <v>16717.794000000002</v>
          </cell>
          <cell r="AJ37">
            <v>14982.307999999999</v>
          </cell>
          <cell r="AK37">
            <v>11648.032000000001</v>
          </cell>
          <cell r="AL37">
            <v>11111.918</v>
          </cell>
          <cell r="AM37">
            <v>11127.061</v>
          </cell>
          <cell r="AN37">
            <v>10031.862971</v>
          </cell>
          <cell r="AO37">
            <v>7978.0806269999994</v>
          </cell>
          <cell r="AP37">
            <v>7166.3266038881247</v>
          </cell>
          <cell r="AQ37">
            <v>7166.3266038881247</v>
          </cell>
          <cell r="AR37">
            <v>6438.2776402</v>
          </cell>
          <cell r="AS37">
            <v>4759.1460005762183</v>
          </cell>
          <cell r="AT37">
            <v>4781.1346609822467</v>
          </cell>
          <cell r="AU37">
            <v>4554.7535996204333</v>
          </cell>
        </row>
        <row r="38">
          <cell r="A38" t="str">
            <v>PAR</v>
          </cell>
          <cell r="B38" t="str">
            <v xml:space="preserve">    Bono Par </v>
          </cell>
          <cell r="C38">
            <v>0</v>
          </cell>
          <cell r="D38">
            <v>0</v>
          </cell>
          <cell r="E38">
            <v>0</v>
          </cell>
          <cell r="F38">
            <v>0</v>
          </cell>
          <cell r="G38">
            <v>12488.7</v>
          </cell>
          <cell r="H38">
            <v>12488.9</v>
          </cell>
          <cell r="I38">
            <v>12488.7</v>
          </cell>
          <cell r="J38">
            <v>12488.7</v>
          </cell>
          <cell r="K38">
            <v>12340.6</v>
          </cell>
          <cell r="L38">
            <v>12340.6</v>
          </cell>
          <cell r="M38">
            <v>12340.6</v>
          </cell>
          <cell r="N38">
            <v>12340.6</v>
          </cell>
          <cell r="O38">
            <v>12340.6</v>
          </cell>
          <cell r="P38">
            <v>12340.6</v>
          </cell>
          <cell r="Q38">
            <v>12340.6</v>
          </cell>
          <cell r="R38">
            <v>12338.6</v>
          </cell>
          <cell r="S38">
            <v>12035.763999999999</v>
          </cell>
          <cell r="T38">
            <v>12035.763999999999</v>
          </cell>
          <cell r="U38">
            <v>12035.763999999999</v>
          </cell>
          <cell r="V38">
            <v>12035.763999999999</v>
          </cell>
          <cell r="W38">
            <v>12035.763999999999</v>
          </cell>
          <cell r="X38">
            <v>12035.763999999999</v>
          </cell>
          <cell r="Y38">
            <v>12035.754999999999</v>
          </cell>
          <cell r="Z38">
            <v>9851.5059999999994</v>
          </cell>
          <cell r="AA38">
            <v>9851.5059999999994</v>
          </cell>
          <cell r="AB38">
            <v>9206.5059999999994</v>
          </cell>
          <cell r="AC38">
            <v>8380.8559999999998</v>
          </cell>
          <cell r="AD38">
            <v>7680.8559999999998</v>
          </cell>
          <cell r="AE38">
            <v>7380.8559999999998</v>
          </cell>
          <cell r="AF38">
            <v>7206.8459999999995</v>
          </cell>
          <cell r="AG38">
            <v>6940.509</v>
          </cell>
          <cell r="AH38">
            <v>6940.509</v>
          </cell>
          <cell r="AI38">
            <v>6940.509</v>
          </cell>
          <cell r="AJ38">
            <v>6940.509</v>
          </cell>
          <cell r="AK38">
            <v>4692.34</v>
          </cell>
          <cell r="AL38">
            <v>4692.34</v>
          </cell>
          <cell r="AM38">
            <v>4692.34</v>
          </cell>
          <cell r="AN38">
            <v>4692.34</v>
          </cell>
          <cell r="AO38">
            <v>3824.35</v>
          </cell>
          <cell r="AP38">
            <v>3612.6819999999998</v>
          </cell>
          <cell r="AQ38">
            <v>3612.6819999999998</v>
          </cell>
          <cell r="AR38">
            <v>3570.6819999999998</v>
          </cell>
          <cell r="AS38">
            <v>2259.5610000000001</v>
          </cell>
          <cell r="AT38">
            <v>2259.5610000000001</v>
          </cell>
          <cell r="AU38">
            <v>2259.5610000000001</v>
          </cell>
        </row>
        <row r="39">
          <cell r="A39" t="str">
            <v>PARDM</v>
          </cell>
          <cell r="B39" t="str">
            <v xml:space="preserve">    Bono Par en Marcos</v>
          </cell>
          <cell r="C39">
            <v>0</v>
          </cell>
          <cell r="D39">
            <v>0</v>
          </cell>
          <cell r="E39">
            <v>0</v>
          </cell>
          <cell r="F39">
            <v>0</v>
          </cell>
          <cell r="G39">
            <v>176.9</v>
          </cell>
          <cell r="H39">
            <v>170</v>
          </cell>
          <cell r="I39">
            <v>167.4</v>
          </cell>
          <cell r="J39">
            <v>174.3</v>
          </cell>
          <cell r="K39">
            <v>164.2</v>
          </cell>
          <cell r="L39">
            <v>159.44999999999891</v>
          </cell>
          <cell r="M39">
            <v>180.29999999999927</v>
          </cell>
          <cell r="N39">
            <v>183.7</v>
          </cell>
          <cell r="O39">
            <v>181</v>
          </cell>
          <cell r="P39">
            <v>204.9</v>
          </cell>
          <cell r="Q39">
            <v>203.4</v>
          </cell>
          <cell r="R39">
            <v>198.9</v>
          </cell>
          <cell r="S39">
            <v>197.9</v>
          </cell>
          <cell r="T39">
            <v>192.61199999999999</v>
          </cell>
          <cell r="U39">
            <v>186.59800000000001</v>
          </cell>
          <cell r="V39">
            <v>186.23099999999999</v>
          </cell>
          <cell r="W39">
            <v>182.7</v>
          </cell>
          <cell r="X39">
            <v>170.32</v>
          </cell>
          <cell r="Y39">
            <v>163.065</v>
          </cell>
          <cell r="Z39">
            <v>161.01599999999999</v>
          </cell>
          <cell r="AA39">
            <v>159.803</v>
          </cell>
          <cell r="AB39">
            <v>153.80699999999999</v>
          </cell>
          <cell r="AC39">
            <v>157.37200000000001</v>
          </cell>
          <cell r="AD39">
            <v>169.154</v>
          </cell>
          <cell r="AE39">
            <v>170.32900000000001</v>
          </cell>
          <cell r="AF39">
            <v>156.40299999999999</v>
          </cell>
          <cell r="AG39">
            <v>149.07499999999999</v>
          </cell>
          <cell r="AH39">
            <v>155.107</v>
          </cell>
          <cell r="AI39">
            <v>146.66200000000001</v>
          </cell>
          <cell r="AJ39">
            <v>138.97999999999999</v>
          </cell>
          <cell r="AK39">
            <v>136.988</v>
          </cell>
          <cell r="AL39">
            <v>127.61</v>
          </cell>
          <cell r="AM39">
            <v>135.215</v>
          </cell>
          <cell r="AN39">
            <v>128.94492</v>
          </cell>
          <cell r="AO39">
            <v>123.65051600000001</v>
          </cell>
          <cell r="AP39">
            <v>133.35501143397917</v>
          </cell>
          <cell r="AQ39">
            <v>133.35501143397917</v>
          </cell>
          <cell r="AR39">
            <v>127.587486</v>
          </cell>
          <cell r="AS39">
            <v>127.19693636262821</v>
          </cell>
          <cell r="AT39">
            <v>143.71242358409538</v>
          </cell>
          <cell r="AU39">
            <v>143.27354745706455</v>
          </cell>
        </row>
        <row r="40">
          <cell r="A40" t="str">
            <v>DISD</v>
          </cell>
          <cell r="B40" t="str">
            <v xml:space="preserve">    Discount Bond </v>
          </cell>
          <cell r="C40">
            <v>0</v>
          </cell>
          <cell r="D40">
            <v>0</v>
          </cell>
          <cell r="E40">
            <v>0</v>
          </cell>
          <cell r="F40">
            <v>0</v>
          </cell>
          <cell r="G40">
            <v>4135.8999999999996</v>
          </cell>
          <cell r="H40">
            <v>4135.8999999999996</v>
          </cell>
          <cell r="I40">
            <v>4135.8999999999996</v>
          </cell>
          <cell r="J40">
            <v>3885.6</v>
          </cell>
          <cell r="K40">
            <v>3885.6</v>
          </cell>
          <cell r="L40">
            <v>3885.6</v>
          </cell>
          <cell r="M40">
            <v>3885.6</v>
          </cell>
          <cell r="N40">
            <v>3885.6</v>
          </cell>
          <cell r="O40">
            <v>3885.6</v>
          </cell>
          <cell r="P40">
            <v>3885.6</v>
          </cell>
          <cell r="Q40">
            <v>3885.6</v>
          </cell>
          <cell r="R40">
            <v>3885.6</v>
          </cell>
          <cell r="S40">
            <v>3415.84</v>
          </cell>
          <cell r="T40">
            <v>3415.8389999999999</v>
          </cell>
          <cell r="U40">
            <v>3415.8389999999999</v>
          </cell>
          <cell r="V40">
            <v>3415.8389999999999</v>
          </cell>
          <cell r="W40">
            <v>3415.84</v>
          </cell>
          <cell r="X40">
            <v>3415.84</v>
          </cell>
          <cell r="Y40">
            <v>3415.84</v>
          </cell>
          <cell r="Z40">
            <v>2900.0839999999998</v>
          </cell>
          <cell r="AA40">
            <v>2900.0839999999998</v>
          </cell>
          <cell r="AB40">
            <v>2785.0839999999998</v>
          </cell>
          <cell r="AC40">
            <v>2741.8739999999998</v>
          </cell>
          <cell r="AD40">
            <v>2741.8740000000003</v>
          </cell>
          <cell r="AE40">
            <v>2641.8739999999998</v>
          </cell>
          <cell r="AF40">
            <v>2537.7580000000003</v>
          </cell>
          <cell r="AG40">
            <v>2537.7580000000003</v>
          </cell>
          <cell r="AH40">
            <v>2537.7579999999998</v>
          </cell>
          <cell r="AI40">
            <v>2537.7579999999998</v>
          </cell>
          <cell r="AJ40">
            <v>2537.7579999999998</v>
          </cell>
          <cell r="AK40">
            <v>1455.6179999999999</v>
          </cell>
          <cell r="AL40">
            <v>1455.6179999999999</v>
          </cell>
          <cell r="AM40">
            <v>1455.6179999999999</v>
          </cell>
          <cell r="AN40">
            <v>1455.6179999999999</v>
          </cell>
          <cell r="AO40">
            <v>1055.4369999999999</v>
          </cell>
          <cell r="AP40">
            <v>923.03</v>
          </cell>
          <cell r="AQ40">
            <v>923.03</v>
          </cell>
          <cell r="AR40">
            <v>923.03</v>
          </cell>
          <cell r="AS40">
            <v>800.49699999999996</v>
          </cell>
          <cell r="AT40">
            <v>800.49699999999996</v>
          </cell>
          <cell r="AU40">
            <v>800.49699999999996</v>
          </cell>
        </row>
        <row r="41">
          <cell r="A41" t="str">
            <v>DISDDM</v>
          </cell>
          <cell r="B41" t="str">
            <v xml:space="preserve">    Discount Bond en Marcos</v>
          </cell>
          <cell r="C41">
            <v>0</v>
          </cell>
          <cell r="D41">
            <v>0</v>
          </cell>
          <cell r="E41">
            <v>0</v>
          </cell>
          <cell r="F41">
            <v>0</v>
          </cell>
          <cell r="G41">
            <v>175</v>
          </cell>
          <cell r="H41">
            <v>168.4</v>
          </cell>
          <cell r="I41">
            <v>165.9</v>
          </cell>
          <cell r="J41">
            <v>172.7</v>
          </cell>
          <cell r="K41">
            <v>162.69999999999999</v>
          </cell>
          <cell r="L41">
            <v>157.94999999999999</v>
          </cell>
          <cell r="M41">
            <v>178.8</v>
          </cell>
          <cell r="N41">
            <v>182.1</v>
          </cell>
          <cell r="O41">
            <v>179</v>
          </cell>
          <cell r="P41">
            <v>203.1</v>
          </cell>
          <cell r="Q41">
            <v>202</v>
          </cell>
          <cell r="R41">
            <v>197.2</v>
          </cell>
          <cell r="S41">
            <v>196.2</v>
          </cell>
          <cell r="T41">
            <v>190.9</v>
          </cell>
          <cell r="U41">
            <v>184.94399999999999</v>
          </cell>
          <cell r="V41">
            <v>184.58099999999999</v>
          </cell>
          <cell r="W41">
            <v>181</v>
          </cell>
          <cell r="X41">
            <v>168.82</v>
          </cell>
          <cell r="Y41">
            <v>161.62</v>
          </cell>
          <cell r="Z41">
            <v>159.589</v>
          </cell>
          <cell r="AA41">
            <v>158.38800000000001</v>
          </cell>
          <cell r="AB41">
            <v>152.44399999999999</v>
          </cell>
          <cell r="AC41">
            <v>155.97800000000001</v>
          </cell>
          <cell r="AD41">
            <v>167.65600000000001</v>
          </cell>
          <cell r="AE41">
            <v>168.82</v>
          </cell>
          <cell r="AF41">
            <v>155.017</v>
          </cell>
          <cell r="AG41">
            <v>147.75399999999999</v>
          </cell>
          <cell r="AH41">
            <v>153.732</v>
          </cell>
          <cell r="AI41">
            <v>145.36199999999999</v>
          </cell>
          <cell r="AJ41">
            <v>137.749</v>
          </cell>
          <cell r="AK41">
            <v>135.774</v>
          </cell>
          <cell r="AL41">
            <v>126.47900000000004</v>
          </cell>
          <cell r="AM41">
            <v>134.017</v>
          </cell>
          <cell r="AN41">
            <v>127.802571</v>
          </cell>
          <cell r="AO41">
            <v>122.555071</v>
          </cell>
          <cell r="AP41">
            <v>132.17359245414571</v>
          </cell>
          <cell r="AQ41">
            <v>132.17359245414571</v>
          </cell>
          <cell r="AR41">
            <v>126.45716299999999</v>
          </cell>
          <cell r="AS41">
            <v>126.07007301359033</v>
          </cell>
          <cell r="AT41">
            <v>142.43924619815084</v>
          </cell>
          <cell r="AU41">
            <v>142.0042581633686</v>
          </cell>
        </row>
        <row r="42">
          <cell r="A42" t="str">
            <v>FRB</v>
          </cell>
          <cell r="B42" t="str">
            <v xml:space="preserve">    Floating Rate Bond</v>
          </cell>
          <cell r="C42">
            <v>0</v>
          </cell>
          <cell r="D42">
            <v>0</v>
          </cell>
          <cell r="E42">
            <v>0</v>
          </cell>
          <cell r="F42">
            <v>0</v>
          </cell>
          <cell r="G42">
            <v>8787.9</v>
          </cell>
          <cell r="H42">
            <v>8466</v>
          </cell>
          <cell r="I42">
            <v>8474.9</v>
          </cell>
          <cell r="J42">
            <v>8474.9</v>
          </cell>
          <cell r="K42">
            <v>8474.9</v>
          </cell>
          <cell r="L42">
            <v>8474.9</v>
          </cell>
          <cell r="M42">
            <v>8474.9</v>
          </cell>
          <cell r="N42">
            <v>8474.9</v>
          </cell>
          <cell r="O42">
            <v>8475</v>
          </cell>
          <cell r="P42">
            <v>8474.9</v>
          </cell>
          <cell r="Q42">
            <v>8466.5</v>
          </cell>
          <cell r="R42">
            <v>8466.5</v>
          </cell>
          <cell r="S42">
            <v>8376.5</v>
          </cell>
          <cell r="T42">
            <v>8291.8819999999996</v>
          </cell>
          <cell r="U42">
            <v>8291.8819999999996</v>
          </cell>
          <cell r="V42">
            <v>8209.0169999999998</v>
          </cell>
          <cell r="W42">
            <v>8209</v>
          </cell>
          <cell r="X42">
            <v>8125.2520000000004</v>
          </cell>
          <cell r="Y42">
            <v>8125.2520000000004</v>
          </cell>
          <cell r="Z42">
            <v>7749.1350000000002</v>
          </cell>
          <cell r="AA42">
            <v>7749.1350000000002</v>
          </cell>
          <cell r="AB42">
            <v>7668.415</v>
          </cell>
          <cell r="AC42">
            <v>7668.415</v>
          </cell>
          <cell r="AD42">
            <v>7587.6949999999997</v>
          </cell>
          <cell r="AE42">
            <v>7587.6949999999997</v>
          </cell>
          <cell r="AF42">
            <v>7506.9750000000004</v>
          </cell>
          <cell r="AG42">
            <v>7284.4340000000002</v>
          </cell>
          <cell r="AH42">
            <v>6892.8</v>
          </cell>
          <cell r="AI42">
            <v>6892.7979999999998</v>
          </cell>
          <cell r="AJ42">
            <v>5172.607</v>
          </cell>
          <cell r="AK42">
            <v>5172.607</v>
          </cell>
          <cell r="AL42">
            <v>4655.1660000000002</v>
          </cell>
          <cell r="AM42">
            <v>4655.1660000000002</v>
          </cell>
          <cell r="AN42">
            <v>3572.4524799999999</v>
          </cell>
          <cell r="AO42">
            <v>2797.3830400000002</v>
          </cell>
          <cell r="AP42">
            <v>2310.3809999999999</v>
          </cell>
          <cell r="AQ42">
            <v>2310.3809999999999</v>
          </cell>
          <cell r="AR42">
            <v>1635.8159912000001</v>
          </cell>
          <cell r="AS42">
            <v>1391.1159912000001</v>
          </cell>
          <cell r="AT42">
            <v>1380.2199912000001</v>
          </cell>
          <cell r="AU42">
            <v>1154.712794</v>
          </cell>
        </row>
        <row r="43">
          <cell r="A43" t="str">
            <v>BESP</v>
          </cell>
          <cell r="B43" t="str">
            <v xml:space="preserve">    Bancos Españoles</v>
          </cell>
          <cell r="C43">
            <v>0</v>
          </cell>
          <cell r="D43">
            <v>0</v>
          </cell>
          <cell r="E43">
            <v>0</v>
          </cell>
          <cell r="F43">
            <v>0</v>
          </cell>
          <cell r="G43">
            <v>54.7</v>
          </cell>
          <cell r="H43">
            <v>54.7</v>
          </cell>
          <cell r="I43">
            <v>54.7</v>
          </cell>
          <cell r="J43">
            <v>54.7</v>
          </cell>
          <cell r="K43">
            <v>54.7</v>
          </cell>
          <cell r="L43">
            <v>54.7</v>
          </cell>
          <cell r="M43">
            <v>54.7</v>
          </cell>
          <cell r="N43">
            <v>54.7</v>
          </cell>
          <cell r="O43">
            <v>54.7</v>
          </cell>
          <cell r="P43">
            <v>54.7</v>
          </cell>
          <cell r="Q43">
            <v>54.7</v>
          </cell>
          <cell r="R43">
            <v>54.7</v>
          </cell>
          <cell r="S43">
            <v>54.7</v>
          </cell>
          <cell r="T43">
            <v>54.7</v>
          </cell>
          <cell r="U43">
            <v>54.704999999999998</v>
          </cell>
          <cell r="V43">
            <v>54.704999999999998</v>
          </cell>
          <cell r="W43">
            <v>54.7</v>
          </cell>
          <cell r="X43">
            <v>54.7</v>
          </cell>
          <cell r="Y43">
            <v>54.7</v>
          </cell>
          <cell r="Z43">
            <v>54.7</v>
          </cell>
          <cell r="AA43">
            <v>54.7</v>
          </cell>
          <cell r="AB43">
            <v>54.704999999999998</v>
          </cell>
          <cell r="AC43">
            <v>54.704999999999998</v>
          </cell>
          <cell r="AD43">
            <v>54.704999999999998</v>
          </cell>
          <cell r="AE43">
            <v>54.704999999999998</v>
          </cell>
          <cell r="AF43">
            <v>54.704999999999998</v>
          </cell>
          <cell r="AG43">
            <v>54.704999999999998</v>
          </cell>
          <cell r="AH43">
            <v>54.7</v>
          </cell>
          <cell r="AI43">
            <v>54.704999999999998</v>
          </cell>
          <cell r="AJ43">
            <v>54.704999999999998</v>
          </cell>
          <cell r="AK43">
            <v>54.704999999999998</v>
          </cell>
          <cell r="AL43">
            <v>54.704999999999998</v>
          </cell>
          <cell r="AM43">
            <v>54.704999999999998</v>
          </cell>
          <cell r="AN43">
            <v>54.704999999999998</v>
          </cell>
          <cell r="AO43">
            <v>54.704999999999998</v>
          </cell>
          <cell r="AP43">
            <v>54.704999999999998</v>
          </cell>
          <cell r="AQ43">
            <v>54.704999999999998</v>
          </cell>
          <cell r="AR43">
            <v>54.704999999999998</v>
          </cell>
          <cell r="AS43">
            <v>54.704999999999998</v>
          </cell>
          <cell r="AT43">
            <v>54.704999999999998</v>
          </cell>
          <cell r="AU43">
            <v>54.704999999999998</v>
          </cell>
        </row>
        <row r="44">
          <cell r="B44" t="str">
            <v>Bonos Globales</v>
          </cell>
          <cell r="C44">
            <v>0</v>
          </cell>
          <cell r="D44">
            <v>0</v>
          </cell>
          <cell r="E44">
            <v>0</v>
          </cell>
          <cell r="F44">
            <v>0</v>
          </cell>
          <cell r="G44">
            <v>0</v>
          </cell>
          <cell r="H44">
            <v>0</v>
          </cell>
          <cell r="I44">
            <v>0</v>
          </cell>
          <cell r="J44">
            <v>0</v>
          </cell>
          <cell r="K44">
            <v>1250</v>
          </cell>
          <cell r="L44">
            <v>1250</v>
          </cell>
          <cell r="M44">
            <v>1250</v>
          </cell>
          <cell r="N44">
            <v>1250</v>
          </cell>
          <cell r="O44">
            <v>2000</v>
          </cell>
          <cell r="P44">
            <v>2000</v>
          </cell>
          <cell r="Q44">
            <v>2000</v>
          </cell>
          <cell r="R44">
            <v>2000</v>
          </cell>
          <cell r="S44">
            <v>2000</v>
          </cell>
          <cell r="T44">
            <v>3000</v>
          </cell>
          <cell r="U44">
            <v>3000</v>
          </cell>
          <cell r="V44">
            <v>3000</v>
          </cell>
          <cell r="W44">
            <v>4000</v>
          </cell>
          <cell r="X44">
            <v>6000</v>
          </cell>
          <cell r="Y44">
            <v>6322.5239999999994</v>
          </cell>
          <cell r="Z44">
            <v>9072.5239999999994</v>
          </cell>
          <cell r="AA44">
            <v>9250</v>
          </cell>
          <cell r="AB44">
            <v>10500</v>
          </cell>
          <cell r="AC44">
            <v>11385.085999999999</v>
          </cell>
          <cell r="AD44">
            <v>11685.085999999999</v>
          </cell>
          <cell r="AE44">
            <v>13610.085999999999</v>
          </cell>
          <cell r="AF44">
            <v>14810.085999999999</v>
          </cell>
          <cell r="AG44">
            <v>16560.085999999999</v>
          </cell>
          <cell r="AH44">
            <v>16660</v>
          </cell>
          <cell r="AI44">
            <v>16410.085999999999</v>
          </cell>
          <cell r="AJ44">
            <v>19093.582999999999</v>
          </cell>
          <cell r="AK44">
            <v>21496.284</v>
          </cell>
          <cell r="AL44">
            <v>22746.284</v>
          </cell>
          <cell r="AM44">
            <v>22746.284</v>
          </cell>
          <cell r="AN44">
            <v>23987.95</v>
          </cell>
          <cell r="AO44">
            <v>39062.381107999994</v>
          </cell>
          <cell r="AP44">
            <v>39577.418458</v>
          </cell>
          <cell r="AQ44">
            <v>39719.718457999996</v>
          </cell>
          <cell r="AR44">
            <v>30047.139395079095</v>
          </cell>
          <cell r="AS44">
            <v>30047.139395079095</v>
          </cell>
          <cell r="AT44">
            <v>30904.683347786588</v>
          </cell>
          <cell r="AU44">
            <v>30904.683347786588</v>
          </cell>
        </row>
        <row r="45">
          <cell r="A45" t="str">
            <v>BG01/03</v>
          </cell>
          <cell r="B45" t="str">
            <v xml:space="preserve">    Bono Global I (8.375%)</v>
          </cell>
          <cell r="C45">
            <v>0</v>
          </cell>
          <cell r="D45">
            <v>0</v>
          </cell>
          <cell r="E45">
            <v>0</v>
          </cell>
          <cell r="F45">
            <v>0</v>
          </cell>
          <cell r="G45">
            <v>0</v>
          </cell>
          <cell r="H45">
            <v>0</v>
          </cell>
          <cell r="I45">
            <v>0</v>
          </cell>
          <cell r="J45">
            <v>0</v>
          </cell>
          <cell r="K45">
            <v>1250</v>
          </cell>
          <cell r="L45">
            <v>1250</v>
          </cell>
          <cell r="M45">
            <v>1250</v>
          </cell>
          <cell r="N45">
            <v>1250</v>
          </cell>
          <cell r="O45">
            <v>1250</v>
          </cell>
          <cell r="P45">
            <v>1250</v>
          </cell>
          <cell r="Q45">
            <v>1250</v>
          </cell>
          <cell r="R45">
            <v>1250</v>
          </cell>
          <cell r="S45">
            <v>1250</v>
          </cell>
          <cell r="T45">
            <v>1250</v>
          </cell>
          <cell r="U45">
            <v>1250</v>
          </cell>
          <cell r="V45">
            <v>1250</v>
          </cell>
          <cell r="W45">
            <v>1250</v>
          </cell>
          <cell r="X45">
            <v>1250</v>
          </cell>
          <cell r="Y45">
            <v>1250</v>
          </cell>
          <cell r="Z45">
            <v>1750</v>
          </cell>
          <cell r="AA45">
            <v>1750</v>
          </cell>
          <cell r="AB45">
            <v>1750</v>
          </cell>
          <cell r="AC45">
            <v>1750</v>
          </cell>
          <cell r="AD45">
            <v>2050</v>
          </cell>
          <cell r="AE45">
            <v>2050</v>
          </cell>
          <cell r="AF45">
            <v>2050</v>
          </cell>
          <cell r="AG45">
            <v>2050</v>
          </cell>
          <cell r="AH45">
            <v>2050</v>
          </cell>
          <cell r="AI45">
            <v>2050</v>
          </cell>
          <cell r="AJ45">
            <v>2050</v>
          </cell>
          <cell r="AK45">
            <v>2050</v>
          </cell>
          <cell r="AL45">
            <v>2050</v>
          </cell>
          <cell r="AM45">
            <v>2050</v>
          </cell>
          <cell r="AN45">
            <v>2024.2070000000001</v>
          </cell>
          <cell r="AO45">
            <v>1843.0809999999999</v>
          </cell>
          <cell r="AP45">
            <v>1843.0809999999999</v>
          </cell>
          <cell r="AQ45">
            <v>1843.0809999999999</v>
          </cell>
          <cell r="AR45">
            <v>1794.4560019999999</v>
          </cell>
          <cell r="AS45">
            <v>1794.4560019999999</v>
          </cell>
          <cell r="AT45">
            <v>1794.4560019999999</v>
          </cell>
          <cell r="AU45">
            <v>1794.4560019999999</v>
          </cell>
        </row>
        <row r="46">
          <cell r="A46" t="str">
            <v>BG02/99</v>
          </cell>
          <cell r="B46" t="str">
            <v xml:space="preserve">    Bono Global II (10.95%)</v>
          </cell>
          <cell r="C46">
            <v>0</v>
          </cell>
          <cell r="D46">
            <v>0</v>
          </cell>
          <cell r="E46">
            <v>0</v>
          </cell>
          <cell r="F46">
            <v>0</v>
          </cell>
          <cell r="G46">
            <v>0</v>
          </cell>
          <cell r="H46">
            <v>0</v>
          </cell>
          <cell r="I46">
            <v>0</v>
          </cell>
          <cell r="J46">
            <v>0</v>
          </cell>
          <cell r="K46">
            <v>0</v>
          </cell>
          <cell r="L46">
            <v>0</v>
          </cell>
          <cell r="M46">
            <v>0</v>
          </cell>
          <cell r="N46">
            <v>0</v>
          </cell>
          <cell r="O46">
            <v>750</v>
          </cell>
          <cell r="P46">
            <v>750</v>
          </cell>
          <cell r="Q46">
            <v>750</v>
          </cell>
          <cell r="R46">
            <v>750</v>
          </cell>
          <cell r="S46">
            <v>750</v>
          </cell>
          <cell r="T46">
            <v>750</v>
          </cell>
          <cell r="U46">
            <v>750</v>
          </cell>
          <cell r="V46">
            <v>750</v>
          </cell>
          <cell r="W46">
            <v>750</v>
          </cell>
          <cell r="X46">
            <v>750</v>
          </cell>
          <cell r="Y46">
            <v>750</v>
          </cell>
          <cell r="Z46">
            <v>750</v>
          </cell>
          <cell r="AA46">
            <v>750</v>
          </cell>
          <cell r="AB46">
            <v>750</v>
          </cell>
          <cell r="AC46">
            <v>750</v>
          </cell>
          <cell r="AD46">
            <v>750</v>
          </cell>
          <cell r="AE46">
            <v>750</v>
          </cell>
          <cell r="AF46">
            <v>750</v>
          </cell>
          <cell r="AG46">
            <v>750</v>
          </cell>
          <cell r="AH46">
            <v>750</v>
          </cell>
          <cell r="AI46">
            <v>0</v>
          </cell>
          <cell r="AJ46">
            <v>0</v>
          </cell>
          <cell r="AK46">
            <v>0</v>
          </cell>
          <cell r="AL46">
            <v>0</v>
          </cell>
          <cell r="AM46">
            <v>0</v>
          </cell>
          <cell r="AN46">
            <v>0</v>
          </cell>
          <cell r="AO46">
            <v>0</v>
          </cell>
          <cell r="AP46">
            <v>0</v>
          </cell>
          <cell r="AQ46">
            <v>0</v>
          </cell>
          <cell r="AR46">
            <v>0</v>
          </cell>
          <cell r="AS46">
            <v>0</v>
          </cell>
          <cell r="AT46">
            <v>0</v>
          </cell>
          <cell r="AU46">
            <v>0</v>
          </cell>
        </row>
        <row r="47">
          <cell r="A47" t="str">
            <v>BG03/01</v>
          </cell>
          <cell r="B47" t="str">
            <v xml:space="preserve">    Bono Global III (9,25%)</v>
          </cell>
          <cell r="C47">
            <v>0</v>
          </cell>
          <cell r="D47">
            <v>0</v>
          </cell>
          <cell r="E47">
            <v>0</v>
          </cell>
          <cell r="F47">
            <v>0</v>
          </cell>
          <cell r="G47">
            <v>0</v>
          </cell>
          <cell r="H47">
            <v>0</v>
          </cell>
          <cell r="I47">
            <v>0</v>
          </cell>
          <cell r="J47">
            <v>0</v>
          </cell>
          <cell r="K47">
            <v>0</v>
          </cell>
          <cell r="L47">
            <v>0</v>
          </cell>
          <cell r="M47">
            <v>0</v>
          </cell>
          <cell r="N47">
            <v>0</v>
          </cell>
          <cell r="O47">
            <v>0</v>
          </cell>
          <cell r="P47">
            <v>0</v>
          </cell>
          <cell r="Q47">
            <v>0</v>
          </cell>
          <cell r="R47">
            <v>0</v>
          </cell>
          <cell r="S47">
            <v>0</v>
          </cell>
          <cell r="T47">
            <v>1000</v>
          </cell>
          <cell r="U47">
            <v>1000</v>
          </cell>
          <cell r="V47">
            <v>1000</v>
          </cell>
          <cell r="W47">
            <v>1000</v>
          </cell>
          <cell r="X47">
            <v>1000</v>
          </cell>
          <cell r="Y47">
            <v>1000</v>
          </cell>
          <cell r="Z47">
            <v>1000</v>
          </cell>
          <cell r="AA47">
            <v>1000</v>
          </cell>
          <cell r="AB47">
            <v>1000</v>
          </cell>
          <cell r="AC47">
            <v>1200</v>
          </cell>
          <cell r="AD47">
            <v>1200</v>
          </cell>
          <cell r="AE47">
            <v>1200</v>
          </cell>
          <cell r="AF47">
            <v>1200</v>
          </cell>
          <cell r="AG47">
            <v>1200</v>
          </cell>
          <cell r="AH47">
            <v>1200</v>
          </cell>
          <cell r="AI47">
            <v>1200</v>
          </cell>
          <cell r="AJ47">
            <v>1200</v>
          </cell>
          <cell r="AK47">
            <v>1200</v>
          </cell>
          <cell r="AL47">
            <v>1200</v>
          </cell>
          <cell r="AM47">
            <v>1200</v>
          </cell>
          <cell r="AN47">
            <v>0</v>
          </cell>
          <cell r="AO47">
            <v>0</v>
          </cell>
          <cell r="AP47">
            <v>0</v>
          </cell>
          <cell r="AQ47">
            <v>0</v>
          </cell>
          <cell r="AR47">
            <v>0</v>
          </cell>
          <cell r="AS47">
            <v>0</v>
          </cell>
          <cell r="AT47">
            <v>0</v>
          </cell>
          <cell r="AU47">
            <v>0</v>
          </cell>
        </row>
        <row r="48">
          <cell r="A48" t="str">
            <v>BG04/06</v>
          </cell>
          <cell r="B48" t="str">
            <v xml:space="preserve">    Bono Global IV (11%)</v>
          </cell>
          <cell r="C48">
            <v>0</v>
          </cell>
          <cell r="D48">
            <v>0</v>
          </cell>
          <cell r="E48">
            <v>0</v>
          </cell>
          <cell r="F48">
            <v>0</v>
          </cell>
          <cell r="G48">
            <v>0</v>
          </cell>
          <cell r="H48">
            <v>0</v>
          </cell>
          <cell r="I48">
            <v>0</v>
          </cell>
          <cell r="J48">
            <v>0</v>
          </cell>
          <cell r="K48">
            <v>0</v>
          </cell>
          <cell r="L48">
            <v>0</v>
          </cell>
          <cell r="M48">
            <v>0</v>
          </cell>
          <cell r="N48">
            <v>0</v>
          </cell>
          <cell r="O48">
            <v>0</v>
          </cell>
          <cell r="P48">
            <v>0</v>
          </cell>
          <cell r="Q48">
            <v>0</v>
          </cell>
          <cell r="R48">
            <v>0</v>
          </cell>
          <cell r="S48">
            <v>0</v>
          </cell>
          <cell r="T48">
            <v>0</v>
          </cell>
          <cell r="U48">
            <v>0</v>
          </cell>
          <cell r="V48">
            <v>0</v>
          </cell>
          <cell r="W48">
            <v>1000</v>
          </cell>
          <cell r="X48">
            <v>1000</v>
          </cell>
          <cell r="Y48">
            <v>1000</v>
          </cell>
          <cell r="Z48">
            <v>1000</v>
          </cell>
          <cell r="AA48">
            <v>1000</v>
          </cell>
          <cell r="AB48">
            <v>1000</v>
          </cell>
          <cell r="AC48">
            <v>1000</v>
          </cell>
          <cell r="AD48">
            <v>1000</v>
          </cell>
          <cell r="AE48">
            <v>1300</v>
          </cell>
          <cell r="AF48">
            <v>1300</v>
          </cell>
          <cell r="AG48">
            <v>1300</v>
          </cell>
          <cell r="AH48">
            <v>1300</v>
          </cell>
          <cell r="AI48">
            <v>1300</v>
          </cell>
          <cell r="AJ48">
            <v>1300</v>
          </cell>
          <cell r="AK48">
            <v>1300</v>
          </cell>
          <cell r="AL48">
            <v>1300</v>
          </cell>
          <cell r="AM48">
            <v>1300</v>
          </cell>
          <cell r="AN48">
            <v>1290.325</v>
          </cell>
          <cell r="AO48">
            <v>1212.53</v>
          </cell>
          <cell r="AP48">
            <v>1212.53</v>
          </cell>
          <cell r="AQ48">
            <v>1212.53</v>
          </cell>
          <cell r="AR48">
            <v>1185.6440259999999</v>
          </cell>
          <cell r="AS48">
            <v>1185.6440259999999</v>
          </cell>
          <cell r="AT48">
            <v>1185.6440259999999</v>
          </cell>
          <cell r="AU48">
            <v>1185.6440259999999</v>
          </cell>
        </row>
        <row r="49">
          <cell r="A49" t="str">
            <v>BG05/17</v>
          </cell>
          <cell r="B49" t="str">
            <v xml:space="preserve">    Bono Global V Megabono</v>
          </cell>
          <cell r="C49">
            <v>0</v>
          </cell>
          <cell r="D49">
            <v>0</v>
          </cell>
          <cell r="E49">
            <v>0</v>
          </cell>
          <cell r="F49">
            <v>0</v>
          </cell>
          <cell r="G49">
            <v>0</v>
          </cell>
          <cell r="H49">
            <v>0</v>
          </cell>
          <cell r="I49">
            <v>0</v>
          </cell>
          <cell r="J49">
            <v>0</v>
          </cell>
          <cell r="K49">
            <v>0</v>
          </cell>
          <cell r="L49">
            <v>0</v>
          </cell>
          <cell r="M49">
            <v>0</v>
          </cell>
          <cell r="N49">
            <v>0</v>
          </cell>
          <cell r="O49">
            <v>0</v>
          </cell>
          <cell r="P49">
            <v>0</v>
          </cell>
          <cell r="Q49">
            <v>0</v>
          </cell>
          <cell r="R49">
            <v>0</v>
          </cell>
          <cell r="S49">
            <v>0</v>
          </cell>
          <cell r="T49">
            <v>0</v>
          </cell>
          <cell r="U49">
            <v>0</v>
          </cell>
          <cell r="V49">
            <v>0</v>
          </cell>
          <cell r="W49">
            <v>0</v>
          </cell>
          <cell r="X49">
            <v>2000</v>
          </cell>
          <cell r="Y49">
            <v>2322.5239999999999</v>
          </cell>
          <cell r="Z49">
            <v>2322.5239999999999</v>
          </cell>
          <cell r="AA49">
            <v>2500</v>
          </cell>
          <cell r="AB49">
            <v>3250</v>
          </cell>
          <cell r="AC49">
            <v>3250</v>
          </cell>
          <cell r="AD49">
            <v>3250</v>
          </cell>
          <cell r="AE49">
            <v>3875</v>
          </cell>
          <cell r="AF49">
            <v>4075</v>
          </cell>
          <cell r="AG49">
            <v>4075</v>
          </cell>
          <cell r="AH49">
            <v>4075</v>
          </cell>
          <cell r="AI49">
            <v>4575</v>
          </cell>
          <cell r="AJ49">
            <v>4575</v>
          </cell>
          <cell r="AK49">
            <v>4575</v>
          </cell>
          <cell r="AL49">
            <v>4575</v>
          </cell>
          <cell r="AM49">
            <v>4575</v>
          </cell>
          <cell r="AN49">
            <v>4575</v>
          </cell>
          <cell r="AO49">
            <v>2503.056</v>
          </cell>
          <cell r="AP49">
            <v>2503.056</v>
          </cell>
          <cell r="AQ49">
            <v>2503.056</v>
          </cell>
          <cell r="AR49">
            <v>1908.680758</v>
          </cell>
          <cell r="AS49">
            <v>1908.680758</v>
          </cell>
          <cell r="AT49">
            <v>1908.680758</v>
          </cell>
          <cell r="AU49">
            <v>1908.680758</v>
          </cell>
        </row>
        <row r="50">
          <cell r="A50" t="str">
            <v>BG06/27</v>
          </cell>
          <cell r="B50" t="str">
            <v xml:space="preserve">    Bono Global VI (9.75%)</v>
          </cell>
          <cell r="C50">
            <v>0</v>
          </cell>
          <cell r="D50">
            <v>0</v>
          </cell>
          <cell r="E50">
            <v>0</v>
          </cell>
          <cell r="F50">
            <v>0</v>
          </cell>
          <cell r="G50">
            <v>0</v>
          </cell>
          <cell r="H50">
            <v>0</v>
          </cell>
          <cell r="I50">
            <v>0</v>
          </cell>
          <cell r="J50">
            <v>0</v>
          </cell>
          <cell r="K50">
            <v>0</v>
          </cell>
          <cell r="L50">
            <v>0</v>
          </cell>
          <cell r="M50">
            <v>0</v>
          </cell>
          <cell r="N50">
            <v>0</v>
          </cell>
          <cell r="O50">
            <v>0</v>
          </cell>
          <cell r="P50">
            <v>0</v>
          </cell>
          <cell r="Q50">
            <v>0</v>
          </cell>
          <cell r="R50">
            <v>0</v>
          </cell>
          <cell r="S50">
            <v>0</v>
          </cell>
          <cell r="T50">
            <v>0</v>
          </cell>
          <cell r="U50">
            <v>0</v>
          </cell>
          <cell r="V50">
            <v>0</v>
          </cell>
          <cell r="W50">
            <v>0</v>
          </cell>
          <cell r="X50">
            <v>0</v>
          </cell>
          <cell r="Y50">
            <v>0</v>
          </cell>
          <cell r="Z50">
            <v>2250</v>
          </cell>
          <cell r="AA50">
            <v>2250</v>
          </cell>
          <cell r="AB50">
            <v>2750</v>
          </cell>
          <cell r="AC50">
            <v>3435.0859999999998</v>
          </cell>
          <cell r="AD50">
            <v>3435.0859999999998</v>
          </cell>
          <cell r="AE50">
            <v>3435.0859999999998</v>
          </cell>
          <cell r="AF50">
            <v>3435.0859999999998</v>
          </cell>
          <cell r="AG50">
            <v>3435.0859999999998</v>
          </cell>
          <cell r="AH50">
            <v>3535</v>
          </cell>
          <cell r="AI50">
            <v>3535.0859999999998</v>
          </cell>
          <cell r="AJ50">
            <v>3535.0859999999998</v>
          </cell>
          <cell r="AK50">
            <v>3535.0859999999998</v>
          </cell>
          <cell r="AL50">
            <v>3535.0859999999998</v>
          </cell>
          <cell r="AM50">
            <v>3535.0859999999998</v>
          </cell>
          <cell r="AN50">
            <v>3535.0859999999998</v>
          </cell>
          <cell r="AO50">
            <v>995.33199999999999</v>
          </cell>
          <cell r="AP50">
            <v>995.33199999999999</v>
          </cell>
          <cell r="AQ50">
            <v>995.33199999999999</v>
          </cell>
          <cell r="AR50">
            <v>809.92699800000003</v>
          </cell>
          <cell r="AS50">
            <v>809.92699800000003</v>
          </cell>
          <cell r="AT50">
            <v>809.92699800000003</v>
          </cell>
          <cell r="AU50">
            <v>809.92699800000003</v>
          </cell>
        </row>
        <row r="51">
          <cell r="A51" t="str">
            <v>BG07/05</v>
          </cell>
          <cell r="B51" t="str">
            <v xml:space="preserve">    Bono Global VII (11%)</v>
          </cell>
          <cell r="C51">
            <v>0</v>
          </cell>
          <cell r="D51">
            <v>0</v>
          </cell>
          <cell r="E51">
            <v>0</v>
          </cell>
          <cell r="F51">
            <v>0</v>
          </cell>
          <cell r="G51">
            <v>0</v>
          </cell>
          <cell r="H51">
            <v>0</v>
          </cell>
          <cell r="I51">
            <v>0</v>
          </cell>
          <cell r="J51">
            <v>0</v>
          </cell>
          <cell r="K51">
            <v>0</v>
          </cell>
          <cell r="L51">
            <v>0</v>
          </cell>
          <cell r="M51">
            <v>0</v>
          </cell>
          <cell r="N51">
            <v>0</v>
          </cell>
          <cell r="O51">
            <v>0</v>
          </cell>
          <cell r="P51">
            <v>0</v>
          </cell>
          <cell r="Q51">
            <v>0</v>
          </cell>
          <cell r="R51">
            <v>0</v>
          </cell>
          <cell r="S51">
            <v>0</v>
          </cell>
          <cell r="T51">
            <v>0</v>
          </cell>
          <cell r="U51">
            <v>0</v>
          </cell>
          <cell r="V51">
            <v>0</v>
          </cell>
          <cell r="W51">
            <v>0</v>
          </cell>
          <cell r="X51">
            <v>0</v>
          </cell>
          <cell r="Y51">
            <v>0</v>
          </cell>
          <cell r="Z51">
            <v>0</v>
          </cell>
          <cell r="AA51">
            <v>0</v>
          </cell>
          <cell r="AB51">
            <v>0</v>
          </cell>
          <cell r="AC51">
            <v>0</v>
          </cell>
          <cell r="AD51">
            <v>0</v>
          </cell>
          <cell r="AE51">
            <v>1000</v>
          </cell>
          <cell r="AF51">
            <v>1000</v>
          </cell>
          <cell r="AG51">
            <v>1000</v>
          </cell>
          <cell r="AH51">
            <v>1000</v>
          </cell>
          <cell r="AI51">
            <v>1000</v>
          </cell>
          <cell r="AJ51">
            <v>1000</v>
          </cell>
          <cell r="AK51">
            <v>1000</v>
          </cell>
          <cell r="AL51">
            <v>1000</v>
          </cell>
          <cell r="AM51">
            <v>1000</v>
          </cell>
          <cell r="AN51">
            <v>908.18200000000002</v>
          </cell>
          <cell r="AO51">
            <v>861.79700000000003</v>
          </cell>
          <cell r="AP51">
            <v>861.79700000000003</v>
          </cell>
          <cell r="AQ51">
            <v>861.79700000000003</v>
          </cell>
          <cell r="AR51">
            <v>821.55551600000001</v>
          </cell>
          <cell r="AS51">
            <v>821.55551600000001</v>
          </cell>
          <cell r="AT51">
            <v>821.55551600000001</v>
          </cell>
          <cell r="AU51">
            <v>821.55551600000001</v>
          </cell>
        </row>
        <row r="52">
          <cell r="A52" t="str">
            <v>BG08/19</v>
          </cell>
          <cell r="B52" t="str">
            <v xml:space="preserve">    Bono Global VIII (12,125%)</v>
          </cell>
          <cell r="C52">
            <v>0</v>
          </cell>
          <cell r="D52">
            <v>0</v>
          </cell>
          <cell r="E52">
            <v>0</v>
          </cell>
          <cell r="F52">
            <v>0</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0</v>
          </cell>
          <cell r="AC52">
            <v>0</v>
          </cell>
          <cell r="AD52">
            <v>0</v>
          </cell>
          <cell r="AE52">
            <v>0</v>
          </cell>
          <cell r="AF52">
            <v>1000</v>
          </cell>
          <cell r="AG52">
            <v>1000</v>
          </cell>
          <cell r="AH52">
            <v>1000</v>
          </cell>
          <cell r="AI52">
            <v>1000</v>
          </cell>
          <cell r="AJ52">
            <v>1433.4970000000001</v>
          </cell>
          <cell r="AK52">
            <v>1433.4970000000001</v>
          </cell>
          <cell r="AL52">
            <v>1433.4970000000001</v>
          </cell>
          <cell r="AM52">
            <v>1433.4970000000001</v>
          </cell>
          <cell r="AN52">
            <v>1433.4970000000001</v>
          </cell>
          <cell r="AO52">
            <v>176.458</v>
          </cell>
          <cell r="AP52">
            <v>176.458</v>
          </cell>
          <cell r="AQ52">
            <v>176.458</v>
          </cell>
          <cell r="AR52">
            <v>146.77999800000001</v>
          </cell>
          <cell r="AS52">
            <v>146.77999800000001</v>
          </cell>
          <cell r="AT52">
            <v>146.77999800000001</v>
          </cell>
          <cell r="AU52">
            <v>146.77999800000001</v>
          </cell>
        </row>
        <row r="53">
          <cell r="A53" t="str">
            <v>BG09/09</v>
          </cell>
          <cell r="B53" t="str">
            <v xml:space="preserve">    Bono Global IX (11,75%)</v>
          </cell>
          <cell r="C53">
            <v>0</v>
          </cell>
          <cell r="D53">
            <v>0</v>
          </cell>
          <cell r="E53">
            <v>0</v>
          </cell>
          <cell r="F53">
            <v>0</v>
          </cell>
          <cell r="G53">
            <v>0</v>
          </cell>
          <cell r="H53">
            <v>0</v>
          </cell>
          <cell r="I53">
            <v>0</v>
          </cell>
          <cell r="J53">
            <v>0</v>
          </cell>
          <cell r="K53">
            <v>0</v>
          </cell>
          <cell r="L53">
            <v>0</v>
          </cell>
          <cell r="M53">
            <v>0</v>
          </cell>
          <cell r="N53">
            <v>0</v>
          </cell>
          <cell r="O53">
            <v>0</v>
          </cell>
          <cell r="P53">
            <v>0</v>
          </cell>
          <cell r="Q53">
            <v>0</v>
          </cell>
          <cell r="R53">
            <v>0</v>
          </cell>
          <cell r="S53">
            <v>0</v>
          </cell>
          <cell r="T53">
            <v>0</v>
          </cell>
          <cell r="U53">
            <v>0</v>
          </cell>
          <cell r="V53">
            <v>0</v>
          </cell>
          <cell r="W53">
            <v>0</v>
          </cell>
          <cell r="X53">
            <v>0</v>
          </cell>
          <cell r="Y53">
            <v>0</v>
          </cell>
          <cell r="Z53">
            <v>0</v>
          </cell>
          <cell r="AA53">
            <v>0</v>
          </cell>
          <cell r="AB53">
            <v>0</v>
          </cell>
          <cell r="AC53">
            <v>0</v>
          </cell>
          <cell r="AD53">
            <v>0</v>
          </cell>
          <cell r="AE53">
            <v>0</v>
          </cell>
          <cell r="AF53">
            <v>0</v>
          </cell>
          <cell r="AG53">
            <v>1750</v>
          </cell>
          <cell r="AH53">
            <v>1750</v>
          </cell>
          <cell r="AI53">
            <v>1750</v>
          </cell>
          <cell r="AJ53">
            <v>1750</v>
          </cell>
          <cell r="AK53">
            <v>1750</v>
          </cell>
          <cell r="AL53">
            <v>1750</v>
          </cell>
          <cell r="AM53">
            <v>1750</v>
          </cell>
          <cell r="AN53">
            <v>1750</v>
          </cell>
          <cell r="AO53">
            <v>1413.433</v>
          </cell>
          <cell r="AP53">
            <v>1413.433</v>
          </cell>
          <cell r="AQ53">
            <v>1413.433</v>
          </cell>
          <cell r="AR53">
            <v>1197.0340100000001</v>
          </cell>
          <cell r="AS53">
            <v>1197.0340100000001</v>
          </cell>
          <cell r="AT53">
            <v>1197.0340100000001</v>
          </cell>
          <cell r="AU53">
            <v>1197.0340100000001</v>
          </cell>
        </row>
        <row r="54">
          <cell r="A54" t="str">
            <v>BG10/20</v>
          </cell>
          <cell r="B54" t="str">
            <v xml:space="preserve">    Bono Global X (12%)</v>
          </cell>
          <cell r="C54">
            <v>0</v>
          </cell>
          <cell r="D54">
            <v>0</v>
          </cell>
          <cell r="E54">
            <v>0</v>
          </cell>
          <cell r="F54">
            <v>0</v>
          </cell>
          <cell r="G54">
            <v>0</v>
          </cell>
          <cell r="H54">
            <v>0</v>
          </cell>
          <cell r="I54">
            <v>0</v>
          </cell>
          <cell r="J54">
            <v>0</v>
          </cell>
          <cell r="K54">
            <v>0</v>
          </cell>
          <cell r="L54">
            <v>0</v>
          </cell>
          <cell r="M54">
            <v>0</v>
          </cell>
          <cell r="N54">
            <v>0</v>
          </cell>
          <cell r="O54">
            <v>0</v>
          </cell>
          <cell r="P54">
            <v>0</v>
          </cell>
          <cell r="Q54">
            <v>0</v>
          </cell>
          <cell r="R54">
            <v>0</v>
          </cell>
          <cell r="S54">
            <v>0</v>
          </cell>
          <cell r="T54">
            <v>0</v>
          </cell>
          <cell r="U54">
            <v>0</v>
          </cell>
          <cell r="V54">
            <v>0</v>
          </cell>
          <cell r="W54">
            <v>0</v>
          </cell>
          <cell r="X54">
            <v>0</v>
          </cell>
          <cell r="Y54">
            <v>0</v>
          </cell>
          <cell r="Z54">
            <v>0</v>
          </cell>
          <cell r="AA54">
            <v>0</v>
          </cell>
          <cell r="AB54">
            <v>0</v>
          </cell>
          <cell r="AC54">
            <v>0</v>
          </cell>
          <cell r="AD54">
            <v>0</v>
          </cell>
          <cell r="AE54">
            <v>0</v>
          </cell>
          <cell r="AF54">
            <v>0</v>
          </cell>
          <cell r="AG54">
            <v>0</v>
          </cell>
          <cell r="AH54">
            <v>0</v>
          </cell>
          <cell r="AI54">
            <v>0</v>
          </cell>
          <cell r="AJ54">
            <v>1250</v>
          </cell>
          <cell r="AK54">
            <v>1250</v>
          </cell>
          <cell r="AL54">
            <v>1250</v>
          </cell>
          <cell r="AM54">
            <v>1250</v>
          </cell>
          <cell r="AN54">
            <v>1250</v>
          </cell>
          <cell r="AO54">
            <v>158.08000000000001</v>
          </cell>
          <cell r="AP54">
            <v>158.08000000000001</v>
          </cell>
          <cell r="AQ54">
            <v>158.08000000000001</v>
          </cell>
          <cell r="AR54">
            <v>121.650998</v>
          </cell>
          <cell r="AS54">
            <v>121.650998</v>
          </cell>
          <cell r="AT54">
            <v>121.650998</v>
          </cell>
          <cell r="AU54">
            <v>121.650998</v>
          </cell>
        </row>
        <row r="55">
          <cell r="A55" t="str">
            <v>BG11/10</v>
          </cell>
          <cell r="B55" t="str">
            <v xml:space="preserve">    Bono Global XI (11,375%)</v>
          </cell>
          <cell r="C55">
            <v>0</v>
          </cell>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0</v>
          </cell>
          <cell r="T55">
            <v>0</v>
          </cell>
          <cell r="U55">
            <v>0</v>
          </cell>
          <cell r="V55">
            <v>0</v>
          </cell>
          <cell r="W55">
            <v>0</v>
          </cell>
          <cell r="X55">
            <v>0</v>
          </cell>
          <cell r="Y55">
            <v>0</v>
          </cell>
          <cell r="Z55">
            <v>0</v>
          </cell>
          <cell r="AA55">
            <v>0</v>
          </cell>
          <cell r="AB55">
            <v>0</v>
          </cell>
          <cell r="AC55">
            <v>0</v>
          </cell>
          <cell r="AD55">
            <v>0</v>
          </cell>
          <cell r="AE55">
            <v>0</v>
          </cell>
          <cell r="AF55">
            <v>0</v>
          </cell>
          <cell r="AG55">
            <v>0</v>
          </cell>
          <cell r="AH55">
            <v>0</v>
          </cell>
          <cell r="AI55">
            <v>0</v>
          </cell>
          <cell r="AJ55">
            <v>1000</v>
          </cell>
          <cell r="AK55">
            <v>1000</v>
          </cell>
          <cell r="AL55">
            <v>1000</v>
          </cell>
          <cell r="AM55">
            <v>1000</v>
          </cell>
          <cell r="AN55">
            <v>1000</v>
          </cell>
          <cell r="AO55">
            <v>860.07399999999996</v>
          </cell>
          <cell r="AP55">
            <v>860.07399999999996</v>
          </cell>
          <cell r="AQ55">
            <v>860.07399999999996</v>
          </cell>
          <cell r="AR55">
            <v>775.12199899999996</v>
          </cell>
          <cell r="AS55">
            <v>775.12199899999996</v>
          </cell>
          <cell r="AT55">
            <v>775.12199899999996</v>
          </cell>
          <cell r="AU55">
            <v>775.12199899999996</v>
          </cell>
        </row>
        <row r="56">
          <cell r="A56" t="str">
            <v>BG12/15</v>
          </cell>
          <cell r="B56" t="str">
            <v xml:space="preserve">    Bono Global XII (11,75%)</v>
          </cell>
          <cell r="C56">
            <v>0</v>
          </cell>
          <cell r="D56">
            <v>0</v>
          </cell>
          <cell r="E56">
            <v>0</v>
          </cell>
          <cell r="F56">
            <v>0</v>
          </cell>
          <cell r="G56">
            <v>0</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v>
          </cell>
          <cell r="X56">
            <v>0</v>
          </cell>
          <cell r="Y56">
            <v>0</v>
          </cell>
          <cell r="Z56">
            <v>0</v>
          </cell>
          <cell r="AA56">
            <v>0</v>
          </cell>
          <cell r="AB56">
            <v>0</v>
          </cell>
          <cell r="AC56">
            <v>0</v>
          </cell>
          <cell r="AD56">
            <v>0</v>
          </cell>
          <cell r="AE56">
            <v>0</v>
          </cell>
          <cell r="AF56">
            <v>0</v>
          </cell>
          <cell r="AG56">
            <v>0</v>
          </cell>
          <cell r="AH56">
            <v>0</v>
          </cell>
          <cell r="AI56">
            <v>0</v>
          </cell>
          <cell r="AJ56">
            <v>0</v>
          </cell>
          <cell r="AK56">
            <v>2402.701</v>
          </cell>
          <cell r="AL56">
            <v>2402.701</v>
          </cell>
          <cell r="AM56">
            <v>2402.701</v>
          </cell>
          <cell r="AN56">
            <v>2402.701</v>
          </cell>
          <cell r="AO56">
            <v>902.94975499999998</v>
          </cell>
          <cell r="AP56">
            <v>902.94975499999998</v>
          </cell>
          <cell r="AQ56">
            <v>902.94975499999998</v>
          </cell>
          <cell r="AR56">
            <v>718.19999900000005</v>
          </cell>
          <cell r="AS56">
            <v>718.19999900000005</v>
          </cell>
          <cell r="AT56">
            <v>718.19999900000005</v>
          </cell>
          <cell r="AU56">
            <v>718.19999900000005</v>
          </cell>
        </row>
        <row r="57">
          <cell r="A57" t="str">
            <v>BG13/30</v>
          </cell>
          <cell r="B57" t="str">
            <v xml:space="preserve">    Bono Global XIII (10,25%)</v>
          </cell>
          <cell r="C57">
            <v>0</v>
          </cell>
          <cell r="D57">
            <v>0</v>
          </cell>
          <cell r="E57">
            <v>0</v>
          </cell>
          <cell r="F57">
            <v>0</v>
          </cell>
          <cell r="G57">
            <v>0</v>
          </cell>
          <cell r="H57">
            <v>0</v>
          </cell>
          <cell r="I57">
            <v>0</v>
          </cell>
          <cell r="J57">
            <v>0</v>
          </cell>
          <cell r="K57">
            <v>0</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0</v>
          </cell>
          <cell r="AB57">
            <v>0</v>
          </cell>
          <cell r="AC57">
            <v>0</v>
          </cell>
          <cell r="AD57">
            <v>0</v>
          </cell>
          <cell r="AE57">
            <v>0</v>
          </cell>
          <cell r="AF57">
            <v>0</v>
          </cell>
          <cell r="AG57">
            <v>0</v>
          </cell>
          <cell r="AH57">
            <v>0</v>
          </cell>
          <cell r="AI57">
            <v>0</v>
          </cell>
          <cell r="AJ57">
            <v>0</v>
          </cell>
          <cell r="AK57">
            <v>0</v>
          </cell>
          <cell r="AL57">
            <v>1250</v>
          </cell>
          <cell r="AM57">
            <v>1250</v>
          </cell>
          <cell r="AN57">
            <v>1250</v>
          </cell>
          <cell r="AO57">
            <v>240.505</v>
          </cell>
          <cell r="AP57">
            <v>240.505</v>
          </cell>
          <cell r="AQ57">
            <v>240.505</v>
          </cell>
          <cell r="AR57">
            <v>166.023</v>
          </cell>
          <cell r="AS57">
            <v>166.023</v>
          </cell>
          <cell r="AT57">
            <v>166.023</v>
          </cell>
          <cell r="AU57">
            <v>166.023</v>
          </cell>
        </row>
        <row r="58">
          <cell r="A58" t="str">
            <v>BG14/31</v>
          </cell>
          <cell r="B58" t="str">
            <v xml:space="preserve">    Bono Global XIV (12%)</v>
          </cell>
          <cell r="AN58">
            <v>975</v>
          </cell>
          <cell r="AO58">
            <v>15.23</v>
          </cell>
          <cell r="AP58">
            <v>15.23</v>
          </cell>
          <cell r="AQ58">
            <v>15.23</v>
          </cell>
          <cell r="AR58">
            <v>13.21</v>
          </cell>
          <cell r="AS58">
            <v>13.21</v>
          </cell>
          <cell r="AT58">
            <v>13.21</v>
          </cell>
          <cell r="AU58">
            <v>13.21</v>
          </cell>
        </row>
        <row r="59">
          <cell r="A59" t="str">
            <v>BG15/12</v>
          </cell>
          <cell r="B59" t="str">
            <v xml:space="preserve">    Bono Global XV (12,375%)</v>
          </cell>
          <cell r="AN59">
            <v>1593.952</v>
          </cell>
          <cell r="AO59">
            <v>922.99199999999996</v>
          </cell>
          <cell r="AP59">
            <v>922.99199999999996</v>
          </cell>
          <cell r="AQ59">
            <v>922.99199999999996</v>
          </cell>
          <cell r="AR59">
            <v>465.35000100000002</v>
          </cell>
          <cell r="AS59">
            <v>465.35000100000002</v>
          </cell>
          <cell r="AT59">
            <v>465.35000100000002</v>
          </cell>
          <cell r="AU59">
            <v>465.35000100000002</v>
          </cell>
        </row>
        <row r="60">
          <cell r="A60" t="str">
            <v>BG16/08$</v>
          </cell>
          <cell r="B60" t="str">
            <v xml:space="preserve">    Bono Global XVI (10,00%-12,00%)</v>
          </cell>
          <cell r="AO60">
            <v>930.80370300000004</v>
          </cell>
          <cell r="AP60">
            <v>930.80370300000004</v>
          </cell>
          <cell r="AQ60">
            <v>930.80370300000004</v>
          </cell>
          <cell r="AR60">
            <v>725.29306599999995</v>
          </cell>
          <cell r="AS60">
            <v>725.29306599999995</v>
          </cell>
          <cell r="AT60">
            <v>725.29306599999995</v>
          </cell>
          <cell r="AU60">
            <v>725.29306599999995</v>
          </cell>
        </row>
        <row r="61">
          <cell r="A61" t="str">
            <v>BG17/08</v>
          </cell>
          <cell r="B61" t="str">
            <v xml:space="preserve">    Bono Global XVII (7,00%-15,50%)</v>
          </cell>
          <cell r="AO61">
            <v>10841.954</v>
          </cell>
          <cell r="AP61">
            <v>11018.781999999999</v>
          </cell>
          <cell r="AQ61">
            <v>11121.281999999999</v>
          </cell>
          <cell r="AR61">
            <v>5024.6663859999999</v>
          </cell>
          <cell r="AS61">
            <v>5024.6663859999999</v>
          </cell>
          <cell r="AT61">
            <v>5024.6663859999999</v>
          </cell>
          <cell r="AU61">
            <v>5024.6663859999999</v>
          </cell>
        </row>
        <row r="62">
          <cell r="A62" t="str">
            <v>BG18/18</v>
          </cell>
          <cell r="B62" t="str">
            <v xml:space="preserve">    Bono Global XVIII (12,25%)</v>
          </cell>
          <cell r="AO62">
            <v>6367.3649999999998</v>
          </cell>
          <cell r="AP62">
            <v>6705.5739999999996</v>
          </cell>
          <cell r="AQ62">
            <v>6745.3739999999998</v>
          </cell>
          <cell r="AR62">
            <v>5704.92353820063</v>
          </cell>
          <cell r="AS62">
            <v>5704.92353820063</v>
          </cell>
          <cell r="AT62">
            <v>6054.3501049154183</v>
          </cell>
          <cell r="AU62">
            <v>6054.3501049154183</v>
          </cell>
        </row>
        <row r="63">
          <cell r="A63" t="str">
            <v>BG19/31</v>
          </cell>
          <cell r="B63" t="str">
            <v xml:space="preserve">    Bono Global XIX (12,00%)</v>
          </cell>
          <cell r="AO63">
            <v>8816.7406499999997</v>
          </cell>
          <cell r="AP63">
            <v>8816.741</v>
          </cell>
          <cell r="AQ63">
            <v>8816.741</v>
          </cell>
          <cell r="AR63">
            <v>8468.6230998784649</v>
          </cell>
          <cell r="AS63">
            <v>8468.6230998784649</v>
          </cell>
          <cell r="AT63">
            <v>8976.7404858711725</v>
          </cell>
          <cell r="AU63">
            <v>8976.7404858711725</v>
          </cell>
        </row>
        <row r="64">
          <cell r="A64" t="str">
            <v>BG08/Pesificado</v>
          </cell>
          <cell r="B64" t="str">
            <v>Global 2008 7-15,5%/PESIFICADO</v>
          </cell>
        </row>
        <row r="65">
          <cell r="A65" t="str">
            <v>GLO17 PES</v>
          </cell>
          <cell r="B65" t="str">
            <v>Bono Cupón Cero</v>
          </cell>
          <cell r="C65">
            <v>0</v>
          </cell>
          <cell r="D65">
            <v>0</v>
          </cell>
          <cell r="E65">
            <v>0</v>
          </cell>
          <cell r="F65">
            <v>0</v>
          </cell>
          <cell r="G65">
            <v>0</v>
          </cell>
          <cell r="H65">
            <v>0</v>
          </cell>
          <cell r="I65">
            <v>0</v>
          </cell>
          <cell r="J65">
            <v>0</v>
          </cell>
          <cell r="K65">
            <v>0</v>
          </cell>
          <cell r="L65">
            <v>0</v>
          </cell>
          <cell r="M65">
            <v>0</v>
          </cell>
          <cell r="N65">
            <v>0</v>
          </cell>
          <cell r="O65">
            <v>0</v>
          </cell>
          <cell r="P65">
            <v>0</v>
          </cell>
          <cell r="Q65">
            <v>0</v>
          </cell>
          <cell r="R65">
            <v>0</v>
          </cell>
          <cell r="S65">
            <v>0</v>
          </cell>
          <cell r="T65">
            <v>0</v>
          </cell>
          <cell r="U65">
            <v>0</v>
          </cell>
          <cell r="V65">
            <v>0</v>
          </cell>
          <cell r="W65">
            <v>0</v>
          </cell>
          <cell r="X65">
            <v>0</v>
          </cell>
          <cell r="Y65">
            <v>0</v>
          </cell>
          <cell r="Z65">
            <v>0</v>
          </cell>
          <cell r="AA65">
            <v>0</v>
          </cell>
          <cell r="AB65">
            <v>0</v>
          </cell>
          <cell r="AC65">
            <v>0</v>
          </cell>
          <cell r="AD65">
            <v>0</v>
          </cell>
          <cell r="AE65">
            <v>0</v>
          </cell>
          <cell r="AF65">
            <v>0</v>
          </cell>
          <cell r="AG65">
            <v>0</v>
          </cell>
          <cell r="AH65">
            <v>0</v>
          </cell>
          <cell r="AI65">
            <v>1190.0275185345499</v>
          </cell>
          <cell r="AJ65">
            <v>1219.144585893564</v>
          </cell>
          <cell r="AK65">
            <v>1248.2616532525776</v>
          </cell>
          <cell r="AL65">
            <v>1277.6986883847674</v>
          </cell>
          <cell r="AM65">
            <v>1054.0862289814379</v>
          </cell>
          <cell r="AN65">
            <v>1079.3189843049806</v>
          </cell>
          <cell r="AO65">
            <v>850.83967656926325</v>
          </cell>
          <cell r="AP65">
            <v>871.80022183268034</v>
          </cell>
          <cell r="AQ65">
            <v>621.80022183268034</v>
          </cell>
          <cell r="AR65">
            <v>638.40252496203448</v>
          </cell>
          <cell r="AS65">
            <v>653.81336899999997</v>
          </cell>
          <cell r="AT65">
            <v>669.40911989772167</v>
          </cell>
          <cell r="AU65">
            <v>685.15806145819306</v>
          </cell>
        </row>
        <row r="66">
          <cell r="A66" t="str">
            <v>ZCBMA00</v>
          </cell>
          <cell r="B66" t="str">
            <v xml:space="preserve">    Serie A - Venc. 15/10/2000</v>
          </cell>
          <cell r="C66">
            <v>0</v>
          </cell>
          <cell r="D66">
            <v>0</v>
          </cell>
          <cell r="E66">
            <v>0</v>
          </cell>
          <cell r="F66">
            <v>0</v>
          </cell>
          <cell r="G66">
            <v>0</v>
          </cell>
          <cell r="H66">
            <v>0</v>
          </cell>
          <cell r="I66">
            <v>0</v>
          </cell>
          <cell r="J66">
            <v>0</v>
          </cell>
          <cell r="K66">
            <v>0</v>
          </cell>
          <cell r="L66">
            <v>0</v>
          </cell>
          <cell r="M66">
            <v>0</v>
          </cell>
          <cell r="N66">
            <v>0</v>
          </cell>
          <cell r="O66">
            <v>0</v>
          </cell>
          <cell r="P66">
            <v>0</v>
          </cell>
          <cell r="Q66">
            <v>0</v>
          </cell>
          <cell r="R66">
            <v>0</v>
          </cell>
          <cell r="S66">
            <v>0</v>
          </cell>
          <cell r="T66">
            <v>0</v>
          </cell>
          <cell r="U66">
            <v>0</v>
          </cell>
          <cell r="V66">
            <v>0</v>
          </cell>
          <cell r="W66">
            <v>0</v>
          </cell>
          <cell r="X66">
            <v>0</v>
          </cell>
          <cell r="Y66">
            <v>0</v>
          </cell>
          <cell r="Z66">
            <v>0</v>
          </cell>
          <cell r="AA66">
            <v>0</v>
          </cell>
          <cell r="AB66">
            <v>0</v>
          </cell>
          <cell r="AC66">
            <v>0</v>
          </cell>
          <cell r="AD66">
            <v>0</v>
          </cell>
          <cell r="AE66">
            <v>0</v>
          </cell>
          <cell r="AF66">
            <v>0</v>
          </cell>
          <cell r="AG66">
            <v>0</v>
          </cell>
          <cell r="AH66">
            <v>0</v>
          </cell>
          <cell r="AI66">
            <v>238.55449453551913</v>
          </cell>
          <cell r="AJ66">
            <v>242.15844262295082</v>
          </cell>
          <cell r="AK66">
            <v>245.7623907103825</v>
          </cell>
          <cell r="AL66">
            <v>249.40594262295082</v>
          </cell>
          <cell r="AM66">
            <v>0</v>
          </cell>
          <cell r="AN66">
            <v>0</v>
          </cell>
          <cell r="AO66">
            <v>0</v>
          </cell>
          <cell r="AP66">
            <v>0</v>
          </cell>
          <cell r="AQ66">
            <v>0</v>
          </cell>
          <cell r="AR66">
            <v>0</v>
          </cell>
          <cell r="AS66">
            <v>653.81336899999997</v>
          </cell>
          <cell r="AT66">
            <v>0</v>
          </cell>
          <cell r="AU66">
            <v>0</v>
          </cell>
        </row>
        <row r="67">
          <cell r="A67" t="str">
            <v>ZCBMB01</v>
          </cell>
          <cell r="B67" t="str">
            <v xml:space="preserve">    Serie B - Venc. 15/04/2001</v>
          </cell>
          <cell r="C67">
            <v>0</v>
          </cell>
          <cell r="D67">
            <v>0</v>
          </cell>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cell r="AA67">
            <v>0</v>
          </cell>
          <cell r="AB67">
            <v>0</v>
          </cell>
          <cell r="AC67">
            <v>0</v>
          </cell>
          <cell r="AD67">
            <v>0</v>
          </cell>
          <cell r="AE67">
            <v>0</v>
          </cell>
          <cell r="AF67">
            <v>0</v>
          </cell>
          <cell r="AG67">
            <v>0</v>
          </cell>
          <cell r="AH67">
            <v>0</v>
          </cell>
          <cell r="AI67">
            <v>225.25745894160585</v>
          </cell>
          <cell r="AJ67">
            <v>230.03786496350367</v>
          </cell>
          <cell r="AK67">
            <v>234.81827098540145</v>
          </cell>
          <cell r="AL67">
            <v>239.65120894160583</v>
          </cell>
          <cell r="AM67">
            <v>244.48414689781021</v>
          </cell>
          <cell r="AN67">
            <v>249.21202098540147</v>
          </cell>
          <cell r="AO67">
            <v>0</v>
          </cell>
          <cell r="AP67">
            <v>0</v>
          </cell>
          <cell r="AQ67">
            <v>0</v>
          </cell>
          <cell r="AR67">
            <v>0</v>
          </cell>
          <cell r="AT67">
            <v>0</v>
          </cell>
          <cell r="AU67">
            <v>0</v>
          </cell>
        </row>
        <row r="68">
          <cell r="A68" t="str">
            <v>ZCBMC01</v>
          </cell>
          <cell r="B68" t="str">
            <v xml:space="preserve">    Serie C - Venc. 15/10/2001</v>
          </cell>
          <cell r="C68">
            <v>0</v>
          </cell>
          <cell r="D68">
            <v>0</v>
          </cell>
          <cell r="E68">
            <v>0</v>
          </cell>
          <cell r="F68">
            <v>0</v>
          </cell>
          <cell r="G68">
            <v>0</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cell r="AA68">
            <v>0</v>
          </cell>
          <cell r="AB68">
            <v>0</v>
          </cell>
          <cell r="AC68">
            <v>0</v>
          </cell>
          <cell r="AD68">
            <v>0</v>
          </cell>
          <cell r="AE68">
            <v>0</v>
          </cell>
          <cell r="AF68">
            <v>0</v>
          </cell>
          <cell r="AG68">
            <v>0</v>
          </cell>
          <cell r="AH68">
            <v>0</v>
          </cell>
          <cell r="AI68">
            <v>212.98324213406292</v>
          </cell>
          <cell r="AJ68">
            <v>218.13389192886456</v>
          </cell>
          <cell r="AK68">
            <v>223.28454172366622</v>
          </cell>
          <cell r="AL68">
            <v>228.49179206566347</v>
          </cell>
          <cell r="AM68">
            <v>233.69904240766073</v>
          </cell>
          <cell r="AN68">
            <v>238.79309165526675</v>
          </cell>
          <cell r="AO68">
            <v>243.94374145006839</v>
          </cell>
          <cell r="AP68">
            <v>249.15099179206567</v>
          </cell>
          <cell r="AQ68">
            <v>-0.8490082079343324</v>
          </cell>
          <cell r="AR68">
            <v>0</v>
          </cell>
          <cell r="AT68">
            <v>0</v>
          </cell>
          <cell r="AU68">
            <v>0</v>
          </cell>
        </row>
        <row r="69">
          <cell r="A69" t="str">
            <v>ZCBMD02</v>
          </cell>
          <cell r="B69" t="str">
            <v xml:space="preserve">    Serie D - Venc. 15/10/2002</v>
          </cell>
          <cell r="C69">
            <v>0</v>
          </cell>
          <cell r="D69">
            <v>0</v>
          </cell>
          <cell r="E69">
            <v>0</v>
          </cell>
          <cell r="F69">
            <v>0</v>
          </cell>
          <cell r="G69">
            <v>0</v>
          </cell>
          <cell r="H69">
            <v>0</v>
          </cell>
          <cell r="I69">
            <v>0</v>
          </cell>
          <cell r="J69">
            <v>0</v>
          </cell>
          <cell r="K69">
            <v>0</v>
          </cell>
          <cell r="L69">
            <v>0</v>
          </cell>
          <cell r="M69">
            <v>0</v>
          </cell>
          <cell r="N69">
            <v>0</v>
          </cell>
          <cell r="O69">
            <v>0</v>
          </cell>
          <cell r="P69">
            <v>0</v>
          </cell>
          <cell r="Q69">
            <v>0</v>
          </cell>
          <cell r="R69">
            <v>0</v>
          </cell>
          <cell r="S69">
            <v>0</v>
          </cell>
          <cell r="T69">
            <v>0</v>
          </cell>
          <cell r="U69">
            <v>0</v>
          </cell>
          <cell r="V69">
            <v>0</v>
          </cell>
          <cell r="W69">
            <v>0</v>
          </cell>
          <cell r="X69">
            <v>0</v>
          </cell>
          <cell r="Y69">
            <v>0</v>
          </cell>
          <cell r="Z69">
            <v>0</v>
          </cell>
          <cell r="AA69">
            <v>0</v>
          </cell>
          <cell r="AB69">
            <v>0</v>
          </cell>
          <cell r="AC69">
            <v>0</v>
          </cell>
          <cell r="AD69">
            <v>0</v>
          </cell>
          <cell r="AE69">
            <v>0</v>
          </cell>
          <cell r="AF69">
            <v>0</v>
          </cell>
          <cell r="AG69">
            <v>0</v>
          </cell>
          <cell r="AH69">
            <v>0</v>
          </cell>
          <cell r="AI69">
            <v>191.6515579379562</v>
          </cell>
          <cell r="AJ69">
            <v>196.86226277372265</v>
          </cell>
          <cell r="AK69">
            <v>202.07296760948907</v>
          </cell>
          <cell r="AL69">
            <v>207.34093293795621</v>
          </cell>
          <cell r="AM69">
            <v>212.60889826642335</v>
          </cell>
          <cell r="AN69">
            <v>217.76234260948905</v>
          </cell>
          <cell r="AO69">
            <v>222.97304744525547</v>
          </cell>
          <cell r="AP69">
            <v>228.24101277372262</v>
          </cell>
          <cell r="AQ69">
            <v>228.24101277372262</v>
          </cell>
          <cell r="AR69">
            <v>233.50897810218979</v>
          </cell>
          <cell r="AS69">
            <v>239.1458142710498</v>
          </cell>
          <cell r="AT69">
            <v>244.85028396292623</v>
          </cell>
          <cell r="AU69">
            <v>250.61078632026803</v>
          </cell>
        </row>
        <row r="70">
          <cell r="A70" t="str">
            <v>ZCBME03</v>
          </cell>
          <cell r="B70" t="str">
            <v xml:space="preserve">    Serie E - Venc. 15/10/2003</v>
          </cell>
          <cell r="C70">
            <v>0</v>
          </cell>
          <cell r="D70">
            <v>0</v>
          </cell>
          <cell r="E70">
            <v>0</v>
          </cell>
          <cell r="F70">
            <v>0</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cell r="AA70">
            <v>0</v>
          </cell>
          <cell r="AB70">
            <v>0</v>
          </cell>
          <cell r="AC70">
            <v>0</v>
          </cell>
          <cell r="AD70">
            <v>0</v>
          </cell>
          <cell r="AE70">
            <v>0</v>
          </cell>
          <cell r="AF70">
            <v>0</v>
          </cell>
          <cell r="AG70">
            <v>0</v>
          </cell>
          <cell r="AH70">
            <v>0</v>
          </cell>
          <cell r="AI70">
            <v>170.47683778234085</v>
          </cell>
          <cell r="AJ70">
            <v>175.7056006160164</v>
          </cell>
          <cell r="AK70">
            <v>180.93436344969197</v>
          </cell>
          <cell r="AL70">
            <v>186.22058521560572</v>
          </cell>
          <cell r="AM70">
            <v>191.5068069815195</v>
          </cell>
          <cell r="AN70">
            <v>196.67811088295687</v>
          </cell>
          <cell r="AO70">
            <v>201.90687371663245</v>
          </cell>
          <cell r="AP70">
            <v>207.1930954825462</v>
          </cell>
          <cell r="AQ70">
            <v>207.1930954825462</v>
          </cell>
          <cell r="AR70">
            <v>212.47931724845995</v>
          </cell>
          <cell r="AS70">
            <v>217.6085037591244</v>
          </cell>
          <cell r="AT70">
            <v>222.79923276340276</v>
          </cell>
          <cell r="AU70">
            <v>228.04094816913968</v>
          </cell>
        </row>
        <row r="71">
          <cell r="A71" t="str">
            <v>ZCBMF04</v>
          </cell>
          <cell r="B71" t="str">
            <v xml:space="preserve">    Serie F - Venc. 15/10/2004</v>
          </cell>
          <cell r="C71">
            <v>0</v>
          </cell>
          <cell r="D71">
            <v>0</v>
          </cell>
          <cell r="E71">
            <v>0</v>
          </cell>
          <cell r="F71">
            <v>0</v>
          </cell>
          <cell r="G71">
            <v>0</v>
          </cell>
          <cell r="H71">
            <v>0</v>
          </cell>
          <cell r="I71">
            <v>0</v>
          </cell>
          <cell r="J71">
            <v>0</v>
          </cell>
          <cell r="K71">
            <v>0</v>
          </cell>
          <cell r="L71">
            <v>0</v>
          </cell>
          <cell r="M71">
            <v>0</v>
          </cell>
          <cell r="N71">
            <v>0</v>
          </cell>
          <cell r="O71">
            <v>0</v>
          </cell>
          <cell r="P71">
            <v>0</v>
          </cell>
          <cell r="Q71">
            <v>0</v>
          </cell>
          <cell r="R71">
            <v>0</v>
          </cell>
          <cell r="S71">
            <v>0</v>
          </cell>
          <cell r="T71">
            <v>0</v>
          </cell>
          <cell r="U71">
            <v>0</v>
          </cell>
          <cell r="V71">
            <v>0</v>
          </cell>
          <cell r="W71">
            <v>0</v>
          </cell>
          <cell r="X71">
            <v>0</v>
          </cell>
          <cell r="Y71">
            <v>0</v>
          </cell>
          <cell r="Z71">
            <v>0</v>
          </cell>
          <cell r="AA71">
            <v>0</v>
          </cell>
          <cell r="AB71">
            <v>0</v>
          </cell>
          <cell r="AC71">
            <v>0</v>
          </cell>
          <cell r="AD71">
            <v>0</v>
          </cell>
          <cell r="AE71">
            <v>0</v>
          </cell>
          <cell r="AF71">
            <v>0</v>
          </cell>
          <cell r="AG71">
            <v>0</v>
          </cell>
          <cell r="AH71">
            <v>0</v>
          </cell>
          <cell r="AI71">
            <v>151.10392720306513</v>
          </cell>
          <cell r="AJ71">
            <v>156.24652298850575</v>
          </cell>
          <cell r="AK71">
            <v>161.38911877394636</v>
          </cell>
          <cell r="AL71">
            <v>166.58822660098522</v>
          </cell>
          <cell r="AM71">
            <v>171.78733442802408</v>
          </cell>
          <cell r="AN71">
            <v>176.87341817186643</v>
          </cell>
          <cell r="AO71">
            <v>182.01601395730705</v>
          </cell>
          <cell r="AP71">
            <v>187.21512178434591</v>
          </cell>
          <cell r="AQ71">
            <v>187.21512178434591</v>
          </cell>
          <cell r="AR71">
            <v>192.41422961138477</v>
          </cell>
          <cell r="AS71">
            <v>197.05905096982579</v>
          </cell>
          <cell r="AT71">
            <v>201.75960317139271</v>
          </cell>
          <cell r="AU71">
            <v>206.50632696878532</v>
          </cell>
        </row>
        <row r="72">
          <cell r="A72" t="str">
            <v>EL</v>
          </cell>
          <cell r="B72" t="str">
            <v>Euronotas (Total)</v>
          </cell>
          <cell r="C72">
            <v>500</v>
          </cell>
          <cell r="D72">
            <v>500</v>
          </cell>
          <cell r="E72">
            <v>500</v>
          </cell>
          <cell r="F72">
            <v>500</v>
          </cell>
          <cell r="G72">
            <v>450</v>
          </cell>
          <cell r="H72">
            <v>450</v>
          </cell>
          <cell r="I72">
            <v>706</v>
          </cell>
          <cell r="J72">
            <v>1521</v>
          </cell>
          <cell r="K72">
            <v>1344.3</v>
          </cell>
          <cell r="L72">
            <v>1694.3</v>
          </cell>
          <cell r="M72">
            <v>1583.5</v>
          </cell>
          <cell r="N72">
            <v>2229.1999999999998</v>
          </cell>
          <cell r="O72">
            <v>3135.2000000000003</v>
          </cell>
          <cell r="P72">
            <v>3186.2069999999994</v>
          </cell>
          <cell r="Q72">
            <v>3116.4880000000003</v>
          </cell>
          <cell r="R72">
            <v>4708.9759999999997</v>
          </cell>
          <cell r="S72">
            <v>6391.0580000000018</v>
          </cell>
          <cell r="T72">
            <v>7373.7580000000007</v>
          </cell>
          <cell r="U72">
            <v>10018.364</v>
          </cell>
          <cell r="V72">
            <v>11142.913</v>
          </cell>
          <cell r="W72">
            <v>13265.6</v>
          </cell>
          <cell r="X72">
            <v>14311.309999999996</v>
          </cell>
          <cell r="Y72">
            <v>15317.809999999996</v>
          </cell>
          <cell r="Z72">
            <v>15465.555</v>
          </cell>
          <cell r="AA72">
            <v>16207.369000000001</v>
          </cell>
          <cell r="AB72">
            <v>17295.962000000003</v>
          </cell>
          <cell r="AC72">
            <v>20562.355</v>
          </cell>
          <cell r="AD72">
            <v>23837.216</v>
          </cell>
          <cell r="AE72">
            <v>23741.902999999995</v>
          </cell>
          <cell r="AF72">
            <v>23038.814000000002</v>
          </cell>
          <cell r="AG72">
            <v>24135.850999999995</v>
          </cell>
          <cell r="AH72">
            <v>26232.649999999991</v>
          </cell>
          <cell r="AI72">
            <v>27021.260000000009</v>
          </cell>
          <cell r="AJ72">
            <v>27145.400999999983</v>
          </cell>
          <cell r="AK72">
            <v>29439.003999999997</v>
          </cell>
          <cell r="AL72">
            <v>28091.969000000001</v>
          </cell>
          <cell r="AM72">
            <v>28977.365999999991</v>
          </cell>
          <cell r="AN72">
            <v>26695.616978000009</v>
          </cell>
          <cell r="AO72">
            <v>24365.95835500001</v>
          </cell>
          <cell r="AP72">
            <v>25414.800977862858</v>
          </cell>
          <cell r="AQ72">
            <v>25414.800977862858</v>
          </cell>
          <cell r="AR72">
            <v>24071.175819393349</v>
          </cell>
          <cell r="AS72">
            <v>23796.767157729035</v>
          </cell>
          <cell r="AT72">
            <v>26364.921584957137</v>
          </cell>
          <cell r="AU72">
            <v>26251.847998148634</v>
          </cell>
        </row>
        <row r="73">
          <cell r="A73" t="str">
            <v>EL</v>
          </cell>
          <cell r="B73" t="str">
            <v>Euronotas en Dólares</v>
          </cell>
          <cell r="C73">
            <v>500</v>
          </cell>
          <cell r="D73">
            <v>500</v>
          </cell>
          <cell r="E73">
            <v>500</v>
          </cell>
          <cell r="F73">
            <v>500</v>
          </cell>
          <cell r="G73">
            <v>450</v>
          </cell>
          <cell r="H73">
            <v>450</v>
          </cell>
          <cell r="I73">
            <v>706</v>
          </cell>
          <cell r="J73">
            <v>956</v>
          </cell>
          <cell r="K73">
            <v>756</v>
          </cell>
          <cell r="L73">
            <v>1106</v>
          </cell>
          <cell r="M73">
            <v>956</v>
          </cell>
          <cell r="N73">
            <v>1056</v>
          </cell>
          <cell r="O73">
            <v>1143.3</v>
          </cell>
          <cell r="P73">
            <v>793.3</v>
          </cell>
          <cell r="Q73">
            <v>687.3</v>
          </cell>
          <cell r="R73">
            <v>687.3</v>
          </cell>
          <cell r="S73">
            <v>812.3</v>
          </cell>
          <cell r="T73">
            <v>812.3</v>
          </cell>
          <cell r="U73">
            <v>787.34400000000005</v>
          </cell>
          <cell r="V73">
            <v>1075</v>
          </cell>
          <cell r="W73">
            <v>950</v>
          </cell>
          <cell r="X73">
            <v>950</v>
          </cell>
          <cell r="Y73">
            <v>950</v>
          </cell>
          <cell r="Z73">
            <v>850</v>
          </cell>
          <cell r="AA73">
            <v>1100</v>
          </cell>
          <cell r="AB73">
            <v>1100</v>
          </cell>
          <cell r="AC73">
            <v>2100</v>
          </cell>
          <cell r="AD73">
            <v>2100</v>
          </cell>
          <cell r="AE73">
            <v>2100</v>
          </cell>
          <cell r="AF73">
            <v>2225</v>
          </cell>
          <cell r="AG73">
            <v>2525</v>
          </cell>
          <cell r="AH73">
            <v>2025</v>
          </cell>
          <cell r="AI73">
            <v>2025</v>
          </cell>
          <cell r="AJ73">
            <v>1835.894</v>
          </cell>
          <cell r="AK73">
            <v>1835.894</v>
          </cell>
          <cell r="AL73">
            <v>1735.894</v>
          </cell>
          <cell r="AM73">
            <v>1735.894</v>
          </cell>
          <cell r="AN73">
            <v>1578.242</v>
          </cell>
          <cell r="AO73">
            <v>946.29399999999998</v>
          </cell>
          <cell r="AP73">
            <v>946.29399999999998</v>
          </cell>
          <cell r="AQ73">
            <v>946.29399999999998</v>
          </cell>
          <cell r="AR73">
            <v>864.67448300000001</v>
          </cell>
          <cell r="AS73">
            <v>864.67448300000001</v>
          </cell>
          <cell r="AT73">
            <v>864.67448300000001</v>
          </cell>
          <cell r="AU73">
            <v>864.67448300000001</v>
          </cell>
        </row>
        <row r="74">
          <cell r="B74" t="str">
            <v>Euronotas en Pesos</v>
          </cell>
          <cell r="C74">
            <v>0</v>
          </cell>
          <cell r="D74">
            <v>0</v>
          </cell>
          <cell r="E74">
            <v>0</v>
          </cell>
          <cell r="F74">
            <v>0</v>
          </cell>
          <cell r="G74">
            <v>0</v>
          </cell>
          <cell r="H74">
            <v>0</v>
          </cell>
          <cell r="I74">
            <v>0</v>
          </cell>
          <cell r="J74">
            <v>0</v>
          </cell>
          <cell r="K74">
            <v>0</v>
          </cell>
          <cell r="L74">
            <v>0</v>
          </cell>
          <cell r="M74">
            <v>0</v>
          </cell>
          <cell r="N74">
            <v>0</v>
          </cell>
          <cell r="O74">
            <v>0</v>
          </cell>
          <cell r="P74">
            <v>0</v>
          </cell>
          <cell r="Q74">
            <v>0</v>
          </cell>
          <cell r="R74">
            <v>0</v>
          </cell>
          <cell r="S74">
            <v>0</v>
          </cell>
          <cell r="T74">
            <v>0</v>
          </cell>
          <cell r="U74">
            <v>0</v>
          </cell>
          <cell r="V74">
            <v>0</v>
          </cell>
          <cell r="W74">
            <v>250</v>
          </cell>
          <cell r="X74">
            <v>750</v>
          </cell>
          <cell r="Y74">
            <v>750</v>
          </cell>
          <cell r="Z74">
            <v>1250</v>
          </cell>
          <cell r="AA74">
            <v>1250</v>
          </cell>
          <cell r="AB74">
            <v>1250</v>
          </cell>
          <cell r="AC74">
            <v>1250</v>
          </cell>
          <cell r="AD74">
            <v>1250</v>
          </cell>
          <cell r="AE74">
            <v>1000</v>
          </cell>
          <cell r="AF74">
            <v>1000</v>
          </cell>
          <cell r="AG74">
            <v>982.85</v>
          </cell>
          <cell r="AH74">
            <v>982.85</v>
          </cell>
          <cell r="AI74">
            <v>982.85</v>
          </cell>
          <cell r="AJ74">
            <v>927.78</v>
          </cell>
          <cell r="AK74">
            <v>927.78</v>
          </cell>
          <cell r="AL74">
            <v>927.78</v>
          </cell>
          <cell r="AM74">
            <v>927.78</v>
          </cell>
          <cell r="AN74">
            <v>673.74</v>
          </cell>
          <cell r="AO74">
            <v>193.1925</v>
          </cell>
          <cell r="AP74">
            <v>193.1925</v>
          </cell>
          <cell r="AQ74">
            <v>193.1925</v>
          </cell>
          <cell r="AR74">
            <v>82.029328430000007</v>
          </cell>
          <cell r="AS74">
            <v>28.285975320689658</v>
          </cell>
          <cell r="AT74">
            <v>21.586665376315789</v>
          </cell>
          <cell r="AU74">
            <v>4.4961677333333334</v>
          </cell>
        </row>
        <row r="75">
          <cell r="B75" t="str">
            <v>Euronotas en Yenes</v>
          </cell>
          <cell r="C75">
            <v>0</v>
          </cell>
          <cell r="D75">
            <v>0</v>
          </cell>
          <cell r="E75">
            <v>0</v>
          </cell>
          <cell r="F75">
            <v>0</v>
          </cell>
          <cell r="G75">
            <v>0</v>
          </cell>
          <cell r="H75">
            <v>0</v>
          </cell>
          <cell r="I75">
            <v>0</v>
          </cell>
          <cell r="J75">
            <v>0</v>
          </cell>
          <cell r="K75">
            <v>0</v>
          </cell>
          <cell r="L75">
            <v>0</v>
          </cell>
          <cell r="M75">
            <v>20.28</v>
          </cell>
          <cell r="N75">
            <v>80.685829551184796</v>
          </cell>
          <cell r="O75">
            <v>552.29999999999995</v>
          </cell>
          <cell r="P75">
            <v>619.62800000000004</v>
          </cell>
          <cell r="Q75">
            <v>655.25499999999988</v>
          </cell>
          <cell r="R75">
            <v>1564.0720000000001</v>
          </cell>
          <cell r="S75">
            <v>2130.3590000000004</v>
          </cell>
          <cell r="T75">
            <v>2130.3590000000004</v>
          </cell>
          <cell r="U75">
            <v>3033.2039999999997</v>
          </cell>
          <cell r="V75">
            <v>3010.5129999999999</v>
          </cell>
          <cell r="W75">
            <v>3710.9000000000005</v>
          </cell>
          <cell r="X75">
            <v>3571.08</v>
          </cell>
          <cell r="Y75">
            <v>4055.8199999999997</v>
          </cell>
          <cell r="Z75">
            <v>3858.665</v>
          </cell>
          <cell r="AA75">
            <v>3433.2050000000004</v>
          </cell>
          <cell r="AB75">
            <v>3374.3420000000001</v>
          </cell>
          <cell r="AC75">
            <v>3283.4820000000004</v>
          </cell>
          <cell r="AD75">
            <v>3315.9119999999998</v>
          </cell>
          <cell r="AE75">
            <v>3756.0390000000002</v>
          </cell>
          <cell r="AF75">
            <v>3291.6149999999998</v>
          </cell>
          <cell r="AG75">
            <v>3252.2190000000005</v>
          </cell>
          <cell r="AH75">
            <v>3734</v>
          </cell>
          <cell r="AI75">
            <v>3904.6789999999996</v>
          </cell>
          <cell r="AJ75">
            <v>3877.39</v>
          </cell>
          <cell r="AK75">
            <v>4347.8409999999994</v>
          </cell>
          <cell r="AL75">
            <v>3904.4449999999997</v>
          </cell>
          <cell r="AM75">
            <v>3674.2309999999998</v>
          </cell>
          <cell r="AN75">
            <v>2638.4700849999999</v>
          </cell>
          <cell r="AO75">
            <v>2664.9034229999997</v>
          </cell>
          <cell r="AP75">
            <v>2761.8572971177009</v>
          </cell>
          <cell r="AQ75">
            <v>2761.8572971177009</v>
          </cell>
          <cell r="AR75">
            <v>2532.9473604022241</v>
          </cell>
          <cell r="AS75">
            <v>2510.0022646636976</v>
          </cell>
          <cell r="AT75">
            <v>2769.2179561922212</v>
          </cell>
          <cell r="AU75">
            <v>2733.7005672942528</v>
          </cell>
        </row>
        <row r="76">
          <cell r="B76" t="str">
            <v>Euronotas en Monedas del Area Euro</v>
          </cell>
          <cell r="C76">
            <v>0</v>
          </cell>
          <cell r="D76">
            <v>0</v>
          </cell>
          <cell r="E76">
            <v>0</v>
          </cell>
          <cell r="F76">
            <v>0</v>
          </cell>
          <cell r="G76">
            <v>0</v>
          </cell>
          <cell r="H76">
            <v>0</v>
          </cell>
          <cell r="I76">
            <v>0</v>
          </cell>
          <cell r="J76">
            <v>565</v>
          </cell>
          <cell r="K76">
            <v>588.29999999999995</v>
          </cell>
          <cell r="L76">
            <v>588.29999999999995</v>
          </cell>
          <cell r="M76">
            <v>607.22</v>
          </cell>
          <cell r="N76">
            <v>1092.5141704488153</v>
          </cell>
          <cell r="O76">
            <v>1335.7</v>
          </cell>
          <cell r="P76">
            <v>1668.5360000000001</v>
          </cell>
          <cell r="Q76">
            <v>1669.126</v>
          </cell>
          <cell r="R76">
            <v>2353.2869999999998</v>
          </cell>
          <cell r="S76">
            <v>3215.1549999999993</v>
          </cell>
          <cell r="T76">
            <v>4197.8550000000005</v>
          </cell>
          <cell r="U76">
            <v>5973.9750000000004</v>
          </cell>
          <cell r="V76">
            <v>6677.4</v>
          </cell>
          <cell r="W76">
            <v>7853.9000000000015</v>
          </cell>
          <cell r="X76">
            <v>8559.8900000000012</v>
          </cell>
          <cell r="Y76">
            <v>8750.0700000000033</v>
          </cell>
          <cell r="Z76">
            <v>8709.16</v>
          </cell>
          <cell r="AA76">
            <v>9678.5400000000009</v>
          </cell>
          <cell r="AB76">
            <v>10839.310000000003</v>
          </cell>
          <cell r="AC76">
            <v>13197.819</v>
          </cell>
          <cell r="AD76">
            <v>16409.329000000002</v>
          </cell>
          <cell r="AE76">
            <v>16160.719000000001</v>
          </cell>
          <cell r="AF76">
            <v>15836.6</v>
          </cell>
          <cell r="AG76">
            <v>16711.886000000002</v>
          </cell>
          <cell r="AH76">
            <v>18796.899999999998</v>
          </cell>
          <cell r="AI76">
            <v>19435.347000000002</v>
          </cell>
          <cell r="AJ76">
            <v>19846.034</v>
          </cell>
          <cell r="AK76">
            <v>21689.112000000001</v>
          </cell>
          <cell r="AL76">
            <v>20907.630999999998</v>
          </cell>
          <cell r="AM76">
            <v>22009.560999999998</v>
          </cell>
          <cell r="AN76">
            <v>21203.344410999998</v>
          </cell>
          <cell r="AO76">
            <v>19969.561054000002</v>
          </cell>
          <cell r="AP76">
            <v>21032.527645632701</v>
          </cell>
          <cell r="AQ76">
            <v>21032.527645632701</v>
          </cell>
          <cell r="AR76">
            <v>20122.883330532237</v>
          </cell>
          <cell r="AS76">
            <v>19930.098631796889</v>
          </cell>
          <cell r="AT76">
            <v>22201.454773262711</v>
          </cell>
          <cell r="AU76">
            <v>22133.654154107695</v>
          </cell>
        </row>
        <row r="77">
          <cell r="B77" t="str">
            <v>Euronotas en Otras Monedas</v>
          </cell>
          <cell r="C77">
            <v>0</v>
          </cell>
          <cell r="D77">
            <v>0</v>
          </cell>
          <cell r="E77">
            <v>0</v>
          </cell>
          <cell r="F77">
            <v>0</v>
          </cell>
          <cell r="G77">
            <v>0</v>
          </cell>
          <cell r="H77">
            <v>0</v>
          </cell>
          <cell r="I77">
            <v>0</v>
          </cell>
          <cell r="J77">
            <v>0</v>
          </cell>
          <cell r="K77">
            <v>0</v>
          </cell>
          <cell r="L77">
            <v>0</v>
          </cell>
          <cell r="M77">
            <v>0</v>
          </cell>
          <cell r="N77">
            <v>0</v>
          </cell>
          <cell r="O77">
            <v>103.9</v>
          </cell>
          <cell r="P77">
            <v>104.74299999999999</v>
          </cell>
          <cell r="Q77">
            <v>104.807</v>
          </cell>
          <cell r="R77">
            <v>104.31700000000001</v>
          </cell>
          <cell r="S77">
            <v>233.244</v>
          </cell>
          <cell r="T77">
            <v>233.244</v>
          </cell>
          <cell r="U77">
            <v>223.84100000000001</v>
          </cell>
          <cell r="V77">
            <v>380</v>
          </cell>
          <cell r="W77">
            <v>500.8</v>
          </cell>
          <cell r="X77">
            <v>480.34000000000003</v>
          </cell>
          <cell r="Y77">
            <v>811.92</v>
          </cell>
          <cell r="Z77">
            <v>797.73</v>
          </cell>
          <cell r="AA77">
            <v>745.62400000000002</v>
          </cell>
          <cell r="AB77">
            <v>732.31</v>
          </cell>
          <cell r="AC77">
            <v>731.05399999999997</v>
          </cell>
          <cell r="AD77">
            <v>761.97500000000002</v>
          </cell>
          <cell r="AE77">
            <v>725.14499999999998</v>
          </cell>
          <cell r="AF77">
            <v>685.59899999999993</v>
          </cell>
          <cell r="AG77">
            <v>663.89599999999996</v>
          </cell>
          <cell r="AH77">
            <v>693.9</v>
          </cell>
          <cell r="AI77">
            <v>673.38400000000001</v>
          </cell>
          <cell r="AJ77">
            <v>658.30300000000011</v>
          </cell>
          <cell r="AK77">
            <v>638.37699999999995</v>
          </cell>
          <cell r="AL77">
            <v>616.21900000000005</v>
          </cell>
          <cell r="AM77">
            <v>629.9</v>
          </cell>
          <cell r="AN77">
            <v>601.82048199999997</v>
          </cell>
          <cell r="AO77">
            <v>592.00737800000002</v>
          </cell>
          <cell r="AP77">
            <v>480.92953511246708</v>
          </cell>
          <cell r="AQ77">
            <v>480.92953511246708</v>
          </cell>
          <cell r="AR77">
            <v>468.64131702888335</v>
          </cell>
          <cell r="AS77">
            <v>463.70580294775482</v>
          </cell>
          <cell r="AT77">
            <v>507.98770712589112</v>
          </cell>
          <cell r="AU77">
            <v>515.32262601334344</v>
          </cell>
        </row>
        <row r="78">
          <cell r="A78" t="str">
            <v>EL/USD-01</v>
          </cell>
          <cell r="B78" t="str">
            <v xml:space="preserve">    Euronota I (11%)</v>
          </cell>
          <cell r="C78">
            <v>300</v>
          </cell>
          <cell r="D78">
            <v>300</v>
          </cell>
          <cell r="E78">
            <v>300</v>
          </cell>
          <cell r="F78">
            <v>300</v>
          </cell>
          <cell r="G78">
            <v>0</v>
          </cell>
          <cell r="H78">
            <v>0</v>
          </cell>
          <cell r="I78">
            <v>0</v>
          </cell>
          <cell r="J78">
            <v>0</v>
          </cell>
          <cell r="K78">
            <v>0</v>
          </cell>
          <cell r="L78">
            <v>0</v>
          </cell>
          <cell r="M78">
            <v>0</v>
          </cell>
          <cell r="N78">
            <v>0</v>
          </cell>
          <cell r="O78">
            <v>103.9</v>
          </cell>
          <cell r="P78">
            <v>104.74299999999999</v>
          </cell>
          <cell r="Q78">
            <v>104.807</v>
          </cell>
          <cell r="R78">
            <v>104.31700000000001</v>
          </cell>
          <cell r="S78">
            <v>0</v>
          </cell>
          <cell r="T78">
            <v>0</v>
          </cell>
          <cell r="U78">
            <v>0</v>
          </cell>
          <cell r="V78">
            <v>0</v>
          </cell>
          <cell r="W78">
            <v>0</v>
          </cell>
          <cell r="X78">
            <v>0</v>
          </cell>
          <cell r="Y78">
            <v>0</v>
          </cell>
          <cell r="Z78">
            <v>0</v>
          </cell>
          <cell r="AA78">
            <v>0</v>
          </cell>
          <cell r="AB78">
            <v>0</v>
          </cell>
          <cell r="AC78">
            <v>0</v>
          </cell>
          <cell r="AD78">
            <v>0</v>
          </cell>
          <cell r="AE78">
            <v>0</v>
          </cell>
          <cell r="AF78">
            <v>0</v>
          </cell>
          <cell r="AG78">
            <v>0</v>
          </cell>
          <cell r="AH78">
            <v>0</v>
          </cell>
          <cell r="AI78">
            <v>0</v>
          </cell>
          <cell r="AJ78">
            <v>0</v>
          </cell>
          <cell r="AK78">
            <v>0</v>
          </cell>
          <cell r="AL78">
            <v>0</v>
          </cell>
          <cell r="AM78">
            <v>0</v>
          </cell>
          <cell r="AN78">
            <v>0</v>
          </cell>
          <cell r="AO78">
            <v>0</v>
          </cell>
          <cell r="AP78">
            <v>0</v>
          </cell>
          <cell r="AQ78">
            <v>0</v>
          </cell>
          <cell r="AR78">
            <v>0</v>
          </cell>
          <cell r="AS78">
            <v>0</v>
          </cell>
          <cell r="AT78">
            <v>0</v>
          </cell>
          <cell r="AU78">
            <v>0</v>
          </cell>
        </row>
        <row r="79">
          <cell r="A79" t="str">
            <v>EL/USD-02</v>
          </cell>
          <cell r="B79" t="str">
            <v xml:space="preserve">    Euronota II (9.5%)</v>
          </cell>
          <cell r="C79">
            <v>200</v>
          </cell>
          <cell r="D79">
            <v>200</v>
          </cell>
          <cell r="E79">
            <v>200</v>
          </cell>
          <cell r="F79">
            <v>200</v>
          </cell>
          <cell r="G79">
            <v>200</v>
          </cell>
          <cell r="H79">
            <v>200</v>
          </cell>
          <cell r="I79">
            <v>200</v>
          </cell>
          <cell r="J79">
            <v>200</v>
          </cell>
          <cell r="K79">
            <v>0</v>
          </cell>
          <cell r="S79">
            <v>0</v>
          </cell>
          <cell r="T79">
            <v>0</v>
          </cell>
          <cell r="U79">
            <v>0</v>
          </cell>
          <cell r="V79">
            <v>0</v>
          </cell>
          <cell r="W79">
            <v>0</v>
          </cell>
          <cell r="X79">
            <v>0</v>
          </cell>
          <cell r="Y79">
            <v>0</v>
          </cell>
          <cell r="Z79">
            <v>0</v>
          </cell>
          <cell r="AA79">
            <v>0</v>
          </cell>
          <cell r="AB79">
            <v>0</v>
          </cell>
          <cell r="AC79">
            <v>0</v>
          </cell>
          <cell r="AD79">
            <v>0</v>
          </cell>
          <cell r="AE79">
            <v>0</v>
          </cell>
          <cell r="AF79">
            <v>0</v>
          </cell>
          <cell r="AG79">
            <v>0</v>
          </cell>
          <cell r="AH79">
            <v>0</v>
          </cell>
          <cell r="AI79">
            <v>0</v>
          </cell>
          <cell r="AJ79">
            <v>0</v>
          </cell>
          <cell r="AK79">
            <v>0</v>
          </cell>
          <cell r="AL79">
            <v>0</v>
          </cell>
          <cell r="AM79">
            <v>0</v>
          </cell>
          <cell r="AN79">
            <v>0</v>
          </cell>
          <cell r="AO79">
            <v>0</v>
          </cell>
          <cell r="AP79">
            <v>0</v>
          </cell>
          <cell r="AQ79">
            <v>0</v>
          </cell>
          <cell r="AR79">
            <v>0</v>
          </cell>
          <cell r="AS79">
            <v>0</v>
          </cell>
          <cell r="AT79">
            <v>0</v>
          </cell>
          <cell r="AU79">
            <v>0</v>
          </cell>
        </row>
        <row r="80">
          <cell r="A80" t="str">
            <v>EL/USD-03</v>
          </cell>
          <cell r="B80" t="str">
            <v xml:space="preserve">    Euronota III (8,25%)</v>
          </cell>
          <cell r="C80">
            <v>200</v>
          </cell>
          <cell r="D80">
            <v>200</v>
          </cell>
          <cell r="E80">
            <v>200</v>
          </cell>
          <cell r="F80">
            <v>200</v>
          </cell>
          <cell r="G80">
            <v>250</v>
          </cell>
          <cell r="H80">
            <v>250</v>
          </cell>
          <cell r="I80">
            <v>250</v>
          </cell>
          <cell r="J80">
            <v>250</v>
          </cell>
          <cell r="K80">
            <v>250</v>
          </cell>
          <cell r="L80">
            <v>250</v>
          </cell>
          <cell r="M80">
            <v>250</v>
          </cell>
          <cell r="N80">
            <v>250</v>
          </cell>
          <cell r="O80">
            <v>250</v>
          </cell>
          <cell r="P80">
            <v>250</v>
          </cell>
          <cell r="Q80">
            <v>250</v>
          </cell>
          <cell r="R80">
            <v>250</v>
          </cell>
          <cell r="S80">
            <v>250</v>
          </cell>
          <cell r="T80">
            <v>250</v>
          </cell>
          <cell r="U80">
            <v>250</v>
          </cell>
          <cell r="V80">
            <v>250</v>
          </cell>
          <cell r="W80">
            <v>250</v>
          </cell>
          <cell r="X80">
            <v>250</v>
          </cell>
          <cell r="Y80">
            <v>250</v>
          </cell>
          <cell r="Z80">
            <v>250</v>
          </cell>
          <cell r="AA80">
            <v>0</v>
          </cell>
          <cell r="AB80">
            <v>0</v>
          </cell>
          <cell r="AC80">
            <v>0</v>
          </cell>
          <cell r="AD80">
            <v>0</v>
          </cell>
          <cell r="AE80">
            <v>0</v>
          </cell>
          <cell r="AF80">
            <v>0</v>
          </cell>
          <cell r="AG80">
            <v>0</v>
          </cell>
          <cell r="AH80">
            <v>0</v>
          </cell>
          <cell r="AI80">
            <v>0</v>
          </cell>
          <cell r="AJ80">
            <v>0</v>
          </cell>
          <cell r="AK80">
            <v>0</v>
          </cell>
          <cell r="AL80">
            <v>0</v>
          </cell>
          <cell r="AM80">
            <v>0</v>
          </cell>
          <cell r="AN80">
            <v>0</v>
          </cell>
          <cell r="AO80">
            <v>0</v>
          </cell>
          <cell r="AP80">
            <v>0</v>
          </cell>
          <cell r="AQ80">
            <v>0</v>
          </cell>
          <cell r="AR80">
            <v>0</v>
          </cell>
          <cell r="AS80">
            <v>0</v>
          </cell>
          <cell r="AT80">
            <v>0</v>
          </cell>
          <cell r="AU80">
            <v>0</v>
          </cell>
        </row>
        <row r="81">
          <cell r="A81" t="str">
            <v>EL/USD-04</v>
          </cell>
          <cell r="B81" t="str">
            <v xml:space="preserve">    Euronota IV (7.46%)</v>
          </cell>
          <cell r="G81">
            <v>250</v>
          </cell>
          <cell r="H81">
            <v>250</v>
          </cell>
          <cell r="I81">
            <v>150</v>
          </cell>
          <cell r="J81">
            <v>150</v>
          </cell>
          <cell r="K81">
            <v>150</v>
          </cell>
          <cell r="L81">
            <v>150</v>
          </cell>
          <cell r="M81">
            <v>250</v>
          </cell>
          <cell r="N81">
            <v>250</v>
          </cell>
          <cell r="O81">
            <v>0</v>
          </cell>
          <cell r="P81">
            <v>250</v>
          </cell>
          <cell r="Q81">
            <v>250</v>
          </cell>
          <cell r="R81">
            <v>250</v>
          </cell>
          <cell r="S81">
            <v>0</v>
          </cell>
          <cell r="T81">
            <v>0</v>
          </cell>
          <cell r="U81">
            <v>0</v>
          </cell>
          <cell r="V81">
            <v>0</v>
          </cell>
          <cell r="W81">
            <v>0</v>
          </cell>
          <cell r="X81">
            <v>0</v>
          </cell>
          <cell r="Y81">
            <v>0</v>
          </cell>
          <cell r="Z81">
            <v>0</v>
          </cell>
          <cell r="AA81">
            <v>0</v>
          </cell>
          <cell r="AB81">
            <v>0</v>
          </cell>
          <cell r="AC81">
            <v>0</v>
          </cell>
          <cell r="AD81">
            <v>0</v>
          </cell>
          <cell r="AE81">
            <v>0</v>
          </cell>
          <cell r="AF81">
            <v>0</v>
          </cell>
          <cell r="AG81">
            <v>0</v>
          </cell>
          <cell r="AH81">
            <v>0</v>
          </cell>
          <cell r="AI81">
            <v>0</v>
          </cell>
          <cell r="AJ81">
            <v>0</v>
          </cell>
          <cell r="AK81">
            <v>0</v>
          </cell>
          <cell r="AL81">
            <v>0</v>
          </cell>
          <cell r="AM81">
            <v>0</v>
          </cell>
          <cell r="AN81">
            <v>0</v>
          </cell>
          <cell r="AO81">
            <v>0</v>
          </cell>
          <cell r="AP81">
            <v>0</v>
          </cell>
          <cell r="AQ81">
            <v>0</v>
          </cell>
          <cell r="AR81">
            <v>0</v>
          </cell>
          <cell r="AS81">
            <v>0</v>
          </cell>
          <cell r="AT81">
            <v>0</v>
          </cell>
          <cell r="AU81">
            <v>0</v>
          </cell>
        </row>
        <row r="82">
          <cell r="A82" t="str">
            <v>EL/USD-05</v>
          </cell>
          <cell r="B82" t="str">
            <v xml:space="preserve">    Euronota V (8.09%)</v>
          </cell>
          <cell r="I82">
            <v>106</v>
          </cell>
          <cell r="J82">
            <v>106</v>
          </cell>
          <cell r="K82">
            <v>106</v>
          </cell>
          <cell r="L82">
            <v>106</v>
          </cell>
          <cell r="M82">
            <v>106</v>
          </cell>
          <cell r="N82">
            <v>106</v>
          </cell>
          <cell r="O82">
            <v>106</v>
          </cell>
          <cell r="P82">
            <v>106</v>
          </cell>
          <cell r="S82">
            <v>0</v>
          </cell>
          <cell r="T82">
            <v>0</v>
          </cell>
          <cell r="U82">
            <v>0</v>
          </cell>
          <cell r="V82">
            <v>0</v>
          </cell>
          <cell r="W82">
            <v>0</v>
          </cell>
          <cell r="X82">
            <v>0</v>
          </cell>
          <cell r="Y82">
            <v>0</v>
          </cell>
          <cell r="Z82">
            <v>0</v>
          </cell>
          <cell r="AA82">
            <v>0</v>
          </cell>
          <cell r="AB82">
            <v>0</v>
          </cell>
          <cell r="AC82">
            <v>0</v>
          </cell>
          <cell r="AD82">
            <v>0</v>
          </cell>
          <cell r="AE82">
            <v>0</v>
          </cell>
          <cell r="AF82">
            <v>0</v>
          </cell>
          <cell r="AG82">
            <v>0</v>
          </cell>
          <cell r="AH82">
            <v>0</v>
          </cell>
          <cell r="AI82">
            <v>0</v>
          </cell>
          <cell r="AJ82">
            <v>0</v>
          </cell>
          <cell r="AK82">
            <v>0</v>
          </cell>
          <cell r="AL82">
            <v>0</v>
          </cell>
          <cell r="AM82">
            <v>0</v>
          </cell>
          <cell r="AN82">
            <v>0</v>
          </cell>
          <cell r="AO82">
            <v>0</v>
          </cell>
          <cell r="AP82">
            <v>0</v>
          </cell>
          <cell r="AQ82">
            <v>0</v>
          </cell>
          <cell r="AR82">
            <v>0</v>
          </cell>
          <cell r="AS82">
            <v>0</v>
          </cell>
          <cell r="AT82">
            <v>0</v>
          </cell>
          <cell r="AU82">
            <v>0</v>
          </cell>
        </row>
        <row r="83">
          <cell r="A83" t="str">
            <v>EL/USD-06</v>
          </cell>
          <cell r="B83" t="str">
            <v xml:space="preserve">    Euronota VI (6.875%)</v>
          </cell>
          <cell r="I83">
            <v>106</v>
          </cell>
          <cell r="J83">
            <v>150</v>
          </cell>
          <cell r="K83">
            <v>150</v>
          </cell>
          <cell r="L83">
            <v>150</v>
          </cell>
          <cell r="M83">
            <v>150</v>
          </cell>
          <cell r="N83">
            <v>150</v>
          </cell>
          <cell r="O83">
            <v>212.3</v>
          </cell>
          <cell r="P83">
            <v>212.3</v>
          </cell>
          <cell r="Q83">
            <v>212.3</v>
          </cell>
          <cell r="R83">
            <v>212.3</v>
          </cell>
          <cell r="S83">
            <v>212.3</v>
          </cell>
          <cell r="T83">
            <v>212.3</v>
          </cell>
          <cell r="U83">
            <v>212.34399999999999</v>
          </cell>
          <cell r="V83">
            <v>0</v>
          </cell>
          <cell r="W83">
            <v>0</v>
          </cell>
          <cell r="X83">
            <v>0</v>
          </cell>
          <cell r="Y83">
            <v>0</v>
          </cell>
          <cell r="Z83">
            <v>0</v>
          </cell>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O83">
            <v>0</v>
          </cell>
          <cell r="AP83">
            <v>0</v>
          </cell>
          <cell r="AQ83">
            <v>0</v>
          </cell>
          <cell r="AR83">
            <v>0</v>
          </cell>
          <cell r="AS83">
            <v>0</v>
          </cell>
          <cell r="AT83">
            <v>0</v>
          </cell>
          <cell r="AU83">
            <v>0</v>
          </cell>
        </row>
        <row r="84">
          <cell r="A84" t="str">
            <v>EL/USD-07</v>
          </cell>
          <cell r="B84" t="str">
            <v xml:space="preserve">    Euronota VII (8.25%)</v>
          </cell>
          <cell r="J84">
            <v>100</v>
          </cell>
          <cell r="K84">
            <v>100</v>
          </cell>
          <cell r="L84">
            <v>100</v>
          </cell>
          <cell r="M84">
            <v>100</v>
          </cell>
          <cell r="N84">
            <v>100</v>
          </cell>
          <cell r="O84">
            <v>100</v>
          </cell>
          <cell r="P84">
            <v>100</v>
          </cell>
          <cell r="Q84">
            <v>100</v>
          </cell>
          <cell r="R84">
            <v>100</v>
          </cell>
          <cell r="S84">
            <v>100</v>
          </cell>
          <cell r="T84">
            <v>100</v>
          </cell>
          <cell r="U84">
            <v>100</v>
          </cell>
          <cell r="V84">
            <v>100</v>
          </cell>
          <cell r="W84">
            <v>100</v>
          </cell>
          <cell r="X84">
            <v>100</v>
          </cell>
          <cell r="Y84">
            <v>100</v>
          </cell>
          <cell r="Z84">
            <v>100</v>
          </cell>
          <cell r="AA84">
            <v>100</v>
          </cell>
          <cell r="AB84">
            <v>100</v>
          </cell>
          <cell r="AC84">
            <v>100</v>
          </cell>
          <cell r="AD84">
            <v>100</v>
          </cell>
          <cell r="AE84">
            <v>100</v>
          </cell>
          <cell r="AF84">
            <v>100</v>
          </cell>
          <cell r="AG84">
            <v>100</v>
          </cell>
          <cell r="AH84">
            <v>100</v>
          </cell>
          <cell r="AI84">
            <v>100</v>
          </cell>
          <cell r="AJ84">
            <v>100</v>
          </cell>
          <cell r="AK84">
            <v>100</v>
          </cell>
          <cell r="AL84">
            <v>0</v>
          </cell>
          <cell r="AM84">
            <v>0</v>
          </cell>
          <cell r="AN84">
            <v>0</v>
          </cell>
          <cell r="AO84">
            <v>0</v>
          </cell>
          <cell r="AP84">
            <v>0</v>
          </cell>
          <cell r="AQ84">
            <v>0</v>
          </cell>
          <cell r="AR84">
            <v>0</v>
          </cell>
          <cell r="AS84">
            <v>0</v>
          </cell>
          <cell r="AT84">
            <v>0</v>
          </cell>
          <cell r="AU84">
            <v>0</v>
          </cell>
        </row>
        <row r="85">
          <cell r="A85" t="str">
            <v>EL/DEM-08</v>
          </cell>
          <cell r="B85" t="str">
            <v xml:space="preserve">    Euronota VIII DM (8%)</v>
          </cell>
          <cell r="J85">
            <v>565</v>
          </cell>
          <cell r="K85">
            <v>588.29999999999995</v>
          </cell>
          <cell r="L85">
            <v>588.29999999999995</v>
          </cell>
          <cell r="M85">
            <v>607.22</v>
          </cell>
          <cell r="N85">
            <v>644.96377674802739</v>
          </cell>
          <cell r="O85">
            <v>635</v>
          </cell>
          <cell r="P85">
            <v>720.46100000000001</v>
          </cell>
          <cell r="Q85">
            <v>716.53800000000001</v>
          </cell>
          <cell r="R85">
            <v>699.34500000000003</v>
          </cell>
          <cell r="S85">
            <v>695.9</v>
          </cell>
          <cell r="T85">
            <v>695.9</v>
          </cell>
          <cell r="U85">
            <v>655.99</v>
          </cell>
          <cell r="V85">
            <v>654.70000000000005</v>
          </cell>
          <cell r="W85">
            <v>642.20000000000005</v>
          </cell>
          <cell r="X85">
            <v>589.79999999999995</v>
          </cell>
          <cell r="Y85">
            <v>573.26</v>
          </cell>
          <cell r="Z85">
            <v>566.05999999999995</v>
          </cell>
          <cell r="AA85">
            <v>561.79</v>
          </cell>
          <cell r="AB85">
            <v>540.71500000000003</v>
          </cell>
          <cell r="AC85">
            <v>553.25</v>
          </cell>
          <cell r="AD85">
            <v>594.67200000000003</v>
          </cell>
          <cell r="AE85">
            <v>0</v>
          </cell>
          <cell r="AF85">
            <v>0</v>
          </cell>
          <cell r="AG85">
            <v>0</v>
          </cell>
          <cell r="AH85">
            <v>0</v>
          </cell>
          <cell r="AI85">
            <v>0</v>
          </cell>
          <cell r="AJ85">
            <v>0</v>
          </cell>
          <cell r="AK85">
            <v>0</v>
          </cell>
          <cell r="AL85">
            <v>0</v>
          </cell>
          <cell r="AM85">
            <v>0</v>
          </cell>
          <cell r="AN85">
            <v>0</v>
          </cell>
          <cell r="AO85">
            <v>0</v>
          </cell>
          <cell r="AP85">
            <v>0</v>
          </cell>
          <cell r="AQ85">
            <v>0</v>
          </cell>
          <cell r="AR85">
            <v>0</v>
          </cell>
          <cell r="AS85">
            <v>0</v>
          </cell>
          <cell r="AT85">
            <v>0</v>
          </cell>
          <cell r="AU85">
            <v>0</v>
          </cell>
        </row>
        <row r="86">
          <cell r="A86" t="str">
            <v>EL/USD-09</v>
          </cell>
          <cell r="B86" t="str">
            <v xml:space="preserve">    Euronota IX (LS+1%)</v>
          </cell>
          <cell r="J86">
            <v>565</v>
          </cell>
          <cell r="K86">
            <v>588.29999999999995</v>
          </cell>
          <cell r="L86">
            <v>350</v>
          </cell>
          <cell r="M86">
            <v>350</v>
          </cell>
          <cell r="N86">
            <v>350</v>
          </cell>
          <cell r="O86">
            <v>350</v>
          </cell>
          <cell r="P86">
            <v>0</v>
          </cell>
          <cell r="Q86">
            <v>0</v>
          </cell>
          <cell r="R86">
            <v>0</v>
          </cell>
          <cell r="S86">
            <v>0</v>
          </cell>
          <cell r="T86">
            <v>0</v>
          </cell>
          <cell r="U86">
            <v>0</v>
          </cell>
          <cell r="V86">
            <v>0</v>
          </cell>
          <cell r="W86">
            <v>0</v>
          </cell>
          <cell r="X86">
            <v>0</v>
          </cell>
          <cell r="Y86">
            <v>0</v>
          </cell>
          <cell r="Z86">
            <v>0</v>
          </cell>
          <cell r="AA86">
            <v>0</v>
          </cell>
          <cell r="AB86">
            <v>0</v>
          </cell>
          <cell r="AC86">
            <v>0</v>
          </cell>
          <cell r="AD86">
            <v>0</v>
          </cell>
          <cell r="AE86">
            <v>0</v>
          </cell>
          <cell r="AF86">
            <v>0</v>
          </cell>
          <cell r="AG86">
            <v>0</v>
          </cell>
          <cell r="AH86">
            <v>0</v>
          </cell>
          <cell r="AI86">
            <v>0</v>
          </cell>
          <cell r="AJ86">
            <v>0</v>
          </cell>
          <cell r="AK86">
            <v>0</v>
          </cell>
          <cell r="AL86">
            <v>0</v>
          </cell>
          <cell r="AM86">
            <v>0</v>
          </cell>
          <cell r="AN86">
            <v>0</v>
          </cell>
          <cell r="AO86">
            <v>0</v>
          </cell>
          <cell r="AP86">
            <v>0</v>
          </cell>
          <cell r="AQ86">
            <v>0</v>
          </cell>
          <cell r="AR86">
            <v>0</v>
          </cell>
          <cell r="AS86">
            <v>0</v>
          </cell>
          <cell r="AT86">
            <v>0</v>
          </cell>
          <cell r="AU86">
            <v>0</v>
          </cell>
        </row>
        <row r="87">
          <cell r="A87" t="str">
            <v>EL/JPY-10</v>
          </cell>
          <cell r="B87" t="str">
            <v xml:space="preserve">    Euronota X  Y (LT+1.3%)</v>
          </cell>
          <cell r="L87">
            <v>350</v>
          </cell>
          <cell r="M87">
            <v>20.28</v>
          </cell>
          <cell r="N87">
            <v>20.171457387796199</v>
          </cell>
          <cell r="O87">
            <v>19.899999999999999</v>
          </cell>
          <cell r="P87">
            <v>22.329000000000001</v>
          </cell>
          <cell r="Q87">
            <v>23.613</v>
          </cell>
          <cell r="R87">
            <v>20.117000000000001</v>
          </cell>
          <cell r="S87">
            <v>19.2</v>
          </cell>
          <cell r="T87">
            <v>19.2</v>
          </cell>
          <cell r="U87">
            <v>0</v>
          </cell>
          <cell r="V87">
            <v>0</v>
          </cell>
          <cell r="W87">
            <v>0</v>
          </cell>
          <cell r="X87">
            <v>0</v>
          </cell>
          <cell r="Y87">
            <v>0</v>
          </cell>
          <cell r="Z87">
            <v>0</v>
          </cell>
          <cell r="AA87">
            <v>0</v>
          </cell>
          <cell r="AB87">
            <v>0</v>
          </cell>
          <cell r="AC87">
            <v>0</v>
          </cell>
          <cell r="AD87">
            <v>0</v>
          </cell>
          <cell r="AE87">
            <v>0</v>
          </cell>
          <cell r="AF87">
            <v>0</v>
          </cell>
          <cell r="AG87">
            <v>0</v>
          </cell>
          <cell r="AH87">
            <v>0</v>
          </cell>
          <cell r="AI87">
            <v>0</v>
          </cell>
          <cell r="AJ87">
            <v>0</v>
          </cell>
          <cell r="AK87">
            <v>0</v>
          </cell>
          <cell r="AL87">
            <v>0</v>
          </cell>
          <cell r="AM87">
            <v>0</v>
          </cell>
          <cell r="AN87">
            <v>0</v>
          </cell>
          <cell r="AO87">
            <v>0</v>
          </cell>
          <cell r="AP87">
            <v>0</v>
          </cell>
          <cell r="AQ87">
            <v>0</v>
          </cell>
          <cell r="AR87">
            <v>0</v>
          </cell>
          <cell r="AS87">
            <v>0</v>
          </cell>
          <cell r="AT87">
            <v>0</v>
          </cell>
          <cell r="AU87">
            <v>0</v>
          </cell>
        </row>
        <row r="88">
          <cell r="A88" t="str">
            <v>EL/DEM-11</v>
          </cell>
          <cell r="B88" t="str">
            <v xml:space="preserve">    Euronota XI DM (8.00%)</v>
          </cell>
          <cell r="M88">
            <v>20.28</v>
          </cell>
          <cell r="N88">
            <v>322.5</v>
          </cell>
          <cell r="O88">
            <v>317.5</v>
          </cell>
          <cell r="P88">
            <v>360.23099999999999</v>
          </cell>
          <cell r="Q88">
            <v>358.26900000000001</v>
          </cell>
          <cell r="R88">
            <v>349.67200000000003</v>
          </cell>
          <cell r="S88">
            <v>347.9</v>
          </cell>
          <cell r="T88">
            <v>347.9</v>
          </cell>
          <cell r="U88">
            <v>327.99700000000001</v>
          </cell>
          <cell r="V88">
            <v>327.39999999999998</v>
          </cell>
          <cell r="W88">
            <v>321.10000000000002</v>
          </cell>
          <cell r="X88">
            <v>299.39999999999998</v>
          </cell>
          <cell r="Y88">
            <v>286.63</v>
          </cell>
          <cell r="Z88">
            <v>0</v>
          </cell>
          <cell r="AA88">
            <v>0</v>
          </cell>
          <cell r="AB88">
            <v>0</v>
          </cell>
          <cell r="AC88">
            <v>0</v>
          </cell>
          <cell r="AD88">
            <v>0</v>
          </cell>
          <cell r="AE88">
            <v>0</v>
          </cell>
          <cell r="AF88">
            <v>0</v>
          </cell>
          <cell r="AG88">
            <v>0</v>
          </cell>
          <cell r="AH88">
            <v>0</v>
          </cell>
          <cell r="AI88">
            <v>0</v>
          </cell>
          <cell r="AJ88">
            <v>0</v>
          </cell>
          <cell r="AK88">
            <v>0</v>
          </cell>
          <cell r="AL88">
            <v>0</v>
          </cell>
          <cell r="AM88">
            <v>0</v>
          </cell>
          <cell r="AN88">
            <v>0</v>
          </cell>
          <cell r="AO88">
            <v>0</v>
          </cell>
          <cell r="AP88">
            <v>0</v>
          </cell>
          <cell r="AQ88">
            <v>0</v>
          </cell>
          <cell r="AR88">
            <v>0</v>
          </cell>
          <cell r="AS88">
            <v>0</v>
          </cell>
          <cell r="AT88">
            <v>0</v>
          </cell>
          <cell r="AU88">
            <v>0</v>
          </cell>
        </row>
        <row r="89">
          <cell r="A89" t="str">
            <v>EL/JPY-12</v>
          </cell>
          <cell r="B89" t="str">
            <v xml:space="preserve">    Euronota XII  Y (5%)</v>
          </cell>
          <cell r="N89">
            <v>25.239662761614341</v>
          </cell>
          <cell r="O89">
            <v>24.9</v>
          </cell>
          <cell r="P89">
            <v>27.911000000000001</v>
          </cell>
          <cell r="Q89">
            <v>29.515999999999998</v>
          </cell>
          <cell r="R89">
            <v>25.146000000000001</v>
          </cell>
          <cell r="S89">
            <v>24</v>
          </cell>
          <cell r="T89">
            <v>24</v>
          </cell>
          <cell r="U89">
            <v>22.8</v>
          </cell>
          <cell r="V89">
            <v>0</v>
          </cell>
          <cell r="W89">
            <v>0</v>
          </cell>
          <cell r="X89">
            <v>0</v>
          </cell>
          <cell r="Y89">
            <v>0</v>
          </cell>
          <cell r="Z89">
            <v>0</v>
          </cell>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P89">
            <v>0</v>
          </cell>
          <cell r="AQ89">
            <v>0</v>
          </cell>
          <cell r="AR89">
            <v>0</v>
          </cell>
          <cell r="AS89">
            <v>0</v>
          </cell>
          <cell r="AT89">
            <v>0</v>
          </cell>
          <cell r="AU89">
            <v>0</v>
          </cell>
        </row>
        <row r="90">
          <cell r="A90" t="str">
            <v>EL/NLG-13</v>
          </cell>
          <cell r="B90" t="str">
            <v xml:space="preserve">    Euronota XIII FH1 (8%)</v>
          </cell>
          <cell r="N90">
            <v>28</v>
          </cell>
          <cell r="O90">
            <v>28.4</v>
          </cell>
          <cell r="P90">
            <v>32.142000000000003</v>
          </cell>
          <cell r="Q90">
            <v>32.027000000000001</v>
          </cell>
          <cell r="R90">
            <v>31.234000000000002</v>
          </cell>
          <cell r="S90">
            <v>31.1</v>
          </cell>
          <cell r="T90">
            <v>31.1</v>
          </cell>
          <cell r="U90">
            <v>29.245999999999999</v>
          </cell>
          <cell r="V90">
            <v>29.2</v>
          </cell>
          <cell r="W90">
            <v>28.6</v>
          </cell>
          <cell r="X90">
            <v>26.61</v>
          </cell>
          <cell r="Y90">
            <v>25.46</v>
          </cell>
          <cell r="Z90">
            <v>0</v>
          </cell>
          <cell r="AA90">
            <v>0</v>
          </cell>
          <cell r="AB90">
            <v>0</v>
          </cell>
          <cell r="AC90">
            <v>0</v>
          </cell>
          <cell r="AD90">
            <v>0</v>
          </cell>
          <cell r="AE90">
            <v>0</v>
          </cell>
          <cell r="AF90">
            <v>0</v>
          </cell>
          <cell r="AG90">
            <v>0</v>
          </cell>
          <cell r="AH90">
            <v>0</v>
          </cell>
          <cell r="AI90">
            <v>0</v>
          </cell>
          <cell r="AJ90">
            <v>0</v>
          </cell>
          <cell r="AK90">
            <v>0</v>
          </cell>
          <cell r="AL90">
            <v>0</v>
          </cell>
          <cell r="AM90">
            <v>0</v>
          </cell>
          <cell r="AN90">
            <v>0</v>
          </cell>
          <cell r="AO90">
            <v>0</v>
          </cell>
          <cell r="AP90">
            <v>0</v>
          </cell>
          <cell r="AQ90">
            <v>0</v>
          </cell>
          <cell r="AR90">
            <v>0</v>
          </cell>
          <cell r="AS90">
            <v>0</v>
          </cell>
          <cell r="AT90">
            <v>0</v>
          </cell>
          <cell r="AU90">
            <v>0</v>
          </cell>
        </row>
        <row r="91">
          <cell r="A91" t="str">
            <v>EL/USD-14</v>
          </cell>
          <cell r="B91" t="str">
            <v xml:space="preserve">    Euronota XIV (Dragones LT+1.75)</v>
          </cell>
          <cell r="N91">
            <v>100</v>
          </cell>
          <cell r="O91">
            <v>100</v>
          </cell>
          <cell r="P91">
            <v>100</v>
          </cell>
          <cell r="Q91">
            <v>100</v>
          </cell>
          <cell r="R91">
            <v>100</v>
          </cell>
          <cell r="S91">
            <v>100</v>
          </cell>
          <cell r="T91">
            <v>100</v>
          </cell>
          <cell r="U91">
            <v>100</v>
          </cell>
          <cell r="V91">
            <v>100</v>
          </cell>
          <cell r="W91">
            <v>100</v>
          </cell>
          <cell r="X91">
            <v>100</v>
          </cell>
          <cell r="Y91">
            <v>100</v>
          </cell>
          <cell r="Z91">
            <v>0</v>
          </cell>
          <cell r="AA91">
            <v>0</v>
          </cell>
          <cell r="AB91">
            <v>0</v>
          </cell>
          <cell r="AC91">
            <v>0</v>
          </cell>
          <cell r="AD91">
            <v>0</v>
          </cell>
          <cell r="AE91">
            <v>0</v>
          </cell>
          <cell r="AF91">
            <v>0</v>
          </cell>
          <cell r="AG91">
            <v>0</v>
          </cell>
          <cell r="AH91">
            <v>0</v>
          </cell>
          <cell r="AI91">
            <v>0</v>
          </cell>
          <cell r="AJ91">
            <v>0</v>
          </cell>
          <cell r="AK91">
            <v>0</v>
          </cell>
          <cell r="AL91">
            <v>0</v>
          </cell>
          <cell r="AM91">
            <v>0</v>
          </cell>
          <cell r="AN91">
            <v>0</v>
          </cell>
          <cell r="AO91">
            <v>0</v>
          </cell>
          <cell r="AP91">
            <v>0</v>
          </cell>
          <cell r="AQ91">
            <v>0</v>
          </cell>
          <cell r="AR91">
            <v>0</v>
          </cell>
          <cell r="AS91">
            <v>0</v>
          </cell>
          <cell r="AT91">
            <v>0</v>
          </cell>
          <cell r="AU91">
            <v>0</v>
          </cell>
        </row>
        <row r="92">
          <cell r="A92" t="str">
            <v>EL/DEM-15</v>
          </cell>
          <cell r="B92" t="str">
            <v xml:space="preserve">    Euronota XV DM (6.125%)</v>
          </cell>
          <cell r="N92">
            <v>29.050393700787936</v>
          </cell>
          <cell r="O92">
            <v>28.6</v>
          </cell>
          <cell r="P92">
            <v>32.420999999999999</v>
          </cell>
          <cell r="Q92">
            <v>32.244</v>
          </cell>
          <cell r="R92">
            <v>31.471</v>
          </cell>
          <cell r="S92">
            <v>31.3</v>
          </cell>
          <cell r="T92">
            <v>0</v>
          </cell>
          <cell r="U92">
            <v>0</v>
          </cell>
          <cell r="V92">
            <v>0</v>
          </cell>
          <cell r="W92">
            <v>0</v>
          </cell>
          <cell r="X92">
            <v>0</v>
          </cell>
          <cell r="Y92">
            <v>0</v>
          </cell>
          <cell r="Z92">
            <v>0</v>
          </cell>
          <cell r="AA92">
            <v>0</v>
          </cell>
          <cell r="AB92">
            <v>0</v>
          </cell>
          <cell r="AC92">
            <v>0</v>
          </cell>
          <cell r="AD92">
            <v>0</v>
          </cell>
          <cell r="AE92">
            <v>0</v>
          </cell>
          <cell r="AF92">
            <v>0</v>
          </cell>
          <cell r="AG92">
            <v>0</v>
          </cell>
          <cell r="AH92">
            <v>0</v>
          </cell>
          <cell r="AI92">
            <v>0</v>
          </cell>
          <cell r="AJ92">
            <v>0</v>
          </cell>
          <cell r="AK92">
            <v>0</v>
          </cell>
          <cell r="AL92">
            <v>0</v>
          </cell>
          <cell r="AM92">
            <v>0</v>
          </cell>
          <cell r="AN92">
            <v>0</v>
          </cell>
          <cell r="AO92">
            <v>0</v>
          </cell>
          <cell r="AP92">
            <v>0</v>
          </cell>
          <cell r="AQ92">
            <v>0</v>
          </cell>
          <cell r="AR92">
            <v>0</v>
          </cell>
          <cell r="AS92">
            <v>0</v>
          </cell>
          <cell r="AT92">
            <v>0</v>
          </cell>
          <cell r="AU92">
            <v>0</v>
          </cell>
        </row>
        <row r="93">
          <cell r="A93" t="str">
            <v>EL/ATS-16</v>
          </cell>
          <cell r="B93" t="str">
            <v xml:space="preserve">    Euronota XVI ATS (8%)</v>
          </cell>
          <cell r="N93">
            <v>68</v>
          </cell>
          <cell r="O93">
            <v>64.8</v>
          </cell>
          <cell r="P93">
            <v>64.766999999999996</v>
          </cell>
          <cell r="Q93">
            <v>64.766999999999996</v>
          </cell>
          <cell r="R93">
            <v>75.212000000000003</v>
          </cell>
          <cell r="S93">
            <v>74.400000000000006</v>
          </cell>
          <cell r="T93">
            <v>74.400000000000006</v>
          </cell>
          <cell r="U93">
            <v>69.962999999999994</v>
          </cell>
          <cell r="V93">
            <v>69.900000000000006</v>
          </cell>
          <cell r="W93">
            <v>68.5</v>
          </cell>
          <cell r="X93">
            <v>63.85</v>
          </cell>
          <cell r="Y93">
            <v>61.17</v>
          </cell>
          <cell r="Z93">
            <v>0</v>
          </cell>
          <cell r="AA93">
            <v>0</v>
          </cell>
          <cell r="AB93">
            <v>0</v>
          </cell>
          <cell r="AC93">
            <v>0</v>
          </cell>
          <cell r="AD93">
            <v>0</v>
          </cell>
          <cell r="AE93">
            <v>0</v>
          </cell>
          <cell r="AF93">
            <v>0</v>
          </cell>
          <cell r="AG93">
            <v>0</v>
          </cell>
          <cell r="AH93">
            <v>0</v>
          </cell>
          <cell r="AI93">
            <v>0</v>
          </cell>
          <cell r="AJ93">
            <v>0</v>
          </cell>
          <cell r="AK93">
            <v>0</v>
          </cell>
          <cell r="AL93">
            <v>0</v>
          </cell>
          <cell r="AM93">
            <v>0</v>
          </cell>
          <cell r="AN93">
            <v>0</v>
          </cell>
          <cell r="AO93">
            <v>0</v>
          </cell>
          <cell r="AP93">
            <v>0</v>
          </cell>
          <cell r="AQ93">
            <v>0</v>
          </cell>
          <cell r="AR93">
            <v>0</v>
          </cell>
          <cell r="AS93">
            <v>0</v>
          </cell>
          <cell r="AT93">
            <v>0</v>
          </cell>
          <cell r="AU93">
            <v>0</v>
          </cell>
        </row>
        <row r="94">
          <cell r="A94" t="str">
            <v>EL/JPY-17</v>
          </cell>
          <cell r="B94" t="str">
            <v xml:space="preserve">    Euronota XVII Y (LT+1.875%)</v>
          </cell>
          <cell r="N94">
            <v>35.27470940177426</v>
          </cell>
          <cell r="O94">
            <v>34.799999999999997</v>
          </cell>
          <cell r="P94">
            <v>39.076000000000001</v>
          </cell>
          <cell r="Q94">
            <v>41.322000000000003</v>
          </cell>
          <cell r="R94">
            <v>35.204000000000001</v>
          </cell>
          <cell r="S94">
            <v>33.700000000000003</v>
          </cell>
          <cell r="T94">
            <v>33.700000000000003</v>
          </cell>
          <cell r="U94">
            <v>31.9</v>
          </cell>
          <cell r="V94">
            <v>31.3</v>
          </cell>
          <cell r="W94">
            <v>30.2</v>
          </cell>
          <cell r="X94">
            <v>30.5</v>
          </cell>
          <cell r="Y94">
            <v>30.53</v>
          </cell>
          <cell r="Z94">
            <v>0</v>
          </cell>
          <cell r="AA94">
            <v>0</v>
          </cell>
          <cell r="AB94">
            <v>0</v>
          </cell>
          <cell r="AC94">
            <v>0</v>
          </cell>
          <cell r="AD94">
            <v>0</v>
          </cell>
          <cell r="AE94">
            <v>0</v>
          </cell>
          <cell r="AF94">
            <v>0</v>
          </cell>
          <cell r="AG94">
            <v>0</v>
          </cell>
          <cell r="AH94">
            <v>0</v>
          </cell>
          <cell r="AI94">
            <v>0</v>
          </cell>
          <cell r="AJ94">
            <v>0</v>
          </cell>
          <cell r="AK94">
            <v>0</v>
          </cell>
          <cell r="AL94">
            <v>0</v>
          </cell>
          <cell r="AM94">
            <v>0</v>
          </cell>
          <cell r="AN94">
            <v>0</v>
          </cell>
          <cell r="AO94">
            <v>0</v>
          </cell>
          <cell r="AP94">
            <v>0</v>
          </cell>
          <cell r="AQ94">
            <v>0</v>
          </cell>
          <cell r="AR94">
            <v>0</v>
          </cell>
          <cell r="AS94">
            <v>0</v>
          </cell>
          <cell r="AT94">
            <v>0</v>
          </cell>
          <cell r="AU94">
            <v>0</v>
          </cell>
        </row>
        <row r="95">
          <cell r="A95" t="str">
            <v>EL/CAD-18</v>
          </cell>
          <cell r="B95" t="str">
            <v xml:space="preserve">    Euronota XVIII CAN (Swap L+2.1%)</v>
          </cell>
          <cell r="N95">
            <v>35.27470940177426</v>
          </cell>
          <cell r="O95">
            <v>72.7</v>
          </cell>
          <cell r="P95">
            <v>72.727000000000004</v>
          </cell>
          <cell r="Q95">
            <v>72.727000000000004</v>
          </cell>
          <cell r="R95">
            <v>72.727000000000004</v>
          </cell>
          <cell r="S95">
            <v>72.7</v>
          </cell>
          <cell r="T95">
            <v>72.7</v>
          </cell>
          <cell r="U95">
            <v>72.725999999999999</v>
          </cell>
          <cell r="V95">
            <v>72.7</v>
          </cell>
          <cell r="W95">
            <v>72.7</v>
          </cell>
          <cell r="X95">
            <v>72.7</v>
          </cell>
          <cell r="Y95">
            <v>72.72</v>
          </cell>
          <cell r="Z95">
            <v>72.72</v>
          </cell>
          <cell r="AA95">
            <v>0</v>
          </cell>
          <cell r="AB95">
            <v>0</v>
          </cell>
          <cell r="AC95">
            <v>0</v>
          </cell>
          <cell r="AD95">
            <v>0</v>
          </cell>
          <cell r="AE95">
            <v>0</v>
          </cell>
          <cell r="AF95">
            <v>0</v>
          </cell>
          <cell r="AG95">
            <v>0</v>
          </cell>
          <cell r="AH95">
            <v>0</v>
          </cell>
          <cell r="AI95">
            <v>0</v>
          </cell>
          <cell r="AJ95">
            <v>0</v>
          </cell>
          <cell r="AK95">
            <v>0</v>
          </cell>
          <cell r="AL95">
            <v>0</v>
          </cell>
          <cell r="AM95">
            <v>0</v>
          </cell>
          <cell r="AN95">
            <v>0</v>
          </cell>
          <cell r="AO95">
            <v>0</v>
          </cell>
          <cell r="AP95">
            <v>0</v>
          </cell>
          <cell r="AQ95">
            <v>0</v>
          </cell>
          <cell r="AR95">
            <v>0</v>
          </cell>
          <cell r="AS95">
            <v>0</v>
          </cell>
          <cell r="AT95">
            <v>0</v>
          </cell>
          <cell r="AU95">
            <v>0</v>
          </cell>
        </row>
        <row r="96">
          <cell r="A96" t="str">
            <v>EL/ITL-19</v>
          </cell>
          <cell r="B96" t="str">
            <v xml:space="preserve">    Euronota XIX LIT (13.45%)</v>
          </cell>
          <cell r="O96">
            <v>182.8</v>
          </cell>
          <cell r="P96">
            <v>177.62</v>
          </cell>
          <cell r="Q96">
            <v>182.26</v>
          </cell>
          <cell r="R96">
            <v>185.7</v>
          </cell>
          <cell r="S96">
            <v>286.20000000000005</v>
          </cell>
          <cell r="T96">
            <v>286.20000000000005</v>
          </cell>
          <cell r="U96">
            <v>293.178</v>
          </cell>
          <cell r="V96">
            <v>295.39999999999998</v>
          </cell>
          <cell r="W96">
            <v>294</v>
          </cell>
          <cell r="X96">
            <v>269.83</v>
          </cell>
          <cell r="Y96">
            <v>264.38</v>
          </cell>
          <cell r="Z96">
            <v>260.61</v>
          </cell>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0</v>
          </cell>
          <cell r="AP96">
            <v>0</v>
          </cell>
          <cell r="AQ96">
            <v>0</v>
          </cell>
          <cell r="AR96">
            <v>0</v>
          </cell>
          <cell r="AS96">
            <v>0</v>
          </cell>
          <cell r="AT96">
            <v>0</v>
          </cell>
          <cell r="AU96">
            <v>0</v>
          </cell>
        </row>
        <row r="97">
          <cell r="A97" t="str">
            <v>EL/JPY-20</v>
          </cell>
          <cell r="B97" t="str">
            <v xml:space="preserve">    Euronota XX Y (LT+1.9%)</v>
          </cell>
          <cell r="O97">
            <v>24.9</v>
          </cell>
          <cell r="P97">
            <v>27.911000000000001</v>
          </cell>
          <cell r="Q97">
            <v>29.515999999999998</v>
          </cell>
          <cell r="R97">
            <v>25.146000000000001</v>
          </cell>
          <cell r="S97">
            <v>24</v>
          </cell>
          <cell r="T97">
            <v>24</v>
          </cell>
          <cell r="U97">
            <v>22.8</v>
          </cell>
          <cell r="V97">
            <v>22.4</v>
          </cell>
          <cell r="W97">
            <v>21.6</v>
          </cell>
          <cell r="X97">
            <v>20.39</v>
          </cell>
          <cell r="Y97">
            <v>21.8</v>
          </cell>
          <cell r="Z97">
            <v>20.625</v>
          </cell>
          <cell r="AA97">
            <v>0</v>
          </cell>
          <cell r="AB97">
            <v>0</v>
          </cell>
          <cell r="AC97">
            <v>0</v>
          </cell>
          <cell r="AD97">
            <v>0</v>
          </cell>
          <cell r="AE97">
            <v>0</v>
          </cell>
          <cell r="AF97">
            <v>0</v>
          </cell>
          <cell r="AG97">
            <v>0</v>
          </cell>
          <cell r="AH97">
            <v>0</v>
          </cell>
          <cell r="AI97">
            <v>0</v>
          </cell>
          <cell r="AJ97">
            <v>0</v>
          </cell>
          <cell r="AK97">
            <v>0</v>
          </cell>
          <cell r="AL97">
            <v>0</v>
          </cell>
          <cell r="AM97">
            <v>0</v>
          </cell>
          <cell r="AN97">
            <v>0</v>
          </cell>
          <cell r="AO97">
            <v>0</v>
          </cell>
          <cell r="AP97">
            <v>0</v>
          </cell>
          <cell r="AQ97">
            <v>0</v>
          </cell>
          <cell r="AR97">
            <v>0</v>
          </cell>
          <cell r="AS97">
            <v>0</v>
          </cell>
          <cell r="AT97">
            <v>0</v>
          </cell>
          <cell r="AU97">
            <v>0</v>
          </cell>
        </row>
        <row r="98">
          <cell r="A98" t="str">
            <v>EL/JPY-21</v>
          </cell>
          <cell r="B98" t="str">
            <v xml:space="preserve">    Euronota XXI Y (LS+1.65%)</v>
          </cell>
          <cell r="O98">
            <v>99.5</v>
          </cell>
          <cell r="P98">
            <v>111.645</v>
          </cell>
          <cell r="Q98">
            <v>118.06399999999999</v>
          </cell>
          <cell r="R98">
            <v>100.583</v>
          </cell>
          <cell r="S98">
            <v>96.2</v>
          </cell>
          <cell r="T98">
            <v>96.2</v>
          </cell>
          <cell r="U98">
            <v>91.224000000000004</v>
          </cell>
          <cell r="V98">
            <v>89.6</v>
          </cell>
          <cell r="W98">
            <v>0</v>
          </cell>
          <cell r="X98">
            <v>0</v>
          </cell>
          <cell r="Y98">
            <v>0</v>
          </cell>
          <cell r="Z98">
            <v>0</v>
          </cell>
          <cell r="AA98">
            <v>0</v>
          </cell>
          <cell r="AB98">
            <v>0</v>
          </cell>
          <cell r="AC98">
            <v>0</v>
          </cell>
          <cell r="AD98">
            <v>0</v>
          </cell>
          <cell r="AE98">
            <v>0</v>
          </cell>
          <cell r="AF98">
            <v>0</v>
          </cell>
          <cell r="AG98">
            <v>0</v>
          </cell>
          <cell r="AH98">
            <v>0</v>
          </cell>
          <cell r="AI98">
            <v>0</v>
          </cell>
          <cell r="AJ98">
            <v>0</v>
          </cell>
          <cell r="AK98">
            <v>0</v>
          </cell>
          <cell r="AL98">
            <v>0</v>
          </cell>
          <cell r="AM98">
            <v>0</v>
          </cell>
          <cell r="AN98">
            <v>0</v>
          </cell>
          <cell r="AO98">
            <v>0</v>
          </cell>
          <cell r="AP98">
            <v>0</v>
          </cell>
          <cell r="AQ98">
            <v>0</v>
          </cell>
          <cell r="AR98">
            <v>0</v>
          </cell>
          <cell r="AS98">
            <v>0</v>
          </cell>
          <cell r="AT98">
            <v>0</v>
          </cell>
          <cell r="AU98">
            <v>0</v>
          </cell>
        </row>
        <row r="99">
          <cell r="A99" t="str">
            <v>EL/ESP-22</v>
          </cell>
          <cell r="B99" t="str">
            <v xml:space="preserve">    Euronota XXII Ptas (Swap LS+1.84%)</v>
          </cell>
          <cell r="O99">
            <v>78.599999999999994</v>
          </cell>
          <cell r="P99">
            <v>78.197999999999993</v>
          </cell>
          <cell r="Q99">
            <v>78.626999999999995</v>
          </cell>
          <cell r="R99">
            <v>78.626999999999995</v>
          </cell>
          <cell r="S99">
            <v>78.599999999999994</v>
          </cell>
          <cell r="T99">
            <v>78.599999999999994</v>
          </cell>
          <cell r="U99">
            <v>78.626000000000005</v>
          </cell>
          <cell r="V99">
            <v>78.599999999999994</v>
          </cell>
          <cell r="W99">
            <v>78.599999999999994</v>
          </cell>
          <cell r="X99">
            <v>78.599999999999994</v>
          </cell>
          <cell r="Y99">
            <v>78.62</v>
          </cell>
          <cell r="Z99">
            <v>78.62</v>
          </cell>
          <cell r="AA99">
            <v>0</v>
          </cell>
          <cell r="AB99">
            <v>0</v>
          </cell>
          <cell r="AC99">
            <v>0</v>
          </cell>
          <cell r="AD99">
            <v>0</v>
          </cell>
          <cell r="AE99">
            <v>0</v>
          </cell>
          <cell r="AF99">
            <v>0</v>
          </cell>
          <cell r="AG99">
            <v>0</v>
          </cell>
          <cell r="AH99">
            <v>0</v>
          </cell>
          <cell r="AI99">
            <v>0</v>
          </cell>
          <cell r="AJ99">
            <v>0</v>
          </cell>
          <cell r="AK99">
            <v>0</v>
          </cell>
          <cell r="AL99">
            <v>0</v>
          </cell>
          <cell r="AM99">
            <v>0</v>
          </cell>
          <cell r="AN99">
            <v>0</v>
          </cell>
          <cell r="AO99">
            <v>0</v>
          </cell>
          <cell r="AP99">
            <v>0</v>
          </cell>
          <cell r="AQ99">
            <v>0</v>
          </cell>
          <cell r="AR99">
            <v>0</v>
          </cell>
          <cell r="AS99">
            <v>0</v>
          </cell>
          <cell r="AT99">
            <v>0</v>
          </cell>
          <cell r="AU99">
            <v>0</v>
          </cell>
        </row>
        <row r="100">
          <cell r="A100" t="str">
            <v>EL/USD-23</v>
          </cell>
          <cell r="B100" t="str">
            <v xml:space="preserve">    Euronota XXIII (LS+2%)</v>
          </cell>
          <cell r="O100">
            <v>25</v>
          </cell>
          <cell r="P100">
            <v>25</v>
          </cell>
          <cell r="Q100">
            <v>25</v>
          </cell>
          <cell r="R100">
            <v>25</v>
          </cell>
          <cell r="S100">
            <v>25</v>
          </cell>
          <cell r="T100">
            <v>25</v>
          </cell>
          <cell r="U100">
            <v>0</v>
          </cell>
          <cell r="V100">
            <v>0</v>
          </cell>
          <cell r="W100">
            <v>0</v>
          </cell>
          <cell r="X100">
            <v>0</v>
          </cell>
          <cell r="Y100">
            <v>0</v>
          </cell>
          <cell r="Z100">
            <v>0</v>
          </cell>
          <cell r="AA100">
            <v>0</v>
          </cell>
          <cell r="AB100">
            <v>0</v>
          </cell>
          <cell r="AC100">
            <v>0</v>
          </cell>
          <cell r="AD100">
            <v>0</v>
          </cell>
          <cell r="AE100">
            <v>0</v>
          </cell>
          <cell r="AF100">
            <v>0</v>
          </cell>
          <cell r="AG100">
            <v>0</v>
          </cell>
          <cell r="AH100">
            <v>0</v>
          </cell>
          <cell r="AI100">
            <v>0</v>
          </cell>
          <cell r="AJ100">
            <v>0</v>
          </cell>
          <cell r="AK100">
            <v>0</v>
          </cell>
          <cell r="AL100">
            <v>0</v>
          </cell>
          <cell r="AM100">
            <v>0</v>
          </cell>
          <cell r="AN100">
            <v>0</v>
          </cell>
          <cell r="AO100">
            <v>0</v>
          </cell>
          <cell r="AP100">
            <v>0</v>
          </cell>
          <cell r="AQ100">
            <v>0</v>
          </cell>
          <cell r="AR100">
            <v>0</v>
          </cell>
          <cell r="AS100">
            <v>0</v>
          </cell>
          <cell r="AT100">
            <v>0</v>
          </cell>
          <cell r="AU100">
            <v>0</v>
          </cell>
        </row>
        <row r="101">
          <cell r="A101" t="str">
            <v>EL/LIB-24</v>
          </cell>
          <cell r="B101" t="str">
            <v xml:space="preserve">    Euronota XXIV LIB (LS+1.75%)</v>
          </cell>
          <cell r="O101">
            <v>31.2</v>
          </cell>
          <cell r="P101">
            <v>32.015999999999998</v>
          </cell>
          <cell r="Q101">
            <v>32.08</v>
          </cell>
          <cell r="R101">
            <v>31.59</v>
          </cell>
          <cell r="S101">
            <v>31.1</v>
          </cell>
          <cell r="T101">
            <v>31.1</v>
          </cell>
          <cell r="U101">
            <v>31.114999999999998</v>
          </cell>
          <cell r="V101">
            <v>31.3</v>
          </cell>
          <cell r="W101">
            <v>0</v>
          </cell>
          <cell r="X101">
            <v>0</v>
          </cell>
          <cell r="Y101">
            <v>0</v>
          </cell>
          <cell r="Z101">
            <v>0</v>
          </cell>
          <cell r="AA101">
            <v>0</v>
          </cell>
          <cell r="AB101">
            <v>0</v>
          </cell>
          <cell r="AC101">
            <v>0</v>
          </cell>
          <cell r="AD101">
            <v>0</v>
          </cell>
          <cell r="AE101">
            <v>0</v>
          </cell>
          <cell r="AF101">
            <v>0</v>
          </cell>
          <cell r="AG101">
            <v>0</v>
          </cell>
          <cell r="AH101">
            <v>0</v>
          </cell>
          <cell r="AI101">
            <v>0</v>
          </cell>
          <cell r="AJ101">
            <v>0</v>
          </cell>
          <cell r="AK101">
            <v>0</v>
          </cell>
          <cell r="AL101">
            <v>0</v>
          </cell>
          <cell r="AM101">
            <v>0</v>
          </cell>
          <cell r="AN101">
            <v>0</v>
          </cell>
          <cell r="AO101">
            <v>0</v>
          </cell>
          <cell r="AP101">
            <v>0</v>
          </cell>
          <cell r="AQ101">
            <v>0</v>
          </cell>
          <cell r="AR101">
            <v>0</v>
          </cell>
          <cell r="AS101">
            <v>0</v>
          </cell>
          <cell r="AT101">
            <v>0</v>
          </cell>
          <cell r="AU101">
            <v>0</v>
          </cell>
        </row>
        <row r="102">
          <cell r="A102" t="str">
            <v>EL/JPY-25</v>
          </cell>
          <cell r="B102" t="str">
            <v xml:space="preserve">    Euronota XXV Y (7.10%)</v>
          </cell>
          <cell r="O102">
            <v>149.30000000000001</v>
          </cell>
          <cell r="P102">
            <v>167.46700000000001</v>
          </cell>
          <cell r="Q102">
            <v>177.096</v>
          </cell>
          <cell r="R102">
            <v>150.875</v>
          </cell>
          <cell r="S102">
            <v>144.30000000000001</v>
          </cell>
          <cell r="T102">
            <v>144.30000000000001</v>
          </cell>
          <cell r="U102">
            <v>136.83600000000001</v>
          </cell>
          <cell r="V102">
            <v>134.30000000000001</v>
          </cell>
          <cell r="W102">
            <v>129.4</v>
          </cell>
          <cell r="X102">
            <v>122.36</v>
          </cell>
          <cell r="Y102">
            <v>130.84</v>
          </cell>
          <cell r="Z102">
            <v>123.75</v>
          </cell>
          <cell r="AA102">
            <v>115.295</v>
          </cell>
          <cell r="AB102">
            <v>112.56100000000001</v>
          </cell>
          <cell r="AC102">
            <v>108.342</v>
          </cell>
          <cell r="AD102">
            <v>109.85</v>
          </cell>
          <cell r="AE102">
            <v>130.28800000000001</v>
          </cell>
          <cell r="AF102">
            <v>126.316</v>
          </cell>
          <cell r="AG102">
            <v>124.193</v>
          </cell>
          <cell r="AH102">
            <v>141.1</v>
          </cell>
          <cell r="AI102">
            <v>0</v>
          </cell>
          <cell r="AJ102">
            <v>0</v>
          </cell>
          <cell r="AK102">
            <v>0</v>
          </cell>
          <cell r="AL102">
            <v>0</v>
          </cell>
          <cell r="AM102">
            <v>0</v>
          </cell>
          <cell r="AN102">
            <v>0</v>
          </cell>
          <cell r="AO102">
            <v>0</v>
          </cell>
          <cell r="AP102">
            <v>0</v>
          </cell>
          <cell r="AQ102">
            <v>0</v>
          </cell>
          <cell r="AR102">
            <v>0</v>
          </cell>
          <cell r="AS102">
            <v>0</v>
          </cell>
          <cell r="AT102">
            <v>0</v>
          </cell>
          <cell r="AU102">
            <v>0</v>
          </cell>
        </row>
        <row r="103">
          <cell r="A103" t="str">
            <v>EL/JPY-26</v>
          </cell>
          <cell r="B103" t="str">
            <v xml:space="preserve">    Euronota XXVI Y (6%)</v>
          </cell>
          <cell r="O103">
            <v>199</v>
          </cell>
          <cell r="P103">
            <v>223.28899999999999</v>
          </cell>
          <cell r="Q103">
            <v>236.12799999999999</v>
          </cell>
          <cell r="R103">
            <v>201.167</v>
          </cell>
          <cell r="S103">
            <v>192.4</v>
          </cell>
          <cell r="T103">
            <v>192.4</v>
          </cell>
          <cell r="U103">
            <v>182.44800000000001</v>
          </cell>
          <cell r="V103">
            <v>179.1</v>
          </cell>
          <cell r="W103">
            <v>172.5</v>
          </cell>
          <cell r="X103">
            <v>163.15</v>
          </cell>
          <cell r="Y103">
            <v>174.45</v>
          </cell>
          <cell r="Z103">
            <v>165</v>
          </cell>
          <cell r="AA103">
            <v>0</v>
          </cell>
          <cell r="AB103">
            <v>0</v>
          </cell>
          <cell r="AC103">
            <v>0</v>
          </cell>
          <cell r="AD103">
            <v>0</v>
          </cell>
          <cell r="AE103">
            <v>0</v>
          </cell>
          <cell r="AF103">
            <v>0</v>
          </cell>
          <cell r="AG103">
            <v>0</v>
          </cell>
          <cell r="AH103">
            <v>0</v>
          </cell>
          <cell r="AI103">
            <v>0</v>
          </cell>
          <cell r="AJ103">
            <v>0</v>
          </cell>
          <cell r="AK103">
            <v>0</v>
          </cell>
          <cell r="AL103">
            <v>0</v>
          </cell>
          <cell r="AM103">
            <v>0</v>
          </cell>
          <cell r="AN103">
            <v>0</v>
          </cell>
          <cell r="AO103">
            <v>0</v>
          </cell>
          <cell r="AP103">
            <v>0</v>
          </cell>
          <cell r="AQ103">
            <v>0</v>
          </cell>
          <cell r="AR103">
            <v>0</v>
          </cell>
          <cell r="AS103">
            <v>0</v>
          </cell>
          <cell r="AT103">
            <v>0</v>
          </cell>
          <cell r="AU103">
            <v>0</v>
          </cell>
        </row>
        <row r="104">
          <cell r="A104" t="str">
            <v>EL/FRF-27</v>
          </cell>
          <cell r="B104" t="str">
            <v xml:space="preserve">    Euronota XXVII FFr (9,875%)</v>
          </cell>
          <cell r="O104">
            <v>199</v>
          </cell>
          <cell r="P104">
            <v>202.696</v>
          </cell>
          <cell r="Q104">
            <v>204.39400000000001</v>
          </cell>
          <cell r="R104">
            <v>202.68100000000001</v>
          </cell>
          <cell r="S104">
            <v>203.6</v>
          </cell>
          <cell r="T104">
            <v>203.6</v>
          </cell>
          <cell r="U104">
            <v>193.982</v>
          </cell>
          <cell r="V104">
            <v>193.5</v>
          </cell>
          <cell r="W104">
            <v>190.5</v>
          </cell>
          <cell r="X104">
            <v>177.8</v>
          </cell>
          <cell r="Y104">
            <v>170.09</v>
          </cell>
          <cell r="Z104">
            <v>168.5</v>
          </cell>
          <cell r="AA104">
            <v>167.833</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cell r="AR104">
            <v>0</v>
          </cell>
          <cell r="AS104">
            <v>0</v>
          </cell>
          <cell r="AT104">
            <v>0</v>
          </cell>
          <cell r="AU104">
            <v>0</v>
          </cell>
        </row>
        <row r="105">
          <cell r="A105" t="str">
            <v>EL/DEM-28</v>
          </cell>
          <cell r="B105" t="str">
            <v xml:space="preserve">    Euronota XXVIII DM (9.25% anual)</v>
          </cell>
          <cell r="P105">
            <v>202.696</v>
          </cell>
          <cell r="Q105">
            <v>204.39400000000001</v>
          </cell>
          <cell r="R105">
            <v>699.34500000000003</v>
          </cell>
          <cell r="S105">
            <v>695.89400000000001</v>
          </cell>
          <cell r="T105">
            <v>695.89400000000001</v>
          </cell>
          <cell r="U105">
            <v>655.995</v>
          </cell>
          <cell r="V105">
            <v>654.70000000000005</v>
          </cell>
          <cell r="W105">
            <v>642.20000000000005</v>
          </cell>
          <cell r="X105">
            <v>598.79999999999995</v>
          </cell>
          <cell r="Y105">
            <v>573.26</v>
          </cell>
          <cell r="Z105">
            <v>566.05999999999995</v>
          </cell>
          <cell r="AA105">
            <v>561.79</v>
          </cell>
          <cell r="AB105">
            <v>561.79700000000003</v>
          </cell>
          <cell r="AC105">
            <v>561.79700000000003</v>
          </cell>
          <cell r="AD105">
            <v>657.89499999999998</v>
          </cell>
          <cell r="AE105">
            <v>657.89499999999998</v>
          </cell>
          <cell r="AF105">
            <v>657.89499999999998</v>
          </cell>
          <cell r="AG105">
            <v>657.89499999999998</v>
          </cell>
          <cell r="AH105">
            <v>657.9</v>
          </cell>
          <cell r="AI105">
            <v>657.9</v>
          </cell>
          <cell r="AJ105">
            <v>657.89499999999998</v>
          </cell>
          <cell r="AK105">
            <v>657.89499999999998</v>
          </cell>
          <cell r="AL105">
            <v>0</v>
          </cell>
          <cell r="AM105">
            <v>0</v>
          </cell>
          <cell r="AN105">
            <v>0</v>
          </cell>
          <cell r="AO105">
            <v>0</v>
          </cell>
          <cell r="AP105">
            <v>0</v>
          </cell>
          <cell r="AQ105">
            <v>0</v>
          </cell>
          <cell r="AR105">
            <v>0</v>
          </cell>
          <cell r="AS105">
            <v>0</v>
          </cell>
          <cell r="AT105">
            <v>0</v>
          </cell>
          <cell r="AU105">
            <v>0</v>
          </cell>
        </row>
        <row r="106">
          <cell r="A106" t="str">
            <v>EL/JPY-29</v>
          </cell>
          <cell r="B106" t="str">
            <v xml:space="preserve">    Euronota XXIX Yenes (5.5%) Swap Dls.</v>
          </cell>
          <cell r="R106">
            <v>1005.8339999999999</v>
          </cell>
          <cell r="S106">
            <v>961.81500000000005</v>
          </cell>
          <cell r="T106">
            <v>961.81500000000005</v>
          </cell>
          <cell r="U106">
            <v>912.24199999999996</v>
          </cell>
          <cell r="V106">
            <v>950.51300000000003</v>
          </cell>
          <cell r="W106">
            <v>950.5</v>
          </cell>
          <cell r="X106">
            <v>950.5</v>
          </cell>
          <cell r="Y106">
            <v>950.51</v>
          </cell>
          <cell r="Z106">
            <v>950.51</v>
          </cell>
          <cell r="AA106">
            <v>950.51</v>
          </cell>
          <cell r="AB106">
            <v>950.51300000000003</v>
          </cell>
          <cell r="AC106">
            <v>950.51300000000003</v>
          </cell>
          <cell r="AD106">
            <v>950.51300000000003</v>
          </cell>
          <cell r="AE106">
            <v>950.51300000000003</v>
          </cell>
          <cell r="AF106">
            <v>950.51300000000003</v>
          </cell>
          <cell r="AG106">
            <v>950.51300000000003</v>
          </cell>
          <cell r="AH106">
            <v>950.5</v>
          </cell>
          <cell r="AI106">
            <v>950.51300000000003</v>
          </cell>
          <cell r="AJ106">
            <v>950.51300000000003</v>
          </cell>
          <cell r="AK106">
            <v>950.51300000000003</v>
          </cell>
          <cell r="AL106">
            <v>0</v>
          </cell>
          <cell r="AM106">
            <v>0</v>
          </cell>
          <cell r="AN106">
            <v>0</v>
          </cell>
          <cell r="AO106">
            <v>0</v>
          </cell>
          <cell r="AP106">
            <v>0</v>
          </cell>
          <cell r="AQ106">
            <v>0</v>
          </cell>
          <cell r="AR106">
            <v>0</v>
          </cell>
          <cell r="AS106">
            <v>0</v>
          </cell>
          <cell r="AT106">
            <v>0</v>
          </cell>
          <cell r="AU106">
            <v>0</v>
          </cell>
        </row>
        <row r="107">
          <cell r="A107" t="str">
            <v>EL/FRS-30</v>
          </cell>
          <cell r="B107" t="str">
            <v xml:space="preserve">    Euronota XXX Chf (7.125%)</v>
          </cell>
          <cell r="R107">
            <v>1005.8339999999999</v>
          </cell>
          <cell r="S107">
            <v>129.44399999999999</v>
          </cell>
          <cell r="T107">
            <v>129.44399999999999</v>
          </cell>
          <cell r="U107">
            <v>120</v>
          </cell>
          <cell r="V107">
            <v>119.5</v>
          </cell>
          <cell r="W107">
            <v>111</v>
          </cell>
          <cell r="X107">
            <v>104.03</v>
          </cell>
          <cell r="Y107">
            <v>102.65</v>
          </cell>
          <cell r="Z107">
            <v>103.2</v>
          </cell>
          <cell r="AA107">
            <v>104.09399999999999</v>
          </cell>
          <cell r="AB107">
            <v>98.462999999999994</v>
          </cell>
          <cell r="AC107">
            <v>98.826999999999998</v>
          </cell>
          <cell r="AD107">
            <v>107.604</v>
          </cell>
          <cell r="AE107">
            <v>0</v>
          </cell>
          <cell r="AF107">
            <v>0</v>
          </cell>
          <cell r="AG107">
            <v>0</v>
          </cell>
          <cell r="AH107">
            <v>0</v>
          </cell>
          <cell r="AI107">
            <v>0</v>
          </cell>
          <cell r="AJ107">
            <v>0</v>
          </cell>
          <cell r="AK107">
            <v>0</v>
          </cell>
          <cell r="AL107">
            <v>0</v>
          </cell>
          <cell r="AM107">
            <v>0</v>
          </cell>
          <cell r="AN107">
            <v>0</v>
          </cell>
          <cell r="AO107">
            <v>0</v>
          </cell>
          <cell r="AP107">
            <v>0</v>
          </cell>
          <cell r="AQ107">
            <v>0</v>
          </cell>
          <cell r="AR107">
            <v>0</v>
          </cell>
          <cell r="AS107">
            <v>0</v>
          </cell>
          <cell r="AT107">
            <v>0</v>
          </cell>
          <cell r="AU107">
            <v>0</v>
          </cell>
        </row>
        <row r="108">
          <cell r="A108" t="str">
            <v>EL/DEM-31</v>
          </cell>
          <cell r="B108" t="str">
            <v xml:space="preserve">    Euronota XXXI DM (10.5%)</v>
          </cell>
          <cell r="S108">
            <v>695.89400000000001</v>
          </cell>
          <cell r="T108">
            <v>695.89400000000001</v>
          </cell>
          <cell r="U108">
            <v>655.995</v>
          </cell>
          <cell r="V108">
            <v>654.70000000000005</v>
          </cell>
          <cell r="W108">
            <v>642.20000000000005</v>
          </cell>
          <cell r="X108">
            <v>598.79999999999995</v>
          </cell>
          <cell r="Y108">
            <v>573.26</v>
          </cell>
          <cell r="Z108">
            <v>566.04999999999995</v>
          </cell>
          <cell r="AA108">
            <v>561.79</v>
          </cell>
          <cell r="AB108">
            <v>540.71500000000003</v>
          </cell>
          <cell r="AC108">
            <v>553.25</v>
          </cell>
          <cell r="AD108">
            <v>594.67399999999998</v>
          </cell>
          <cell r="AE108">
            <v>598.79999999999995</v>
          </cell>
          <cell r="AF108">
            <v>549.84299999999996</v>
          </cell>
          <cell r="AG108">
            <v>524.08199999999999</v>
          </cell>
          <cell r="AH108">
            <v>545.29999999999995</v>
          </cell>
          <cell r="AI108">
            <v>515.59</v>
          </cell>
          <cell r="AJ108">
            <v>488.59100000000001</v>
          </cell>
          <cell r="AK108">
            <v>481.58800000000002</v>
          </cell>
          <cell r="AL108">
            <v>448.62</v>
          </cell>
          <cell r="AM108">
            <v>475.35500000000002</v>
          </cell>
          <cell r="AN108">
            <v>453.313132</v>
          </cell>
          <cell r="AO108">
            <v>434.70035600000006</v>
          </cell>
          <cell r="AP108">
            <v>468.81705548946798</v>
          </cell>
          <cell r="AQ108">
            <v>468.81705548946798</v>
          </cell>
          <cell r="AR108">
            <v>448.5409992937274</v>
          </cell>
          <cell r="AS108">
            <v>447.16799564994977</v>
          </cell>
          <cell r="AT108">
            <v>505.22912140655785</v>
          </cell>
          <cell r="AU108">
            <v>503.68622765710853</v>
          </cell>
        </row>
        <row r="109">
          <cell r="A109" t="str">
            <v>EL/JPY-32</v>
          </cell>
          <cell r="B109" t="str">
            <v xml:space="preserve">    Euronota XXXII Y (5%)</v>
          </cell>
          <cell r="S109">
            <v>432.81700000000001</v>
          </cell>
          <cell r="T109">
            <v>432.81700000000001</v>
          </cell>
          <cell r="U109">
            <v>410.50900000000001</v>
          </cell>
          <cell r="V109">
            <v>403</v>
          </cell>
          <cell r="W109">
            <v>388.2</v>
          </cell>
          <cell r="X109">
            <v>367.1</v>
          </cell>
          <cell r="Y109">
            <v>392.53</v>
          </cell>
          <cell r="Z109">
            <v>371.26</v>
          </cell>
          <cell r="AA109">
            <v>345.89</v>
          </cell>
          <cell r="AB109">
            <v>337.685</v>
          </cell>
          <cell r="AC109">
            <v>325.02699999999999</v>
          </cell>
          <cell r="AD109">
            <v>329.55</v>
          </cell>
          <cell r="AE109">
            <v>390.863</v>
          </cell>
          <cell r="AF109">
            <v>0</v>
          </cell>
          <cell r="AG109">
            <v>0</v>
          </cell>
          <cell r="AH109">
            <v>0</v>
          </cell>
          <cell r="AI109">
            <v>0</v>
          </cell>
          <cell r="AJ109">
            <v>0</v>
          </cell>
          <cell r="AK109">
            <v>0</v>
          </cell>
          <cell r="AL109">
            <v>0</v>
          </cell>
          <cell r="AM109">
            <v>0</v>
          </cell>
          <cell r="AN109">
            <v>0</v>
          </cell>
          <cell r="AO109">
            <v>0</v>
          </cell>
          <cell r="AP109">
            <v>0</v>
          </cell>
          <cell r="AQ109">
            <v>0</v>
          </cell>
          <cell r="AR109">
            <v>0</v>
          </cell>
          <cell r="AS109">
            <v>0</v>
          </cell>
          <cell r="AT109">
            <v>0</v>
          </cell>
          <cell r="AU109">
            <v>0</v>
          </cell>
        </row>
        <row r="110">
          <cell r="A110" t="str">
            <v>EL/ATS-33</v>
          </cell>
          <cell r="B110" t="str">
            <v xml:space="preserve">    Euronota XXXIII ATS (8.5%)</v>
          </cell>
          <cell r="S110">
            <v>74.367000000000004</v>
          </cell>
          <cell r="T110">
            <v>74.367000000000004</v>
          </cell>
          <cell r="U110">
            <v>69.962999999999994</v>
          </cell>
          <cell r="V110">
            <v>69.900000000000006</v>
          </cell>
          <cell r="W110">
            <v>68.5</v>
          </cell>
          <cell r="X110">
            <v>63.85</v>
          </cell>
          <cell r="Y110">
            <v>61.17</v>
          </cell>
          <cell r="Z110">
            <v>60.363999999999997</v>
          </cell>
          <cell r="AA110">
            <v>59.96</v>
          </cell>
          <cell r="AB110">
            <v>57.69</v>
          </cell>
          <cell r="AC110">
            <v>58.975999999999999</v>
          </cell>
          <cell r="AD110">
            <v>63.36</v>
          </cell>
          <cell r="AE110">
            <v>0</v>
          </cell>
          <cell r="AF110">
            <v>0</v>
          </cell>
          <cell r="AG110">
            <v>0</v>
          </cell>
          <cell r="AH110">
            <v>0</v>
          </cell>
          <cell r="AI110">
            <v>0</v>
          </cell>
          <cell r="AJ110">
            <v>0</v>
          </cell>
          <cell r="AK110">
            <v>0</v>
          </cell>
          <cell r="AL110">
            <v>0</v>
          </cell>
          <cell r="AM110">
            <v>0</v>
          </cell>
          <cell r="AN110">
            <v>0</v>
          </cell>
          <cell r="AO110">
            <v>0</v>
          </cell>
          <cell r="AP110">
            <v>0</v>
          </cell>
          <cell r="AQ110">
            <v>0</v>
          </cell>
          <cell r="AR110">
            <v>0</v>
          </cell>
          <cell r="AS110">
            <v>0</v>
          </cell>
          <cell r="AT110">
            <v>0</v>
          </cell>
          <cell r="AU110">
            <v>0</v>
          </cell>
        </row>
        <row r="111">
          <cell r="A111" t="str">
            <v>EL/JPY-34</v>
          </cell>
          <cell r="B111" t="str">
            <v xml:space="preserve">    Euronota XXXIV Y (3.5%)</v>
          </cell>
          <cell r="S111">
            <v>67.326999999999998</v>
          </cell>
          <cell r="T111">
            <v>67.326999999999998</v>
          </cell>
          <cell r="U111">
            <v>63.856000000000002</v>
          </cell>
          <cell r="V111">
            <v>62.7</v>
          </cell>
          <cell r="W111">
            <v>60.4</v>
          </cell>
          <cell r="X111">
            <v>57.1</v>
          </cell>
          <cell r="Y111">
            <v>61.06</v>
          </cell>
          <cell r="Z111">
            <v>57.75</v>
          </cell>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cell r="AO111">
            <v>0</v>
          </cell>
          <cell r="AP111">
            <v>0</v>
          </cell>
          <cell r="AQ111">
            <v>0</v>
          </cell>
          <cell r="AR111">
            <v>0</v>
          </cell>
          <cell r="AS111">
            <v>0</v>
          </cell>
          <cell r="AT111">
            <v>0</v>
          </cell>
          <cell r="AU111">
            <v>0</v>
          </cell>
        </row>
        <row r="112">
          <cell r="A112" t="str">
            <v>EL/USD-35</v>
          </cell>
          <cell r="B112" t="str">
            <v xml:space="preserve">    Euronota XXXV (9.17%)</v>
          </cell>
          <cell r="S112">
            <v>125</v>
          </cell>
          <cell r="T112">
            <v>125</v>
          </cell>
          <cell r="U112">
            <v>125</v>
          </cell>
          <cell r="V112">
            <v>125</v>
          </cell>
          <cell r="W112">
            <v>0</v>
          </cell>
          <cell r="X112">
            <v>0</v>
          </cell>
          <cell r="Y112">
            <v>0</v>
          </cell>
          <cell r="Z112">
            <v>0</v>
          </cell>
          <cell r="AA112">
            <v>0</v>
          </cell>
          <cell r="AB112">
            <v>0</v>
          </cell>
          <cell r="AC112">
            <v>0</v>
          </cell>
          <cell r="AD112">
            <v>0</v>
          </cell>
          <cell r="AE112">
            <v>0</v>
          </cell>
          <cell r="AF112">
            <v>0</v>
          </cell>
          <cell r="AG112">
            <v>0</v>
          </cell>
          <cell r="AH112">
            <v>0</v>
          </cell>
          <cell r="AI112">
            <v>0</v>
          </cell>
          <cell r="AJ112">
            <v>0</v>
          </cell>
          <cell r="AK112">
            <v>0</v>
          </cell>
          <cell r="AL112">
            <v>0</v>
          </cell>
          <cell r="AM112">
            <v>0</v>
          </cell>
          <cell r="AN112">
            <v>0</v>
          </cell>
          <cell r="AO112">
            <v>0</v>
          </cell>
          <cell r="AP112">
            <v>0</v>
          </cell>
          <cell r="AQ112">
            <v>0</v>
          </cell>
          <cell r="AR112">
            <v>0</v>
          </cell>
          <cell r="AS112">
            <v>0</v>
          </cell>
          <cell r="AT112">
            <v>0</v>
          </cell>
          <cell r="AU112">
            <v>0</v>
          </cell>
        </row>
        <row r="113">
          <cell r="A113" t="str">
            <v>EL/JPY-36</v>
          </cell>
          <cell r="B113" t="str">
            <v xml:space="preserve">    Euronota XXXVI Yenes (3.25%)</v>
          </cell>
          <cell r="S113">
            <v>134.6</v>
          </cell>
          <cell r="T113">
            <v>134.6</v>
          </cell>
          <cell r="U113">
            <v>127.71299999999999</v>
          </cell>
          <cell r="V113">
            <v>125.4</v>
          </cell>
          <cell r="W113">
            <v>120.8</v>
          </cell>
          <cell r="X113">
            <v>114.21</v>
          </cell>
          <cell r="Y113">
            <v>0</v>
          </cell>
          <cell r="Z113">
            <v>0</v>
          </cell>
          <cell r="AA113">
            <v>0</v>
          </cell>
          <cell r="AB113">
            <v>0</v>
          </cell>
          <cell r="AC113">
            <v>0</v>
          </cell>
          <cell r="AD113">
            <v>0</v>
          </cell>
          <cell r="AE113">
            <v>0</v>
          </cell>
          <cell r="AF113">
            <v>0</v>
          </cell>
          <cell r="AG113">
            <v>0</v>
          </cell>
          <cell r="AH113">
            <v>0</v>
          </cell>
          <cell r="AI113">
            <v>0</v>
          </cell>
          <cell r="AJ113">
            <v>0</v>
          </cell>
          <cell r="AK113">
            <v>0</v>
          </cell>
          <cell r="AL113">
            <v>0</v>
          </cell>
          <cell r="AM113">
            <v>0</v>
          </cell>
          <cell r="AN113">
            <v>0</v>
          </cell>
          <cell r="AO113">
            <v>0</v>
          </cell>
          <cell r="AP113">
            <v>0</v>
          </cell>
          <cell r="AQ113">
            <v>0</v>
          </cell>
          <cell r="AR113">
            <v>0</v>
          </cell>
          <cell r="AS113">
            <v>0</v>
          </cell>
          <cell r="AT113">
            <v>0</v>
          </cell>
          <cell r="AU113">
            <v>0</v>
          </cell>
        </row>
        <row r="114">
          <cell r="A114" t="str">
            <v>EL/DEM-37</v>
          </cell>
          <cell r="B114" t="str">
            <v xml:space="preserve">    Euronota XXXVII DM (10.25%)</v>
          </cell>
          <cell r="S114">
            <v>0</v>
          </cell>
          <cell r="T114">
            <v>695.9</v>
          </cell>
          <cell r="U114">
            <v>655.995</v>
          </cell>
          <cell r="V114">
            <v>654.70000000000005</v>
          </cell>
          <cell r="W114">
            <v>642.20000000000005</v>
          </cell>
          <cell r="X114">
            <v>598.79999999999995</v>
          </cell>
          <cell r="Y114">
            <v>573.25</v>
          </cell>
          <cell r="Z114">
            <v>566.05999999999995</v>
          </cell>
          <cell r="AA114">
            <v>561.79</v>
          </cell>
          <cell r="AB114">
            <v>540.71500000000003</v>
          </cell>
          <cell r="AC114">
            <v>553.25</v>
          </cell>
          <cell r="AD114">
            <v>594.67200000000003</v>
          </cell>
          <cell r="AE114">
            <v>598.79999999999995</v>
          </cell>
          <cell r="AF114">
            <v>549.84299999999996</v>
          </cell>
          <cell r="AG114">
            <v>524.08199999999999</v>
          </cell>
          <cell r="AH114">
            <v>545.29999999999995</v>
          </cell>
          <cell r="AI114">
            <v>515.59</v>
          </cell>
          <cell r="AJ114">
            <v>488.59100000000001</v>
          </cell>
          <cell r="AK114">
            <v>481.58800000000002</v>
          </cell>
          <cell r="AL114">
            <v>448.62</v>
          </cell>
          <cell r="AM114">
            <v>475.35500000000002</v>
          </cell>
          <cell r="AN114">
            <v>453.313132</v>
          </cell>
          <cell r="AO114">
            <v>434.70035600000006</v>
          </cell>
          <cell r="AP114">
            <v>468.81705548946798</v>
          </cell>
          <cell r="AQ114">
            <v>468.81705548946798</v>
          </cell>
          <cell r="AR114">
            <v>448.5409992937274</v>
          </cell>
          <cell r="AS114">
            <v>447.16799564994977</v>
          </cell>
          <cell r="AT114">
            <v>505.22912140655785</v>
          </cell>
          <cell r="AU114">
            <v>503.68622765710853</v>
          </cell>
        </row>
        <row r="115">
          <cell r="A115" t="str">
            <v>EL/ITL-38</v>
          </cell>
          <cell r="B115" t="str">
            <v xml:space="preserve">    Euronota XXXVIII LIT (13.25%)</v>
          </cell>
          <cell r="S115">
            <v>0</v>
          </cell>
          <cell r="T115">
            <v>318.10000000000002</v>
          </cell>
          <cell r="U115">
            <v>325.75400000000002</v>
          </cell>
          <cell r="V115">
            <v>328.2</v>
          </cell>
          <cell r="W115">
            <v>326.7</v>
          </cell>
          <cell r="X115">
            <v>299.81</v>
          </cell>
          <cell r="Y115">
            <v>293.75</v>
          </cell>
          <cell r="Z115">
            <v>289.57</v>
          </cell>
          <cell r="AA115">
            <v>285.73</v>
          </cell>
          <cell r="AB115">
            <v>274.25799999999998</v>
          </cell>
          <cell r="AC115">
            <v>280.50799999999998</v>
          </cell>
          <cell r="AD115">
            <v>300.48</v>
          </cell>
          <cell r="AE115">
            <v>302.41300000000001</v>
          </cell>
          <cell r="AF115">
            <v>277.69900000000001</v>
          </cell>
          <cell r="AG115">
            <v>264.685</v>
          </cell>
          <cell r="AH115">
            <v>275.39999999999998</v>
          </cell>
          <cell r="AI115">
            <v>260.39</v>
          </cell>
          <cell r="AJ115">
            <v>246.76400000000001</v>
          </cell>
          <cell r="AK115">
            <v>243.226</v>
          </cell>
          <cell r="AL115">
            <v>226.57599999999999</v>
          </cell>
          <cell r="AM115">
            <v>240.07900000000001</v>
          </cell>
          <cell r="AN115">
            <v>0</v>
          </cell>
          <cell r="AO115">
            <v>0</v>
          </cell>
          <cell r="AP115">
            <v>0</v>
          </cell>
          <cell r="AQ115">
            <v>0</v>
          </cell>
          <cell r="AR115">
            <v>0</v>
          </cell>
          <cell r="AS115">
            <v>0</v>
          </cell>
          <cell r="AT115">
            <v>0</v>
          </cell>
          <cell r="AU115">
            <v>0</v>
          </cell>
        </row>
        <row r="116">
          <cell r="A116" t="str">
            <v>EL/JPY-39</v>
          </cell>
          <cell r="B116" t="str">
            <v xml:space="preserve">    Euronota XXXIL Y (7.4%)</v>
          </cell>
          <cell r="S116">
            <v>0</v>
          </cell>
          <cell r="T116">
            <v>0</v>
          </cell>
          <cell r="U116">
            <v>72.978999999999999</v>
          </cell>
          <cell r="V116">
            <v>71.7</v>
          </cell>
          <cell r="W116">
            <v>69</v>
          </cell>
          <cell r="X116">
            <v>65.260000000000005</v>
          </cell>
          <cell r="Y116">
            <v>69.78</v>
          </cell>
          <cell r="Z116">
            <v>66</v>
          </cell>
          <cell r="AA116">
            <v>61.49</v>
          </cell>
          <cell r="AB116">
            <v>60.033000000000001</v>
          </cell>
          <cell r="AC116">
            <v>57.781999999999996</v>
          </cell>
          <cell r="AD116">
            <v>58.58</v>
          </cell>
          <cell r="AE116">
            <v>69.486999999999995</v>
          </cell>
          <cell r="AF116">
            <v>67.367999999999995</v>
          </cell>
          <cell r="AG116">
            <v>66.236000000000004</v>
          </cell>
          <cell r="AH116">
            <v>75.2</v>
          </cell>
          <cell r="AI116">
            <v>78.516000000000005</v>
          </cell>
          <cell r="AJ116">
            <v>77.790999999999997</v>
          </cell>
          <cell r="AK116">
            <v>75.287000000000006</v>
          </cell>
          <cell r="AL116">
            <v>73.930000000000007</v>
          </cell>
          <cell r="AM116">
            <v>69.570999999999998</v>
          </cell>
          <cell r="AN116">
            <v>63.481986999999997</v>
          </cell>
          <cell r="AO116">
            <v>64.117976999999996</v>
          </cell>
          <cell r="AP116">
            <v>66.450701885538663</v>
          </cell>
          <cell r="AQ116">
            <v>66.450701885538663</v>
          </cell>
          <cell r="AR116">
            <v>60.943094385617428</v>
          </cell>
          <cell r="AS116">
            <v>60.391031931758135</v>
          </cell>
          <cell r="AT116">
            <v>66.627800449737649</v>
          </cell>
          <cell r="AU116">
            <v>65.773246731891803</v>
          </cell>
        </row>
        <row r="117">
          <cell r="A117" t="str">
            <v>EL/DEM-40</v>
          </cell>
          <cell r="B117" t="str">
            <v xml:space="preserve">    Euronota XL DM (11.25%)</v>
          </cell>
          <cell r="S117">
            <v>0</v>
          </cell>
          <cell r="T117">
            <v>0</v>
          </cell>
          <cell r="U117">
            <v>655.995</v>
          </cell>
          <cell r="V117">
            <v>654.70000000000005</v>
          </cell>
          <cell r="W117">
            <v>642.20000000000005</v>
          </cell>
          <cell r="X117">
            <v>598.79999999999995</v>
          </cell>
          <cell r="Y117">
            <v>573.26</v>
          </cell>
          <cell r="Z117">
            <v>566.05999999999995</v>
          </cell>
          <cell r="AA117">
            <v>561.79</v>
          </cell>
          <cell r="AB117">
            <v>540.71500000000003</v>
          </cell>
          <cell r="AC117">
            <v>553.25</v>
          </cell>
          <cell r="AD117">
            <v>594.67200000000003</v>
          </cell>
          <cell r="AE117">
            <v>598.79999999999995</v>
          </cell>
          <cell r="AF117">
            <v>549.84299999999996</v>
          </cell>
          <cell r="AG117">
            <v>524.08199999999999</v>
          </cell>
          <cell r="AH117">
            <v>545.29999999999995</v>
          </cell>
          <cell r="AI117">
            <v>515.59</v>
          </cell>
          <cell r="AJ117">
            <v>488.59100000000001</v>
          </cell>
          <cell r="AK117">
            <v>481.58800000000002</v>
          </cell>
          <cell r="AL117">
            <v>448.62</v>
          </cell>
          <cell r="AM117">
            <v>475.35500000000002</v>
          </cell>
          <cell r="AN117">
            <v>453.313132</v>
          </cell>
          <cell r="AO117">
            <v>434.70035600000006</v>
          </cell>
          <cell r="AP117">
            <v>468.81705548946798</v>
          </cell>
          <cell r="AQ117">
            <v>468.81705548946798</v>
          </cell>
          <cell r="AR117">
            <v>448.5409992937274</v>
          </cell>
          <cell r="AS117">
            <v>447.16799564994977</v>
          </cell>
          <cell r="AT117">
            <v>505.22912140655785</v>
          </cell>
          <cell r="AU117">
            <v>503.68622765710853</v>
          </cell>
        </row>
        <row r="118">
          <cell r="A118" t="str">
            <v>EL/ATS-41</v>
          </cell>
          <cell r="B118" t="str">
            <v xml:space="preserve">    Euronota XLI ATS (9%)</v>
          </cell>
          <cell r="S118">
            <v>0</v>
          </cell>
          <cell r="T118">
            <v>0</v>
          </cell>
          <cell r="U118">
            <v>93.284000000000006</v>
          </cell>
          <cell r="V118">
            <v>163</v>
          </cell>
          <cell r="W118">
            <v>159.80000000000001</v>
          </cell>
          <cell r="X118">
            <v>148.99</v>
          </cell>
          <cell r="Y118">
            <v>142.72</v>
          </cell>
          <cell r="Z118">
            <v>140.85</v>
          </cell>
          <cell r="AA118">
            <v>139.9</v>
          </cell>
          <cell r="AB118">
            <v>134.613</v>
          </cell>
          <cell r="AC118">
            <v>137.61099999999999</v>
          </cell>
          <cell r="AD118">
            <v>147.85400000000001</v>
          </cell>
          <cell r="AE118">
            <v>148.97399999999999</v>
          </cell>
          <cell r="AF118">
            <v>136.767</v>
          </cell>
          <cell r="AG118">
            <v>130.357</v>
          </cell>
          <cell r="AH118">
            <v>135.6</v>
          </cell>
          <cell r="AI118">
            <v>128.24600000000001</v>
          </cell>
          <cell r="AJ118">
            <v>121.53100000000001</v>
          </cell>
          <cell r="AK118">
            <v>119.789</v>
          </cell>
          <cell r="AL118">
            <v>111.589</v>
          </cell>
          <cell r="AM118">
            <v>118.239</v>
          </cell>
          <cell r="AN118">
            <v>112.755971</v>
          </cell>
          <cell r="AO118">
            <v>0</v>
          </cell>
          <cell r="AP118">
            <v>0</v>
          </cell>
          <cell r="AQ118">
            <v>0</v>
          </cell>
          <cell r="AR118">
            <v>0</v>
          </cell>
          <cell r="AS118">
            <v>0</v>
          </cell>
          <cell r="AT118">
            <v>0</v>
          </cell>
          <cell r="AU118">
            <v>0</v>
          </cell>
        </row>
        <row r="119">
          <cell r="A119" t="str">
            <v>EL/JPY-42</v>
          </cell>
          <cell r="B119" t="str">
            <v xml:space="preserve">    Euronota XLII Y (7.4%)</v>
          </cell>
          <cell r="S119">
            <v>0</v>
          </cell>
          <cell r="T119">
            <v>0</v>
          </cell>
          <cell r="U119">
            <v>72.978999999999999</v>
          </cell>
          <cell r="V119">
            <v>71.7</v>
          </cell>
          <cell r="W119">
            <v>69</v>
          </cell>
          <cell r="X119">
            <v>65.260000000000005</v>
          </cell>
          <cell r="Y119">
            <v>69.78</v>
          </cell>
          <cell r="Z119">
            <v>66</v>
          </cell>
          <cell r="AA119">
            <v>61.49</v>
          </cell>
          <cell r="AB119">
            <v>60.033000000000001</v>
          </cell>
          <cell r="AC119">
            <v>57.781999999999996</v>
          </cell>
          <cell r="AD119">
            <v>58.58</v>
          </cell>
          <cell r="AE119">
            <v>69.486999999999995</v>
          </cell>
          <cell r="AF119">
            <v>67.367999999999995</v>
          </cell>
          <cell r="AG119">
            <v>66.236000000000004</v>
          </cell>
          <cell r="AH119">
            <v>75.2</v>
          </cell>
          <cell r="AI119">
            <v>78.516000000000005</v>
          </cell>
          <cell r="AJ119">
            <v>77.790999999999997</v>
          </cell>
          <cell r="AK119">
            <v>75.287000000000006</v>
          </cell>
          <cell r="AL119">
            <v>73.930000000000007</v>
          </cell>
          <cell r="AM119">
            <v>69.570999999999998</v>
          </cell>
          <cell r="AN119">
            <v>63.481986999999997</v>
          </cell>
          <cell r="AO119">
            <v>64.117976999999996</v>
          </cell>
          <cell r="AP119">
            <v>66.450701885538663</v>
          </cell>
          <cell r="AQ119">
            <v>66.450701885538663</v>
          </cell>
          <cell r="AR119">
            <v>60.943094385617428</v>
          </cell>
          <cell r="AS119">
            <v>60.391031931758135</v>
          </cell>
          <cell r="AT119">
            <v>66.627800449737649</v>
          </cell>
          <cell r="AU119">
            <v>65.773246731891803</v>
          </cell>
        </row>
        <row r="120">
          <cell r="A120" t="str">
            <v>EL/JPY-43</v>
          </cell>
          <cell r="B120" t="str">
            <v xml:space="preserve">    Euronota XLIII Y (5.5%)</v>
          </cell>
          <cell r="S120">
            <v>0</v>
          </cell>
          <cell r="T120">
            <v>0</v>
          </cell>
          <cell r="U120">
            <v>821.01800000000003</v>
          </cell>
          <cell r="V120">
            <v>806.1</v>
          </cell>
          <cell r="W120">
            <v>776.3</v>
          </cell>
          <cell r="X120">
            <v>734.21</v>
          </cell>
          <cell r="Y120">
            <v>785.06</v>
          </cell>
          <cell r="Z120">
            <v>742.51</v>
          </cell>
          <cell r="AA120">
            <v>691.78</v>
          </cell>
          <cell r="AB120">
            <v>675.37099999999998</v>
          </cell>
          <cell r="AC120">
            <v>650.05399999999997</v>
          </cell>
          <cell r="AD120">
            <v>659.09900000000005</v>
          </cell>
          <cell r="AE120">
            <v>781.72500000000002</v>
          </cell>
          <cell r="AF120">
            <v>757.89499999999998</v>
          </cell>
          <cell r="AG120">
            <v>745.15599999999995</v>
          </cell>
          <cell r="AH120">
            <v>846.3</v>
          </cell>
          <cell r="AI120">
            <v>883.30600000000004</v>
          </cell>
          <cell r="AJ120">
            <v>875.14599999999996</v>
          </cell>
          <cell r="AK120">
            <v>846.97900000000004</v>
          </cell>
          <cell r="AL120">
            <v>831.71600000000001</v>
          </cell>
          <cell r="AM120">
            <v>782.67700000000002</v>
          </cell>
          <cell r="AN120">
            <v>0</v>
          </cell>
          <cell r="AO120">
            <v>0</v>
          </cell>
          <cell r="AP120">
            <v>0</v>
          </cell>
          <cell r="AQ120">
            <v>0</v>
          </cell>
          <cell r="AR120">
            <v>0</v>
          </cell>
          <cell r="AS120">
            <v>0</v>
          </cell>
          <cell r="AT120">
            <v>0</v>
          </cell>
          <cell r="AU120">
            <v>0</v>
          </cell>
        </row>
        <row r="121">
          <cell r="A121" t="str">
            <v>EL/DEM-44</v>
          </cell>
          <cell r="B121" t="str">
            <v xml:space="preserve">    Euronota XLIV DM (11.75%)</v>
          </cell>
          <cell r="S121">
            <v>0</v>
          </cell>
          <cell r="T121">
            <v>0</v>
          </cell>
          <cell r="U121">
            <v>655.995</v>
          </cell>
          <cell r="V121">
            <v>654.70000000000005</v>
          </cell>
          <cell r="W121">
            <v>642.20000000000005</v>
          </cell>
          <cell r="X121">
            <v>598.79999999999995</v>
          </cell>
          <cell r="Y121">
            <v>573.26</v>
          </cell>
          <cell r="Z121">
            <v>566.05999999999995</v>
          </cell>
          <cell r="AA121">
            <v>561.79</v>
          </cell>
          <cell r="AB121">
            <v>540.71500000000003</v>
          </cell>
          <cell r="AC121">
            <v>553.25</v>
          </cell>
          <cell r="AD121">
            <v>594.67200000000003</v>
          </cell>
          <cell r="AE121">
            <v>598.79999999999995</v>
          </cell>
          <cell r="AF121">
            <v>549.84299999999996</v>
          </cell>
          <cell r="AG121">
            <v>524.08199999999999</v>
          </cell>
          <cell r="AH121">
            <v>545.29999999999995</v>
          </cell>
          <cell r="AI121">
            <v>515.59</v>
          </cell>
          <cell r="AJ121">
            <v>488.59100000000001</v>
          </cell>
          <cell r="AK121">
            <v>481.58800000000002</v>
          </cell>
          <cell r="AL121">
            <v>448.62</v>
          </cell>
          <cell r="AM121">
            <v>475.35500000000002</v>
          </cell>
          <cell r="AN121">
            <v>453.313132</v>
          </cell>
          <cell r="AO121">
            <v>434.70035600000006</v>
          </cell>
          <cell r="AP121">
            <v>468.81705548946798</v>
          </cell>
          <cell r="AQ121">
            <v>468.81705548946798</v>
          </cell>
          <cell r="AR121">
            <v>448.5409992937274</v>
          </cell>
          <cell r="AS121">
            <v>447.16799564994977</v>
          </cell>
          <cell r="AT121">
            <v>505.22912140655785</v>
          </cell>
          <cell r="AU121">
            <v>503.68622765710853</v>
          </cell>
        </row>
        <row r="122">
          <cell r="A122" t="str">
            <v>EL/DEM-45</v>
          </cell>
          <cell r="B122" t="str">
            <v xml:space="preserve">    Euronota XLV DM (7%)</v>
          </cell>
          <cell r="S122">
            <v>0</v>
          </cell>
          <cell r="T122">
            <v>0</v>
          </cell>
          <cell r="U122">
            <v>327.99700000000001</v>
          </cell>
          <cell r="V122">
            <v>327.39999999999998</v>
          </cell>
          <cell r="W122">
            <v>321.10000000000002</v>
          </cell>
          <cell r="X122">
            <v>299.39999999999998</v>
          </cell>
          <cell r="Y122">
            <v>286.63</v>
          </cell>
          <cell r="Z122">
            <v>283.02999999999997</v>
          </cell>
          <cell r="AA122">
            <v>280.89999999999998</v>
          </cell>
          <cell r="AB122">
            <v>270.35700000000003</v>
          </cell>
          <cell r="AC122">
            <v>276.625</v>
          </cell>
          <cell r="AD122">
            <v>297.33600000000001</v>
          </cell>
          <cell r="AE122">
            <v>299.39999999999998</v>
          </cell>
          <cell r="AF122">
            <v>274.92200000000003</v>
          </cell>
          <cell r="AG122">
            <v>0</v>
          </cell>
          <cell r="AH122">
            <v>0</v>
          </cell>
          <cell r="AI122">
            <v>0</v>
          </cell>
          <cell r="AJ122">
            <v>0</v>
          </cell>
          <cell r="AK122">
            <v>0</v>
          </cell>
          <cell r="AL122">
            <v>0</v>
          </cell>
          <cell r="AM122">
            <v>0</v>
          </cell>
          <cell r="AN122">
            <v>0</v>
          </cell>
          <cell r="AO122">
            <v>0</v>
          </cell>
          <cell r="AP122">
            <v>0</v>
          </cell>
          <cell r="AQ122">
            <v>0</v>
          </cell>
          <cell r="AR122">
            <v>0</v>
          </cell>
          <cell r="AS122">
            <v>0</v>
          </cell>
          <cell r="AT122">
            <v>0</v>
          </cell>
          <cell r="AU122">
            <v>0</v>
          </cell>
        </row>
        <row r="123">
          <cell r="A123" t="str">
            <v>EL/JPY-46</v>
          </cell>
          <cell r="B123" t="str">
            <v xml:space="preserve">    Euronota XLVI Y (7.4%)</v>
          </cell>
          <cell r="S123">
            <v>0</v>
          </cell>
          <cell r="T123">
            <v>0</v>
          </cell>
          <cell r="U123">
            <v>63.9</v>
          </cell>
          <cell r="V123">
            <v>62.7</v>
          </cell>
          <cell r="W123">
            <v>60.4</v>
          </cell>
          <cell r="X123">
            <v>65.260000000000005</v>
          </cell>
          <cell r="Y123">
            <v>61.06</v>
          </cell>
          <cell r="Z123">
            <v>57.75</v>
          </cell>
          <cell r="AA123">
            <v>53.8</v>
          </cell>
          <cell r="AB123">
            <v>52.527999999999999</v>
          </cell>
          <cell r="AC123">
            <v>50.558999999999997</v>
          </cell>
          <cell r="AD123">
            <v>51.26</v>
          </cell>
          <cell r="AE123">
            <v>60.8</v>
          </cell>
          <cell r="AF123">
            <v>58.996000000000002</v>
          </cell>
          <cell r="AG123">
            <v>57.957000000000001</v>
          </cell>
          <cell r="AH123">
            <v>65.8</v>
          </cell>
          <cell r="AI123">
            <v>68.701999999999998</v>
          </cell>
          <cell r="AJ123">
            <v>68.066999999999993</v>
          </cell>
          <cell r="AK123">
            <v>65.876000000000005</v>
          </cell>
          <cell r="AL123">
            <v>64.688999999999993</v>
          </cell>
          <cell r="AM123">
            <v>60.875</v>
          </cell>
          <cell r="AN123">
            <v>55.546739000000002</v>
          </cell>
          <cell r="AO123">
            <v>56.103230000000003</v>
          </cell>
          <cell r="AP123">
            <v>58.144364149846332</v>
          </cell>
          <cell r="AQ123">
            <v>58.144364149846332</v>
          </cell>
          <cell r="AR123">
            <v>53.32520758741525</v>
          </cell>
          <cell r="AS123">
            <v>52.842152940288365</v>
          </cell>
          <cell r="AT123">
            <v>58.299325393520455</v>
          </cell>
          <cell r="AU123">
            <v>57.551590890405329</v>
          </cell>
        </row>
        <row r="124">
          <cell r="A124" t="str">
            <v>EL/ITL-47</v>
          </cell>
          <cell r="B124" t="str">
            <v xml:space="preserve">    Euronota XLVII LIT (11%)</v>
          </cell>
          <cell r="S124">
            <v>0</v>
          </cell>
          <cell r="T124">
            <v>0</v>
          </cell>
          <cell r="U124">
            <v>228.02</v>
          </cell>
          <cell r="V124">
            <v>229.7</v>
          </cell>
          <cell r="W124">
            <v>228.7</v>
          </cell>
          <cell r="X124">
            <v>209.8</v>
          </cell>
          <cell r="Y124">
            <v>205.62</v>
          </cell>
          <cell r="Z124">
            <v>202.7</v>
          </cell>
          <cell r="AA124">
            <v>200.01</v>
          </cell>
          <cell r="AB124">
            <v>191.98</v>
          </cell>
          <cell r="AC124">
            <v>196.35499999999999</v>
          </cell>
          <cell r="AD124">
            <v>210.33799999999999</v>
          </cell>
          <cell r="AE124">
            <v>211.68899999999999</v>
          </cell>
          <cell r="AF124">
            <v>194.38900000000001</v>
          </cell>
          <cell r="AG124">
            <v>0</v>
          </cell>
          <cell r="AH124">
            <v>0</v>
          </cell>
          <cell r="AI124">
            <v>0</v>
          </cell>
          <cell r="AJ124">
            <v>0</v>
          </cell>
          <cell r="AK124">
            <v>0</v>
          </cell>
          <cell r="AL124">
            <v>0</v>
          </cell>
          <cell r="AM124">
            <v>0</v>
          </cell>
          <cell r="AN124">
            <v>0</v>
          </cell>
          <cell r="AO124">
            <v>0</v>
          </cell>
          <cell r="AP124">
            <v>0</v>
          </cell>
          <cell r="AQ124">
            <v>0</v>
          </cell>
          <cell r="AR124">
            <v>0</v>
          </cell>
          <cell r="AS124">
            <v>0</v>
          </cell>
          <cell r="AT124">
            <v>0</v>
          </cell>
          <cell r="AU124">
            <v>0</v>
          </cell>
        </row>
        <row r="125">
          <cell r="A125" t="str">
            <v>EL/NLG-48</v>
          </cell>
          <cell r="B125" t="str">
            <v xml:space="preserve">    Euronota XLVIII FH (7.625%)</v>
          </cell>
          <cell r="S125">
            <v>0</v>
          </cell>
          <cell r="T125">
            <v>0</v>
          </cell>
          <cell r="U125">
            <v>0</v>
          </cell>
          <cell r="V125">
            <v>146</v>
          </cell>
          <cell r="W125">
            <v>143</v>
          </cell>
          <cell r="X125">
            <v>133.07</v>
          </cell>
          <cell r="Y125">
            <v>127.33</v>
          </cell>
          <cell r="Z125">
            <v>125.61</v>
          </cell>
          <cell r="AA125">
            <v>124.613</v>
          </cell>
          <cell r="AB125">
            <v>119.938</v>
          </cell>
          <cell r="AC125">
            <v>122.687</v>
          </cell>
          <cell r="AD125">
            <v>131.86199999999999</v>
          </cell>
          <cell r="AE125">
            <v>132.887</v>
          </cell>
          <cell r="AF125">
            <v>121.999</v>
          </cell>
          <cell r="AG125">
            <v>116.279</v>
          </cell>
          <cell r="AH125">
            <v>0</v>
          </cell>
          <cell r="AI125">
            <v>0</v>
          </cell>
          <cell r="AJ125">
            <v>0</v>
          </cell>
          <cell r="AK125">
            <v>0</v>
          </cell>
          <cell r="AL125">
            <v>0</v>
          </cell>
          <cell r="AM125">
            <v>0</v>
          </cell>
          <cell r="AN125">
            <v>0</v>
          </cell>
          <cell r="AO125">
            <v>0</v>
          </cell>
          <cell r="AP125">
            <v>0</v>
          </cell>
          <cell r="AQ125">
            <v>0</v>
          </cell>
          <cell r="AR125">
            <v>0</v>
          </cell>
          <cell r="AS125">
            <v>0</v>
          </cell>
          <cell r="AT125">
            <v>0</v>
          </cell>
          <cell r="AU125">
            <v>0</v>
          </cell>
        </row>
        <row r="126">
          <cell r="A126" t="str">
            <v>EL/LIB-49</v>
          </cell>
          <cell r="B126" t="str">
            <v xml:space="preserve">    Euronota XLIX LIB (11.5%)</v>
          </cell>
          <cell r="S126">
            <v>0</v>
          </cell>
          <cell r="T126">
            <v>0</v>
          </cell>
          <cell r="U126">
            <v>0</v>
          </cell>
          <cell r="V126">
            <v>156.5</v>
          </cell>
          <cell r="W126">
            <v>169.1</v>
          </cell>
          <cell r="X126">
            <v>164.9</v>
          </cell>
          <cell r="Y126">
            <v>166.56</v>
          </cell>
          <cell r="Z126">
            <v>161.4</v>
          </cell>
          <cell r="AA126">
            <v>167.58</v>
          </cell>
          <cell r="AB126">
            <v>167.52</v>
          </cell>
          <cell r="AC126">
            <v>166.81899999999999</v>
          </cell>
          <cell r="AD126">
            <v>170.3</v>
          </cell>
          <cell r="AE126">
            <v>168.24</v>
          </cell>
          <cell r="AF126">
            <v>161.22</v>
          </cell>
          <cell r="AG126">
            <v>157.47</v>
          </cell>
          <cell r="AH126">
            <v>164.6</v>
          </cell>
          <cell r="AI126">
            <v>161.6</v>
          </cell>
          <cell r="AJ126">
            <v>159.36000000000001</v>
          </cell>
          <cell r="AK126">
            <v>151.529</v>
          </cell>
          <cell r="AL126">
            <v>147.536</v>
          </cell>
          <cell r="AM126">
            <v>148.898</v>
          </cell>
          <cell r="AN126">
            <v>142.55167499999999</v>
          </cell>
          <cell r="AO126">
            <v>141.60996400000002</v>
          </cell>
          <cell r="AP126">
            <v>0</v>
          </cell>
          <cell r="AQ126">
            <v>0</v>
          </cell>
          <cell r="AR126">
            <v>0</v>
          </cell>
          <cell r="AS126">
            <v>0</v>
          </cell>
          <cell r="AT126">
            <v>0</v>
          </cell>
          <cell r="AU126">
            <v>0</v>
          </cell>
        </row>
        <row r="127">
          <cell r="A127" t="str">
            <v>EL/USD-50</v>
          </cell>
          <cell r="B127" t="str">
            <v xml:space="preserve">    Euronota L (Libor + 270 p.b.)</v>
          </cell>
          <cell r="S127">
            <v>0</v>
          </cell>
          <cell r="T127">
            <v>0</v>
          </cell>
          <cell r="U127">
            <v>0</v>
          </cell>
          <cell r="V127">
            <v>500</v>
          </cell>
          <cell r="W127">
            <v>500</v>
          </cell>
          <cell r="X127">
            <v>500</v>
          </cell>
          <cell r="Y127">
            <v>500</v>
          </cell>
          <cell r="Z127">
            <v>500</v>
          </cell>
          <cell r="AA127">
            <v>500</v>
          </cell>
          <cell r="AB127">
            <v>500</v>
          </cell>
          <cell r="AC127">
            <v>500</v>
          </cell>
          <cell r="AD127">
            <v>500</v>
          </cell>
          <cell r="AE127">
            <v>500</v>
          </cell>
          <cell r="AF127">
            <v>500</v>
          </cell>
          <cell r="AG127">
            <v>500</v>
          </cell>
          <cell r="AH127">
            <v>0</v>
          </cell>
          <cell r="AI127">
            <v>0</v>
          </cell>
          <cell r="AJ127">
            <v>0</v>
          </cell>
          <cell r="AK127">
            <v>0</v>
          </cell>
          <cell r="AL127">
            <v>0</v>
          </cell>
          <cell r="AM127">
            <v>0</v>
          </cell>
          <cell r="AN127">
            <v>0</v>
          </cell>
          <cell r="AO127">
            <v>0</v>
          </cell>
          <cell r="AP127">
            <v>0</v>
          </cell>
          <cell r="AQ127">
            <v>0</v>
          </cell>
          <cell r="AR127">
            <v>0</v>
          </cell>
          <cell r="AS127">
            <v>0</v>
          </cell>
          <cell r="AT127">
            <v>0</v>
          </cell>
          <cell r="AU127">
            <v>0</v>
          </cell>
        </row>
        <row r="128">
          <cell r="A128" t="str">
            <v>EL/DEM-51</v>
          </cell>
          <cell r="B128" t="str">
            <v xml:space="preserve">    Euronota LI DM (9%)</v>
          </cell>
          <cell r="S128">
            <v>0</v>
          </cell>
          <cell r="T128">
            <v>0</v>
          </cell>
          <cell r="U128">
            <v>0</v>
          </cell>
          <cell r="V128">
            <v>245.5</v>
          </cell>
          <cell r="W128">
            <v>240.8</v>
          </cell>
          <cell r="X128">
            <v>224.55</v>
          </cell>
          <cell r="Y128">
            <v>214.97</v>
          </cell>
          <cell r="Z128">
            <v>212.27</v>
          </cell>
          <cell r="AA128">
            <v>210.67</v>
          </cell>
          <cell r="AB128">
            <v>202.768</v>
          </cell>
          <cell r="AC128">
            <v>207.46799999999999</v>
          </cell>
          <cell r="AD128">
            <v>223.001</v>
          </cell>
          <cell r="AE128">
            <v>224.55</v>
          </cell>
          <cell r="AF128">
            <v>206.191</v>
          </cell>
          <cell r="AG128">
            <v>196.53100000000001</v>
          </cell>
          <cell r="AH128">
            <v>204.5</v>
          </cell>
          <cell r="AI128">
            <v>193.34</v>
          </cell>
          <cell r="AJ128">
            <v>183.22200000000001</v>
          </cell>
          <cell r="AK128">
            <v>180.595</v>
          </cell>
          <cell r="AL128">
            <v>168.232</v>
          </cell>
          <cell r="AM128">
            <v>178.25800000000001</v>
          </cell>
          <cell r="AN128">
            <v>169.992424</v>
          </cell>
          <cell r="AO128">
            <v>163.01263399999999</v>
          </cell>
          <cell r="AP128">
            <v>175.80639580855049</v>
          </cell>
          <cell r="AQ128">
            <v>175.80639580855049</v>
          </cell>
          <cell r="AR128">
            <v>168.20287473514779</v>
          </cell>
          <cell r="AS128">
            <v>167.68799836873117</v>
          </cell>
          <cell r="AT128">
            <v>189.46092052745919</v>
          </cell>
          <cell r="AU128">
            <v>188.88233537141571</v>
          </cell>
        </row>
        <row r="129">
          <cell r="A129" t="str">
            <v>EL/DEM-52</v>
          </cell>
          <cell r="B129" t="str">
            <v xml:space="preserve">    Euronota LII DM (12%)</v>
          </cell>
          <cell r="S129">
            <v>0</v>
          </cell>
          <cell r="T129">
            <v>0</v>
          </cell>
          <cell r="U129">
            <v>0</v>
          </cell>
          <cell r="V129">
            <v>245.5</v>
          </cell>
          <cell r="W129">
            <v>240.8</v>
          </cell>
          <cell r="X129">
            <v>224.55</v>
          </cell>
          <cell r="Y129">
            <v>214.97</v>
          </cell>
          <cell r="Z129">
            <v>212.27</v>
          </cell>
          <cell r="AA129">
            <v>210.67</v>
          </cell>
          <cell r="AB129">
            <v>202.768</v>
          </cell>
          <cell r="AC129">
            <v>207.46799999999999</v>
          </cell>
          <cell r="AD129">
            <v>223</v>
          </cell>
          <cell r="AE129">
            <v>224.55</v>
          </cell>
          <cell r="AF129">
            <v>206.191</v>
          </cell>
          <cell r="AG129">
            <v>196.53100000000001</v>
          </cell>
          <cell r="AH129">
            <v>204.5</v>
          </cell>
          <cell r="AI129">
            <v>193.34</v>
          </cell>
          <cell r="AJ129">
            <v>183.22200000000001</v>
          </cell>
          <cell r="AK129">
            <v>180.595</v>
          </cell>
          <cell r="AL129">
            <v>168.232</v>
          </cell>
          <cell r="AM129">
            <v>178.25800000000001</v>
          </cell>
          <cell r="AN129">
            <v>169.992424</v>
          </cell>
          <cell r="AO129">
            <v>163.01263399999999</v>
          </cell>
          <cell r="AP129">
            <v>175.80639580855049</v>
          </cell>
          <cell r="AQ129">
            <v>175.80639580855049</v>
          </cell>
          <cell r="AR129">
            <v>168.20287473514779</v>
          </cell>
          <cell r="AS129">
            <v>167.68799836873117</v>
          </cell>
          <cell r="AT129">
            <v>189.46092052745919</v>
          </cell>
          <cell r="AU129">
            <v>188.88233537141571</v>
          </cell>
        </row>
        <row r="130">
          <cell r="A130" t="str">
            <v>EL/ITL-53</v>
          </cell>
          <cell r="B130" t="str">
            <v xml:space="preserve">    Euronota LIII LIT (11%)</v>
          </cell>
          <cell r="S130">
            <v>0</v>
          </cell>
          <cell r="T130">
            <v>0</v>
          </cell>
          <cell r="U130">
            <v>0</v>
          </cell>
          <cell r="V130">
            <v>0</v>
          </cell>
          <cell r="W130">
            <v>326.7</v>
          </cell>
          <cell r="X130">
            <v>299.81</v>
          </cell>
          <cell r="Y130">
            <v>293.75</v>
          </cell>
          <cell r="Z130">
            <v>289.57</v>
          </cell>
          <cell r="AA130">
            <v>285.73</v>
          </cell>
          <cell r="AB130">
            <v>274.25799999999998</v>
          </cell>
          <cell r="AC130">
            <v>280.50799999999998</v>
          </cell>
          <cell r="AD130">
            <v>300.48</v>
          </cell>
          <cell r="AE130">
            <v>302.41300000000001</v>
          </cell>
          <cell r="AF130">
            <v>277.69900000000001</v>
          </cell>
          <cell r="AG130">
            <v>264.685</v>
          </cell>
          <cell r="AH130">
            <v>275.39999999999998</v>
          </cell>
          <cell r="AI130">
            <v>260.39</v>
          </cell>
          <cell r="AJ130">
            <v>246.76400000000001</v>
          </cell>
          <cell r="AK130">
            <v>243.226</v>
          </cell>
          <cell r="AL130">
            <v>226.57599999999999</v>
          </cell>
          <cell r="AM130">
            <v>240.07900000000001</v>
          </cell>
          <cell r="AN130">
            <v>228.94622699999999</v>
          </cell>
          <cell r="AO130">
            <v>219.545827</v>
          </cell>
          <cell r="AP130">
            <v>236.77649449653288</v>
          </cell>
          <cell r="AQ130">
            <v>236.77649449653288</v>
          </cell>
          <cell r="AR130">
            <v>226.53605262378136</v>
          </cell>
          <cell r="AS130">
            <v>225.84261994422502</v>
          </cell>
          <cell r="AT130">
            <v>255.16645732810505</v>
          </cell>
          <cell r="AU130">
            <v>254.38719980593308</v>
          </cell>
        </row>
        <row r="131">
          <cell r="A131" t="str">
            <v>EL/JPY-54</v>
          </cell>
          <cell r="B131" t="str">
            <v xml:space="preserve">    Euronota LIV Y (6%)</v>
          </cell>
          <cell r="S131">
            <v>0</v>
          </cell>
          <cell r="T131">
            <v>0</v>
          </cell>
          <cell r="U131">
            <v>0</v>
          </cell>
          <cell r="V131">
            <v>0</v>
          </cell>
          <cell r="W131">
            <v>431.3</v>
          </cell>
          <cell r="X131">
            <v>407.89</v>
          </cell>
          <cell r="Y131">
            <v>436.14</v>
          </cell>
          <cell r="Z131">
            <v>412.5</v>
          </cell>
          <cell r="AA131">
            <v>384.32</v>
          </cell>
          <cell r="AB131">
            <v>375.20600000000002</v>
          </cell>
          <cell r="AC131">
            <v>361.14100000000002</v>
          </cell>
          <cell r="AD131">
            <v>366.16</v>
          </cell>
          <cell r="AE131">
            <v>434.29199999999997</v>
          </cell>
          <cell r="AF131">
            <v>421.053</v>
          </cell>
          <cell r="AG131">
            <v>413.976</v>
          </cell>
          <cell r="AH131">
            <v>470.2</v>
          </cell>
          <cell r="AI131">
            <v>490.72500000000002</v>
          </cell>
          <cell r="AJ131">
            <v>486.19200000000001</v>
          </cell>
          <cell r="AK131">
            <v>470.54399999999998</v>
          </cell>
          <cell r="AL131">
            <v>462.065</v>
          </cell>
          <cell r="AM131">
            <v>434.82</v>
          </cell>
          <cell r="AN131">
            <v>396.76241900000002</v>
          </cell>
          <cell r="AO131">
            <v>400.73735700000003</v>
          </cell>
          <cell r="AP131">
            <v>415.31688678461666</v>
          </cell>
          <cell r="AQ131">
            <v>415.31688678461666</v>
          </cell>
          <cell r="AR131">
            <v>380.8943399101089</v>
          </cell>
          <cell r="AS131">
            <v>377.44394957348834</v>
          </cell>
          <cell r="AT131">
            <v>416.42375281086032</v>
          </cell>
          <cell r="AU131">
            <v>411.08279207432378</v>
          </cell>
        </row>
        <row r="132">
          <cell r="A132" t="str">
            <v>EL/DEM-55</v>
          </cell>
          <cell r="B132" t="str">
            <v xml:space="preserve">    Euronota LV DM (11.75%)</v>
          </cell>
          <cell r="S132">
            <v>0</v>
          </cell>
          <cell r="T132">
            <v>0</v>
          </cell>
          <cell r="U132">
            <v>0</v>
          </cell>
          <cell r="V132">
            <v>0</v>
          </cell>
          <cell r="W132">
            <v>321.10000000000002</v>
          </cell>
          <cell r="X132">
            <v>299.39999999999998</v>
          </cell>
          <cell r="Y132">
            <v>286.63</v>
          </cell>
          <cell r="Z132">
            <v>283.02999999999997</v>
          </cell>
          <cell r="AA132">
            <v>280.89999999999998</v>
          </cell>
          <cell r="AB132">
            <v>270.35700000000003</v>
          </cell>
          <cell r="AC132">
            <v>276.625</v>
          </cell>
          <cell r="AD132">
            <v>297.33600000000001</v>
          </cell>
          <cell r="AE132">
            <v>299.39999999999998</v>
          </cell>
          <cell r="AF132">
            <v>274.92200000000003</v>
          </cell>
          <cell r="AG132">
            <v>262.041</v>
          </cell>
          <cell r="AH132">
            <v>272.60000000000002</v>
          </cell>
          <cell r="AI132">
            <v>257.79000000000002</v>
          </cell>
          <cell r="AJ132">
            <v>244.29599999999999</v>
          </cell>
          <cell r="AK132">
            <v>240.79400000000001</v>
          </cell>
          <cell r="AL132">
            <v>224.31</v>
          </cell>
          <cell r="AM132">
            <v>237.678</v>
          </cell>
          <cell r="AN132">
            <v>226.656566</v>
          </cell>
          <cell r="AO132">
            <v>217.35017800000003</v>
          </cell>
          <cell r="AP132">
            <v>234.40852774473399</v>
          </cell>
          <cell r="AQ132">
            <v>234.40852774473399</v>
          </cell>
          <cell r="AR132">
            <v>224.2704996468637</v>
          </cell>
          <cell r="AS132">
            <v>223.58399782497489</v>
          </cell>
          <cell r="AT132">
            <v>252.61456070327893</v>
          </cell>
          <cell r="AU132">
            <v>251.84311382855427</v>
          </cell>
        </row>
        <row r="133">
          <cell r="A133" t="str">
            <v>EL/FRS-56</v>
          </cell>
          <cell r="B133" t="str">
            <v xml:space="preserve">    Euronota LVI Chf (7%)</v>
          </cell>
          <cell r="S133">
            <v>0</v>
          </cell>
          <cell r="T133">
            <v>0</v>
          </cell>
          <cell r="U133">
            <v>0</v>
          </cell>
          <cell r="V133">
            <v>0</v>
          </cell>
          <cell r="W133">
            <v>148</v>
          </cell>
          <cell r="X133">
            <v>138.71</v>
          </cell>
          <cell r="Y133">
            <v>136.87</v>
          </cell>
          <cell r="Z133">
            <v>137.61000000000001</v>
          </cell>
          <cell r="AA133">
            <v>138.79</v>
          </cell>
          <cell r="AB133">
            <v>131.285</v>
          </cell>
          <cell r="AC133">
            <v>131.76900000000001</v>
          </cell>
          <cell r="AD133">
            <v>143.47200000000001</v>
          </cell>
          <cell r="AE133">
            <v>220.42599999999999</v>
          </cell>
          <cell r="AF133">
            <v>201.93899999999999</v>
          </cell>
          <cell r="AG133">
            <v>191.48500000000001</v>
          </cell>
          <cell r="AH133">
            <v>200.1</v>
          </cell>
          <cell r="AI133">
            <v>188.584</v>
          </cell>
          <cell r="AJ133">
            <v>180.22300000000001</v>
          </cell>
          <cell r="AK133">
            <v>183.79</v>
          </cell>
          <cell r="AL133">
            <v>173.61099999999999</v>
          </cell>
          <cell r="AM133">
            <v>183.20599999999999</v>
          </cell>
          <cell r="AN133">
            <v>174.165457</v>
          </cell>
          <cell r="AO133">
            <v>167.17748699999999</v>
          </cell>
          <cell r="AP133">
            <v>185.33390992771976</v>
          </cell>
          <cell r="AQ133">
            <v>185.33390992771976</v>
          </cell>
          <cell r="AR133">
            <v>178.91221374045801</v>
          </cell>
          <cell r="AS133">
            <v>179.00829405095772</v>
          </cell>
          <cell r="AT133">
            <v>201.80277142472758</v>
          </cell>
          <cell r="AU133">
            <v>202.3335806299319</v>
          </cell>
        </row>
        <row r="134">
          <cell r="A134" t="str">
            <v>EL/ARP-57</v>
          </cell>
          <cell r="B134" t="str">
            <v xml:space="preserve">    Euronota LVII $ (8.75%)</v>
          </cell>
          <cell r="S134">
            <v>0</v>
          </cell>
          <cell r="T134">
            <v>0</v>
          </cell>
          <cell r="U134">
            <v>0</v>
          </cell>
          <cell r="V134">
            <v>0</v>
          </cell>
          <cell r="W134">
            <v>250</v>
          </cell>
          <cell r="X134">
            <v>250</v>
          </cell>
          <cell r="Y134">
            <v>250</v>
          </cell>
          <cell r="Z134">
            <v>250</v>
          </cell>
          <cell r="AA134">
            <v>250</v>
          </cell>
          <cell r="AB134">
            <v>250</v>
          </cell>
          <cell r="AC134">
            <v>250</v>
          </cell>
          <cell r="AD134">
            <v>250</v>
          </cell>
          <cell r="AE134">
            <v>0</v>
          </cell>
          <cell r="AF134">
            <v>0</v>
          </cell>
          <cell r="AG134">
            <v>0</v>
          </cell>
          <cell r="AH134">
            <v>0</v>
          </cell>
          <cell r="AI134">
            <v>0</v>
          </cell>
          <cell r="AJ134">
            <v>0</v>
          </cell>
          <cell r="AK134">
            <v>0</v>
          </cell>
          <cell r="AL134">
            <v>0</v>
          </cell>
          <cell r="AM134">
            <v>0</v>
          </cell>
          <cell r="AN134">
            <v>0</v>
          </cell>
          <cell r="AO134">
            <v>0</v>
          </cell>
          <cell r="AP134">
            <v>0</v>
          </cell>
          <cell r="AQ134">
            <v>0</v>
          </cell>
          <cell r="AR134">
            <v>0</v>
          </cell>
          <cell r="AS134">
            <v>0</v>
          </cell>
          <cell r="AT134">
            <v>0</v>
          </cell>
          <cell r="AU134">
            <v>0</v>
          </cell>
        </row>
        <row r="135">
          <cell r="A135" t="str">
            <v>EL/JPY-58</v>
          </cell>
          <cell r="B135" t="str">
            <v xml:space="preserve">    Euronota LVIII Y (5%) Samurai</v>
          </cell>
          <cell r="S135">
            <v>0</v>
          </cell>
          <cell r="T135">
            <v>0</v>
          </cell>
          <cell r="U135">
            <v>0</v>
          </cell>
          <cell r="V135">
            <v>0</v>
          </cell>
          <cell r="W135">
            <v>431.3</v>
          </cell>
          <cell r="X135">
            <v>407.89</v>
          </cell>
          <cell r="Y135">
            <v>436.14</v>
          </cell>
          <cell r="Z135">
            <v>412.51</v>
          </cell>
          <cell r="AA135">
            <v>384.31</v>
          </cell>
          <cell r="AB135">
            <v>375.20600000000002</v>
          </cell>
          <cell r="AC135">
            <v>361.14100000000002</v>
          </cell>
          <cell r="AD135">
            <v>366.16</v>
          </cell>
          <cell r="AE135">
            <v>434.29199999999997</v>
          </cell>
          <cell r="AF135">
            <v>421.053</v>
          </cell>
          <cell r="AG135">
            <v>413.976</v>
          </cell>
          <cell r="AH135">
            <v>470.2</v>
          </cell>
          <cell r="AI135">
            <v>490.72500000000002</v>
          </cell>
          <cell r="AJ135">
            <v>486.19200000000001</v>
          </cell>
          <cell r="AK135">
            <v>470.54399999999998</v>
          </cell>
          <cell r="AL135">
            <v>462.065</v>
          </cell>
          <cell r="AM135">
            <v>434.82</v>
          </cell>
          <cell r="AN135">
            <v>396.76241900000002</v>
          </cell>
          <cell r="AO135">
            <v>400.73735700000003</v>
          </cell>
          <cell r="AP135">
            <v>415.31688678461666</v>
          </cell>
          <cell r="AQ135">
            <v>415.31688678461666</v>
          </cell>
          <cell r="AR135">
            <v>380.8943399101089</v>
          </cell>
          <cell r="AS135">
            <v>377.44394957348834</v>
          </cell>
          <cell r="AT135">
            <v>416.42375281086032</v>
          </cell>
          <cell r="AU135">
            <v>411.08279207432378</v>
          </cell>
        </row>
        <row r="136">
          <cell r="A136" t="str">
            <v>EL/DEM-59</v>
          </cell>
          <cell r="B136" t="str">
            <v xml:space="preserve">    Euronota LIX DM (8.5%)</v>
          </cell>
          <cell r="S136">
            <v>0</v>
          </cell>
          <cell r="T136">
            <v>0</v>
          </cell>
          <cell r="U136">
            <v>0</v>
          </cell>
          <cell r="V136">
            <v>0</v>
          </cell>
          <cell r="W136">
            <v>642.20000000000005</v>
          </cell>
          <cell r="X136">
            <v>598.79999999999995</v>
          </cell>
          <cell r="Y136">
            <v>573.26</v>
          </cell>
          <cell r="Z136">
            <v>566.05999999999995</v>
          </cell>
          <cell r="AA136">
            <v>561.79</v>
          </cell>
          <cell r="AB136">
            <v>540.71500000000003</v>
          </cell>
          <cell r="AC136">
            <v>553.25</v>
          </cell>
          <cell r="AD136">
            <v>594.67200000000003</v>
          </cell>
          <cell r="AE136">
            <v>598.79999999999995</v>
          </cell>
          <cell r="AF136">
            <v>549.84299999999996</v>
          </cell>
          <cell r="AG136">
            <v>524.08199999999999</v>
          </cell>
          <cell r="AH136">
            <v>545.29999999999995</v>
          </cell>
          <cell r="AI136">
            <v>515.59</v>
          </cell>
          <cell r="AJ136">
            <v>488.59100000000001</v>
          </cell>
          <cell r="AK136">
            <v>481.58800000000002</v>
          </cell>
          <cell r="AL136">
            <v>448.62</v>
          </cell>
          <cell r="AM136">
            <v>475.35500000000002</v>
          </cell>
          <cell r="AN136">
            <v>453.313132</v>
          </cell>
          <cell r="AO136">
            <v>434.70035600000006</v>
          </cell>
          <cell r="AP136">
            <v>468.81705548946798</v>
          </cell>
          <cell r="AQ136">
            <v>468.81705548946798</v>
          </cell>
          <cell r="AR136">
            <v>448.5409992937274</v>
          </cell>
          <cell r="AS136">
            <v>447.16799564994977</v>
          </cell>
          <cell r="AT136">
            <v>505.22912140655785</v>
          </cell>
          <cell r="AU136">
            <v>503.68622765710853</v>
          </cell>
        </row>
        <row r="137">
          <cell r="A137" t="str">
            <v>EL/ITL-60</v>
          </cell>
          <cell r="B137" t="str">
            <v xml:space="preserve">    Euronota LX LIT (10%)</v>
          </cell>
          <cell r="S137">
            <v>0</v>
          </cell>
          <cell r="T137">
            <v>0</v>
          </cell>
          <cell r="U137">
            <v>0</v>
          </cell>
          <cell r="V137">
            <v>0</v>
          </cell>
          <cell r="W137">
            <v>0</v>
          </cell>
          <cell r="X137">
            <v>359.77</v>
          </cell>
          <cell r="Y137">
            <v>352.5</v>
          </cell>
          <cell r="Z137">
            <v>347.48</v>
          </cell>
          <cell r="AA137">
            <v>342.87</v>
          </cell>
          <cell r="AB137">
            <v>329.10899999999998</v>
          </cell>
          <cell r="AC137">
            <v>336.60899999999998</v>
          </cell>
          <cell r="AD137">
            <v>360.57</v>
          </cell>
          <cell r="AE137">
            <v>362.89499999999998</v>
          </cell>
          <cell r="AF137">
            <v>333.23899999999998</v>
          </cell>
          <cell r="AG137">
            <v>317.62200000000001</v>
          </cell>
          <cell r="AH137">
            <v>330.5</v>
          </cell>
          <cell r="AI137">
            <v>312.47000000000003</v>
          </cell>
          <cell r="AJ137">
            <v>296.11599999999999</v>
          </cell>
          <cell r="AK137">
            <v>291.87200000000001</v>
          </cell>
          <cell r="AL137">
            <v>271.89100000000002</v>
          </cell>
          <cell r="AM137">
            <v>288.09399999999999</v>
          </cell>
          <cell r="AN137">
            <v>274.73547300000001</v>
          </cell>
          <cell r="AO137">
            <v>263.454993</v>
          </cell>
          <cell r="AP137">
            <v>284.13179339583945</v>
          </cell>
          <cell r="AQ137">
            <v>284.13179339583945</v>
          </cell>
          <cell r="AR137">
            <v>271.84326314853763</v>
          </cell>
          <cell r="AS137">
            <v>271.01114393307</v>
          </cell>
          <cell r="AT137">
            <v>306.19974879372609</v>
          </cell>
          <cell r="AU137">
            <v>305.26463976711972</v>
          </cell>
        </row>
        <row r="138">
          <cell r="A138" t="str">
            <v>EL/ARP-61</v>
          </cell>
          <cell r="B138" t="str">
            <v xml:space="preserve">    Euronota LXI $ (11.75%)-2007</v>
          </cell>
          <cell r="S138">
            <v>0</v>
          </cell>
          <cell r="T138">
            <v>0</v>
          </cell>
          <cell r="U138">
            <v>0</v>
          </cell>
          <cell r="V138">
            <v>0</v>
          </cell>
          <cell r="W138">
            <v>0</v>
          </cell>
          <cell r="X138">
            <v>500</v>
          </cell>
          <cell r="Y138">
            <v>500</v>
          </cell>
          <cell r="Z138">
            <v>500</v>
          </cell>
          <cell r="AA138">
            <v>500</v>
          </cell>
          <cell r="AB138">
            <v>500</v>
          </cell>
          <cell r="AC138">
            <v>500</v>
          </cell>
          <cell r="AD138">
            <v>500</v>
          </cell>
          <cell r="AE138">
            <v>500</v>
          </cell>
          <cell r="AF138">
            <v>500</v>
          </cell>
          <cell r="AG138">
            <v>500</v>
          </cell>
          <cell r="AH138">
            <v>500</v>
          </cell>
          <cell r="AI138">
            <v>500</v>
          </cell>
          <cell r="AJ138">
            <v>500</v>
          </cell>
          <cell r="AK138">
            <v>500</v>
          </cell>
          <cell r="AL138">
            <v>500</v>
          </cell>
          <cell r="AM138">
            <v>500</v>
          </cell>
          <cell r="AN138">
            <v>403.64</v>
          </cell>
          <cell r="AO138">
            <v>80.260000000000005</v>
          </cell>
          <cell r="AP138">
            <v>80.260000000000005</v>
          </cell>
          <cell r="AQ138">
            <v>80.260000000000005</v>
          </cell>
          <cell r="AR138">
            <v>16.860628999999999</v>
          </cell>
          <cell r="AS138">
            <v>5.8140099999999997</v>
          </cell>
          <cell r="AT138">
            <v>4.4370076315789477</v>
          </cell>
          <cell r="AU138">
            <v>4.4961677333333334</v>
          </cell>
        </row>
        <row r="139">
          <cell r="A139" t="str">
            <v>EL/DEM-62</v>
          </cell>
          <cell r="B139" t="str">
            <v xml:space="preserve">    Euronota LXII DM (7,07%)</v>
          </cell>
          <cell r="S139">
            <v>0</v>
          </cell>
          <cell r="T139">
            <v>0</v>
          </cell>
          <cell r="U139">
            <v>0</v>
          </cell>
          <cell r="V139">
            <v>0</v>
          </cell>
          <cell r="W139">
            <v>0</v>
          </cell>
          <cell r="X139">
            <v>898.2</v>
          </cell>
          <cell r="Y139">
            <v>859.89</v>
          </cell>
          <cell r="Z139">
            <v>849.09</v>
          </cell>
          <cell r="AA139">
            <v>842.69</v>
          </cell>
          <cell r="AB139">
            <v>811.07299999999998</v>
          </cell>
          <cell r="AC139">
            <v>829.875</v>
          </cell>
          <cell r="AD139">
            <v>892</v>
          </cell>
          <cell r="AE139">
            <v>898.2</v>
          </cell>
          <cell r="AF139">
            <v>824.76499999999999</v>
          </cell>
          <cell r="AG139">
            <v>786.12199999999996</v>
          </cell>
          <cell r="AH139">
            <v>817.9</v>
          </cell>
          <cell r="AI139">
            <v>773.39</v>
          </cell>
          <cell r="AJ139">
            <v>732.88699999999994</v>
          </cell>
          <cell r="AK139">
            <v>722.38099999999997</v>
          </cell>
          <cell r="AL139">
            <v>672.93</v>
          </cell>
          <cell r="AM139">
            <v>713.03300000000002</v>
          </cell>
          <cell r="AN139">
            <v>679.969697</v>
          </cell>
          <cell r="AO139">
            <v>652.05053399999997</v>
          </cell>
          <cell r="AP139">
            <v>703.22558323420196</v>
          </cell>
          <cell r="AQ139">
            <v>703.22558323420196</v>
          </cell>
          <cell r="AR139">
            <v>672.81149894059115</v>
          </cell>
          <cell r="AS139">
            <v>670.75199347492469</v>
          </cell>
          <cell r="AT139">
            <v>757.84368210983678</v>
          </cell>
          <cell r="AU139">
            <v>755.52934148566283</v>
          </cell>
        </row>
        <row r="140">
          <cell r="A140" t="str">
            <v>EL/ATS-63</v>
          </cell>
          <cell r="B140" t="str">
            <v xml:space="preserve">    Euronota LXIII ATS (7%)</v>
          </cell>
          <cell r="S140">
            <v>0</v>
          </cell>
          <cell r="T140">
            <v>0</v>
          </cell>
          <cell r="U140">
            <v>0</v>
          </cell>
          <cell r="V140">
            <v>0</v>
          </cell>
          <cell r="W140">
            <v>0</v>
          </cell>
          <cell r="X140">
            <v>0</v>
          </cell>
          <cell r="Y140">
            <v>81.56</v>
          </cell>
          <cell r="Z140">
            <v>80.486000000000004</v>
          </cell>
          <cell r="AA140">
            <v>79.944999999999993</v>
          </cell>
          <cell r="AB140">
            <v>76.921000000000006</v>
          </cell>
          <cell r="AC140">
            <v>78.634</v>
          </cell>
          <cell r="AD140">
            <v>84.48</v>
          </cell>
          <cell r="AE140">
            <v>85.12</v>
          </cell>
          <cell r="AF140">
            <v>78.152000000000001</v>
          </cell>
          <cell r="AG140">
            <v>74.489999999999995</v>
          </cell>
          <cell r="AH140">
            <v>77.5</v>
          </cell>
          <cell r="AI140">
            <v>73.283000000000001</v>
          </cell>
          <cell r="AJ140">
            <v>69.445999999999998</v>
          </cell>
          <cell r="AK140">
            <v>68.450999999999993</v>
          </cell>
          <cell r="AL140">
            <v>63.765000000000001</v>
          </cell>
          <cell r="AM140">
            <v>67.564999999999998</v>
          </cell>
          <cell r="AN140">
            <v>64.431983000000002</v>
          </cell>
          <cell r="AO140">
            <v>61.786442999999998</v>
          </cell>
          <cell r="AP140">
            <v>66.635645552473804</v>
          </cell>
          <cell r="AQ140">
            <v>66.635645552473804</v>
          </cell>
          <cell r="AR140">
            <v>63.753692454482731</v>
          </cell>
          <cell r="AS140">
            <v>63.558539671365487</v>
          </cell>
          <cell r="AT140">
            <v>71.811098893649486</v>
          </cell>
          <cell r="AU140">
            <v>71.59179560885994</v>
          </cell>
        </row>
        <row r="141">
          <cell r="A141" t="str">
            <v>EL/ESP-64</v>
          </cell>
          <cell r="B141" t="str">
            <v xml:space="preserve">    Euronota LXIV Matador Ptas (7,5%)</v>
          </cell>
          <cell r="S141">
            <v>0</v>
          </cell>
          <cell r="T141">
            <v>0</v>
          </cell>
          <cell r="U141">
            <v>0</v>
          </cell>
          <cell r="V141">
            <v>0</v>
          </cell>
          <cell r="W141">
            <v>0</v>
          </cell>
          <cell r="X141">
            <v>0</v>
          </cell>
          <cell r="Y141">
            <v>135.66999999999999</v>
          </cell>
          <cell r="Z141">
            <v>134.02000000000001</v>
          </cell>
          <cell r="AA141">
            <v>132.63399999999999</v>
          </cell>
          <cell r="AB141">
            <v>128.196</v>
          </cell>
          <cell r="AC141">
            <v>130.22499999999999</v>
          </cell>
          <cell r="AD141">
            <v>139.86000000000001</v>
          </cell>
          <cell r="AE141">
            <v>140.548</v>
          </cell>
          <cell r="AF141">
            <v>129.26599999999999</v>
          </cell>
          <cell r="AG141">
            <v>123.206</v>
          </cell>
          <cell r="AH141">
            <v>128.19999999999999</v>
          </cell>
          <cell r="AI141">
            <v>121.212</v>
          </cell>
          <cell r="AJ141">
            <v>114.863</v>
          </cell>
          <cell r="AK141">
            <v>113.21899999999999</v>
          </cell>
          <cell r="AL141">
            <v>105.468</v>
          </cell>
          <cell r="AM141">
            <v>111.754</v>
          </cell>
          <cell r="AN141">
            <v>106.571878</v>
          </cell>
          <cell r="AO141">
            <v>102.19609799999999</v>
          </cell>
          <cell r="AP141">
            <v>110.21678153000403</v>
          </cell>
          <cell r="AQ141">
            <v>110.21678153000403</v>
          </cell>
          <cell r="AR141">
            <v>105.44997084308307</v>
          </cell>
          <cell r="AS141">
            <v>105.1271841815126</v>
          </cell>
          <cell r="AT141">
            <v>0</v>
          </cell>
          <cell r="AU141">
            <v>0</v>
          </cell>
        </row>
        <row r="142">
          <cell r="A142" t="str">
            <v>EL/JPY-65</v>
          </cell>
          <cell r="B142" t="str">
            <v xml:space="preserve">    Euronota LXV Y (4,4%)</v>
          </cell>
          <cell r="S142">
            <v>0</v>
          </cell>
          <cell r="T142">
            <v>0</v>
          </cell>
          <cell r="U142">
            <v>0</v>
          </cell>
          <cell r="V142">
            <v>0</v>
          </cell>
          <cell r="W142">
            <v>0</v>
          </cell>
          <cell r="X142">
            <v>0</v>
          </cell>
          <cell r="Y142">
            <v>436.14</v>
          </cell>
          <cell r="Z142">
            <v>412.5</v>
          </cell>
          <cell r="AA142">
            <v>384.32</v>
          </cell>
          <cell r="AB142">
            <v>375.20600000000002</v>
          </cell>
          <cell r="AC142">
            <v>361.14100000000002</v>
          </cell>
          <cell r="AD142">
            <v>366.16</v>
          </cell>
          <cell r="AE142">
            <v>434.29199999999997</v>
          </cell>
          <cell r="AF142">
            <v>421.053</v>
          </cell>
          <cell r="AG142">
            <v>413.976</v>
          </cell>
          <cell r="AH142">
            <v>470.2</v>
          </cell>
          <cell r="AI142">
            <v>490.72500000000002</v>
          </cell>
          <cell r="AJ142">
            <v>486.19200000000001</v>
          </cell>
          <cell r="AK142">
            <v>470.54399999999998</v>
          </cell>
          <cell r="AL142">
            <v>462.065</v>
          </cell>
          <cell r="AM142">
            <v>434.82</v>
          </cell>
          <cell r="AN142">
            <v>396.76241900000002</v>
          </cell>
          <cell r="AO142">
            <v>400.73735700000003</v>
          </cell>
          <cell r="AP142">
            <v>415.31688678461666</v>
          </cell>
          <cell r="AQ142">
            <v>415.31688678461666</v>
          </cell>
          <cell r="AR142">
            <v>380.8943399101089</v>
          </cell>
          <cell r="AS142">
            <v>377.44394957348834</v>
          </cell>
          <cell r="AT142">
            <v>416.42375281086032</v>
          </cell>
          <cell r="AU142">
            <v>411.08279207432378</v>
          </cell>
        </row>
        <row r="143">
          <cell r="A143" t="str">
            <v>EL/ITL-66</v>
          </cell>
          <cell r="B143" t="str">
            <v xml:space="preserve">    Euronota LXVI LIT (8,52%)</v>
          </cell>
          <cell r="S143">
            <v>0</v>
          </cell>
          <cell r="T143">
            <v>0</v>
          </cell>
          <cell r="U143">
            <v>0</v>
          </cell>
          <cell r="V143">
            <v>0</v>
          </cell>
          <cell r="W143">
            <v>0</v>
          </cell>
          <cell r="X143">
            <v>0</v>
          </cell>
          <cell r="Y143">
            <v>293.75</v>
          </cell>
          <cell r="Z143">
            <v>289.57</v>
          </cell>
          <cell r="AA143">
            <v>285.73</v>
          </cell>
          <cell r="AB143">
            <v>274.25799999999998</v>
          </cell>
          <cell r="AC143">
            <v>280.50799999999998</v>
          </cell>
          <cell r="AD143">
            <v>300.48099999999999</v>
          </cell>
          <cell r="AE143">
            <v>302.41300000000001</v>
          </cell>
          <cell r="AF143">
            <v>277.69900000000001</v>
          </cell>
          <cell r="AG143">
            <v>264.685</v>
          </cell>
          <cell r="AH143">
            <v>275.39999999999998</v>
          </cell>
          <cell r="AI143">
            <v>260.39</v>
          </cell>
          <cell r="AJ143">
            <v>246.76400000000001</v>
          </cell>
          <cell r="AK143">
            <v>243.226</v>
          </cell>
          <cell r="AL143">
            <v>226.57599999999999</v>
          </cell>
          <cell r="AM143">
            <v>240.07900000000001</v>
          </cell>
          <cell r="AN143">
            <v>228.94622699999999</v>
          </cell>
          <cell r="AO143">
            <v>219.545827</v>
          </cell>
          <cell r="AP143">
            <v>236.77649449653288</v>
          </cell>
          <cell r="AQ143">
            <v>236.77649449653288</v>
          </cell>
          <cell r="AR143">
            <v>226.53605262378136</v>
          </cell>
          <cell r="AS143">
            <v>225.84261994422502</v>
          </cell>
          <cell r="AT143">
            <v>255.16645732810505</v>
          </cell>
          <cell r="AU143">
            <v>254.38719980593308</v>
          </cell>
        </row>
        <row r="144">
          <cell r="A144" t="str">
            <v>EL/LIB-67</v>
          </cell>
          <cell r="B144" t="str">
            <v xml:space="preserve">    Euronota LXVII LIB (10%)</v>
          </cell>
          <cell r="S144">
            <v>0</v>
          </cell>
          <cell r="T144">
            <v>0</v>
          </cell>
          <cell r="U144">
            <v>0</v>
          </cell>
          <cell r="V144">
            <v>0</v>
          </cell>
          <cell r="W144">
            <v>0</v>
          </cell>
          <cell r="X144">
            <v>0</v>
          </cell>
          <cell r="Y144">
            <v>333.12</v>
          </cell>
          <cell r="Z144">
            <v>322.8</v>
          </cell>
          <cell r="AA144">
            <v>335.16</v>
          </cell>
          <cell r="AB144">
            <v>335.04199999999997</v>
          </cell>
          <cell r="AC144">
            <v>333.63900000000001</v>
          </cell>
          <cell r="AD144">
            <v>340.59899999999999</v>
          </cell>
          <cell r="AE144">
            <v>336.47899999999998</v>
          </cell>
          <cell r="AF144">
            <v>322.44</v>
          </cell>
          <cell r="AG144">
            <v>314.94099999999997</v>
          </cell>
          <cell r="AH144">
            <v>329.2</v>
          </cell>
          <cell r="AI144">
            <v>323.2</v>
          </cell>
          <cell r="AJ144">
            <v>318.72000000000003</v>
          </cell>
          <cell r="AK144">
            <v>303.05799999999999</v>
          </cell>
          <cell r="AL144">
            <v>295.072</v>
          </cell>
          <cell r="AM144">
            <v>297.79599999999999</v>
          </cell>
          <cell r="AN144">
            <v>285.10334999999998</v>
          </cell>
          <cell r="AO144">
            <v>283.21992700000004</v>
          </cell>
          <cell r="AP144">
            <v>295.59562518474729</v>
          </cell>
          <cell r="AQ144">
            <v>295.59562518474729</v>
          </cell>
          <cell r="AR144">
            <v>289.72910328842534</v>
          </cell>
          <cell r="AS144">
            <v>284.6975088967971</v>
          </cell>
          <cell r="AT144">
            <v>306.18493570116351</v>
          </cell>
          <cell r="AU144">
            <v>312.98904538341156</v>
          </cell>
        </row>
        <row r="145">
          <cell r="A145" t="str">
            <v>EL/ARP-68</v>
          </cell>
          <cell r="B145" t="str">
            <v xml:space="preserve">    Euronota LXVIII $ (8,75%)-2002</v>
          </cell>
          <cell r="S145">
            <v>0</v>
          </cell>
          <cell r="T145">
            <v>0</v>
          </cell>
          <cell r="U145">
            <v>0</v>
          </cell>
          <cell r="V145">
            <v>0</v>
          </cell>
          <cell r="W145">
            <v>0</v>
          </cell>
          <cell r="X145">
            <v>0</v>
          </cell>
          <cell r="Y145">
            <v>0</v>
          </cell>
          <cell r="Z145">
            <v>500</v>
          </cell>
          <cell r="AA145">
            <v>500</v>
          </cell>
          <cell r="AB145">
            <v>500</v>
          </cell>
          <cell r="AC145">
            <v>500</v>
          </cell>
          <cell r="AD145">
            <v>500</v>
          </cell>
          <cell r="AE145">
            <v>500</v>
          </cell>
          <cell r="AF145">
            <v>500</v>
          </cell>
          <cell r="AG145">
            <v>482.85</v>
          </cell>
          <cell r="AH145">
            <v>482.85</v>
          </cell>
          <cell r="AI145">
            <v>482.85</v>
          </cell>
          <cell r="AJ145">
            <v>427.78</v>
          </cell>
          <cell r="AK145">
            <v>427.78</v>
          </cell>
          <cell r="AL145">
            <v>427.78</v>
          </cell>
          <cell r="AM145">
            <v>427.78</v>
          </cell>
          <cell r="AN145">
            <v>270.10000000000002</v>
          </cell>
          <cell r="AO145">
            <v>112.9325</v>
          </cell>
          <cell r="AP145">
            <v>112.9325</v>
          </cell>
          <cell r="AQ145">
            <v>112.9325</v>
          </cell>
          <cell r="AR145">
            <v>65.168699430000004</v>
          </cell>
          <cell r="AS145">
            <v>22.471965320689659</v>
          </cell>
          <cell r="AT145">
            <v>17.149657744736842</v>
          </cell>
          <cell r="AU145">
            <v>0</v>
          </cell>
        </row>
        <row r="146">
          <cell r="A146" t="str">
            <v>EL/ITL-69</v>
          </cell>
          <cell r="B146" t="str">
            <v xml:space="preserve">    Euronota LXIX LIT Swap Can. 8,34%</v>
          </cell>
          <cell r="S146">
            <v>0</v>
          </cell>
          <cell r="T146">
            <v>0</v>
          </cell>
          <cell r="U146">
            <v>0</v>
          </cell>
          <cell r="V146">
            <v>0</v>
          </cell>
          <cell r="W146">
            <v>0</v>
          </cell>
          <cell r="X146">
            <v>0</v>
          </cell>
          <cell r="Y146">
            <v>0</v>
          </cell>
          <cell r="Z146">
            <v>439.11</v>
          </cell>
          <cell r="AA146">
            <v>439.11</v>
          </cell>
          <cell r="AB146">
            <v>439.11</v>
          </cell>
          <cell r="AC146">
            <v>439.11</v>
          </cell>
          <cell r="AD146">
            <v>439.11</v>
          </cell>
          <cell r="AE146">
            <v>453.61900000000003</v>
          </cell>
          <cell r="AF146">
            <v>416.54899999999998</v>
          </cell>
          <cell r="AG146">
            <v>397.02699999999999</v>
          </cell>
          <cell r="AH146">
            <v>413.1</v>
          </cell>
          <cell r="AI146">
            <v>390.59</v>
          </cell>
          <cell r="AJ146">
            <v>370.14600000000002</v>
          </cell>
          <cell r="AK146">
            <v>364.839</v>
          </cell>
          <cell r="AL146">
            <v>339.86399999999998</v>
          </cell>
          <cell r="AM146">
            <v>360.11799999999999</v>
          </cell>
          <cell r="AN146">
            <v>343.41934099999997</v>
          </cell>
          <cell r="AO146">
            <v>329.31874099999999</v>
          </cell>
          <cell r="AP146">
            <v>355.1647417447993</v>
          </cell>
          <cell r="AQ146">
            <v>355.1647417447993</v>
          </cell>
          <cell r="AR146">
            <v>339.80407893567207</v>
          </cell>
          <cell r="AS146">
            <v>338.76392991633753</v>
          </cell>
          <cell r="AT146">
            <v>382.74968599215759</v>
          </cell>
          <cell r="AU146">
            <v>381.58079970889963</v>
          </cell>
        </row>
        <row r="147">
          <cell r="A147" t="str">
            <v>EL/ITL-70</v>
          </cell>
          <cell r="B147" t="str">
            <v xml:space="preserve">    Euronota LXX LIT (9,25%)</v>
          </cell>
          <cell r="S147">
            <v>0</v>
          </cell>
          <cell r="T147">
            <v>0</v>
          </cell>
          <cell r="U147">
            <v>0</v>
          </cell>
          <cell r="V147">
            <v>0</v>
          </cell>
          <cell r="W147">
            <v>0</v>
          </cell>
          <cell r="X147">
            <v>0</v>
          </cell>
          <cell r="Y147">
            <v>0</v>
          </cell>
          <cell r="Z147">
            <v>0</v>
          </cell>
          <cell r="AA147">
            <v>214.29</v>
          </cell>
          <cell r="AB147">
            <v>205.69300000000001</v>
          </cell>
          <cell r="AC147">
            <v>210.381</v>
          </cell>
          <cell r="AD147">
            <v>450.72</v>
          </cell>
          <cell r="AE147">
            <v>453.61900000000003</v>
          </cell>
          <cell r="AF147">
            <v>416.54899999999998</v>
          </cell>
          <cell r="AG147">
            <v>397.02699999999999</v>
          </cell>
          <cell r="AH147">
            <v>413.1</v>
          </cell>
          <cell r="AI147">
            <v>390.59</v>
          </cell>
          <cell r="AJ147">
            <v>370.14600000000002</v>
          </cell>
          <cell r="AK147">
            <v>364.839</v>
          </cell>
          <cell r="AL147">
            <v>339.86399999999998</v>
          </cell>
          <cell r="AM147">
            <v>360.11799999999999</v>
          </cell>
          <cell r="AN147">
            <v>343.41934099999997</v>
          </cell>
          <cell r="AO147">
            <v>329.31874099999999</v>
          </cell>
          <cell r="AP147">
            <v>355.1647417447993</v>
          </cell>
          <cell r="AQ147">
            <v>355.1647417447993</v>
          </cell>
          <cell r="AR147">
            <v>339.80407893567207</v>
          </cell>
          <cell r="AS147">
            <v>338.76392991633753</v>
          </cell>
          <cell r="AT147">
            <v>382.74968599215759</v>
          </cell>
          <cell r="AU147">
            <v>381.58079970889963</v>
          </cell>
        </row>
        <row r="148">
          <cell r="A148" t="str">
            <v>EL/ITL-71</v>
          </cell>
          <cell r="B148" t="str">
            <v xml:space="preserve">    Euronota LXXI LIT (9% y 7%)</v>
          </cell>
          <cell r="S148">
            <v>0</v>
          </cell>
          <cell r="T148">
            <v>0</v>
          </cell>
          <cell r="U148">
            <v>0</v>
          </cell>
          <cell r="V148">
            <v>0</v>
          </cell>
          <cell r="W148">
            <v>0</v>
          </cell>
          <cell r="X148">
            <v>0</v>
          </cell>
          <cell r="Y148">
            <v>0</v>
          </cell>
          <cell r="Z148">
            <v>0</v>
          </cell>
          <cell r="AA148">
            <v>428.59500000000003</v>
          </cell>
          <cell r="AB148">
            <v>411.387</v>
          </cell>
          <cell r="AC148">
            <v>420.762</v>
          </cell>
          <cell r="AD148">
            <v>225.36</v>
          </cell>
          <cell r="AE148">
            <v>226.809</v>
          </cell>
          <cell r="AF148">
            <v>208.274</v>
          </cell>
          <cell r="AG148">
            <v>198.51400000000001</v>
          </cell>
          <cell r="AH148">
            <v>206.6</v>
          </cell>
          <cell r="AI148">
            <v>195.29</v>
          </cell>
          <cell r="AJ148">
            <v>185.07300000000001</v>
          </cell>
          <cell r="AK148">
            <v>182.42</v>
          </cell>
          <cell r="AL148">
            <v>169.93199999999999</v>
          </cell>
          <cell r="AM148">
            <v>180.059</v>
          </cell>
          <cell r="AN148">
            <v>171.70966999999999</v>
          </cell>
          <cell r="AO148">
            <v>164.65937</v>
          </cell>
          <cell r="AP148">
            <v>177.58237087239965</v>
          </cell>
          <cell r="AQ148">
            <v>177.58237087239965</v>
          </cell>
          <cell r="AR148">
            <v>169.90203946783603</v>
          </cell>
          <cell r="AS148">
            <v>169.38196495816877</v>
          </cell>
          <cell r="AT148">
            <v>191.3748429960788</v>
          </cell>
          <cell r="AU148">
            <v>190.79039985444982</v>
          </cell>
        </row>
        <row r="149">
          <cell r="A149" t="str">
            <v>EL/DEM-72</v>
          </cell>
          <cell r="B149" t="str">
            <v xml:space="preserve">    Euronota LXXII DM (8%)</v>
          </cell>
          <cell r="S149">
            <v>0</v>
          </cell>
          <cell r="T149">
            <v>0</v>
          </cell>
          <cell r="U149">
            <v>0</v>
          </cell>
          <cell r="V149">
            <v>0</v>
          </cell>
          <cell r="W149">
            <v>0</v>
          </cell>
          <cell r="X149">
            <v>0</v>
          </cell>
          <cell r="Y149">
            <v>0</v>
          </cell>
          <cell r="Z149">
            <v>0</v>
          </cell>
          <cell r="AA149">
            <v>561.79</v>
          </cell>
          <cell r="AB149">
            <v>540.71500000000003</v>
          </cell>
          <cell r="AC149">
            <v>553.25</v>
          </cell>
          <cell r="AD149">
            <v>594.67200000000003</v>
          </cell>
          <cell r="AE149">
            <v>598.79999999999995</v>
          </cell>
          <cell r="AF149">
            <v>549.84299999999996</v>
          </cell>
          <cell r="AG149">
            <v>524.08199999999999</v>
          </cell>
          <cell r="AH149">
            <v>545.29999999999995</v>
          </cell>
          <cell r="AI149">
            <v>515.59</v>
          </cell>
          <cell r="AJ149">
            <v>488.59100000000001</v>
          </cell>
          <cell r="AK149">
            <v>481.58800000000002</v>
          </cell>
          <cell r="AL149">
            <v>448.62</v>
          </cell>
          <cell r="AM149">
            <v>475.35500000000002</v>
          </cell>
          <cell r="AN149">
            <v>453.313132</v>
          </cell>
          <cell r="AO149">
            <v>434.70035600000006</v>
          </cell>
          <cell r="AP149">
            <v>468.81705548946798</v>
          </cell>
          <cell r="AQ149">
            <v>468.81705548946798</v>
          </cell>
          <cell r="AR149">
            <v>448.5409992937274</v>
          </cell>
          <cell r="AS149">
            <v>447.16799564994977</v>
          </cell>
          <cell r="AT149">
            <v>505.22912140655785</v>
          </cell>
          <cell r="AU149">
            <v>503.68622765710853</v>
          </cell>
        </row>
        <row r="150">
          <cell r="A150" t="str">
            <v>EL/ITL-73</v>
          </cell>
          <cell r="B150" t="str">
            <v xml:space="preserve">    Euronota LXXIII LIT (8%)</v>
          </cell>
          <cell r="S150">
            <v>0</v>
          </cell>
          <cell r="T150">
            <v>0</v>
          </cell>
          <cell r="U150">
            <v>0</v>
          </cell>
          <cell r="V150">
            <v>0</v>
          </cell>
          <cell r="W150">
            <v>0</v>
          </cell>
          <cell r="X150">
            <v>0</v>
          </cell>
          <cell r="Y150">
            <v>0</v>
          </cell>
          <cell r="Z150">
            <v>0</v>
          </cell>
          <cell r="AA150">
            <v>171.44</v>
          </cell>
          <cell r="AB150">
            <v>164.554</v>
          </cell>
          <cell r="AC150">
            <v>168.304</v>
          </cell>
          <cell r="AD150">
            <v>180.28</v>
          </cell>
          <cell r="AE150">
            <v>181.44800000000001</v>
          </cell>
          <cell r="AF150">
            <v>166.619</v>
          </cell>
          <cell r="AG150">
            <v>158.81100000000001</v>
          </cell>
          <cell r="AH150">
            <v>165.2</v>
          </cell>
          <cell r="AI150">
            <v>156.22999999999999</v>
          </cell>
          <cell r="AJ150">
            <v>148.05799999999999</v>
          </cell>
          <cell r="AK150">
            <v>145.93600000000001</v>
          </cell>
          <cell r="AL150">
            <v>135.94499999999999</v>
          </cell>
          <cell r="AM150">
            <v>0</v>
          </cell>
          <cell r="AN150">
            <v>0</v>
          </cell>
          <cell r="AO150">
            <v>0</v>
          </cell>
          <cell r="AP150">
            <v>0</v>
          </cell>
          <cell r="AQ150">
            <v>0</v>
          </cell>
          <cell r="AR150">
            <v>0</v>
          </cell>
          <cell r="AS150">
            <v>0</v>
          </cell>
          <cell r="AT150">
            <v>0</v>
          </cell>
          <cell r="AU150">
            <v>0</v>
          </cell>
        </row>
        <row r="151">
          <cell r="A151" t="str">
            <v>EL/USD-74</v>
          </cell>
          <cell r="B151" t="str">
            <v xml:space="preserve">    Euronota LXXIV (Spread ajustable)</v>
          </cell>
          <cell r="S151">
            <v>0</v>
          </cell>
          <cell r="T151">
            <v>0</v>
          </cell>
          <cell r="U151">
            <v>0</v>
          </cell>
          <cell r="V151">
            <v>0</v>
          </cell>
          <cell r="W151">
            <v>0</v>
          </cell>
          <cell r="X151">
            <v>0</v>
          </cell>
          <cell r="Y151">
            <v>0</v>
          </cell>
          <cell r="Z151">
            <v>0</v>
          </cell>
          <cell r="AA151">
            <v>500</v>
          </cell>
          <cell r="AB151">
            <v>500</v>
          </cell>
          <cell r="AC151">
            <v>500</v>
          </cell>
          <cell r="AD151">
            <v>500</v>
          </cell>
          <cell r="AE151">
            <v>500</v>
          </cell>
          <cell r="AF151">
            <v>500</v>
          </cell>
          <cell r="AG151">
            <v>500</v>
          </cell>
          <cell r="AH151">
            <v>500</v>
          </cell>
          <cell r="AI151">
            <v>500</v>
          </cell>
          <cell r="AJ151">
            <v>310.89400000000001</v>
          </cell>
          <cell r="AK151">
            <v>310.89400000000001</v>
          </cell>
          <cell r="AL151">
            <v>310.89400000000001</v>
          </cell>
          <cell r="AM151">
            <v>310.89400000000001</v>
          </cell>
          <cell r="AN151">
            <v>153.24199999999999</v>
          </cell>
          <cell r="AO151">
            <v>134.876</v>
          </cell>
          <cell r="AP151">
            <v>134.876</v>
          </cell>
          <cell r="AQ151">
            <v>134.876</v>
          </cell>
          <cell r="AR151">
            <v>130.303483</v>
          </cell>
          <cell r="AS151">
            <v>130.303483</v>
          </cell>
          <cell r="AT151">
            <v>130.303483</v>
          </cell>
          <cell r="AU151">
            <v>130.303483</v>
          </cell>
        </row>
        <row r="152">
          <cell r="A152" t="str">
            <v>EL/EUR-75</v>
          </cell>
          <cell r="B152" t="str">
            <v xml:space="preserve">    Euronota LXXV Euro (8,75%)</v>
          </cell>
          <cell r="S152">
            <v>0</v>
          </cell>
          <cell r="T152">
            <v>0</v>
          </cell>
          <cell r="U152">
            <v>0</v>
          </cell>
          <cell r="V152">
            <v>0</v>
          </cell>
          <cell r="W152">
            <v>0</v>
          </cell>
          <cell r="X152">
            <v>0</v>
          </cell>
          <cell r="Y152">
            <v>0</v>
          </cell>
          <cell r="Z152">
            <v>0</v>
          </cell>
          <cell r="AA152">
            <v>0</v>
          </cell>
          <cell r="AB152">
            <v>430.76</v>
          </cell>
          <cell r="AC152">
            <v>438.03899999999999</v>
          </cell>
          <cell r="AD152">
            <v>467.798</v>
          </cell>
          <cell r="AE152">
            <v>470.32299999999998</v>
          </cell>
          <cell r="AF152">
            <v>428.36200000000002</v>
          </cell>
          <cell r="AG152">
            <v>411.59899999999999</v>
          </cell>
          <cell r="AH152">
            <v>638</v>
          </cell>
          <cell r="AI152">
            <v>601.61800000000005</v>
          </cell>
          <cell r="AJ152">
            <v>573.42200000000003</v>
          </cell>
          <cell r="AK152">
            <v>565.14200000000005</v>
          </cell>
          <cell r="AL152">
            <v>526.45399999999995</v>
          </cell>
          <cell r="AM152">
            <v>557.82799999999997</v>
          </cell>
          <cell r="AN152">
            <v>531.96205299999997</v>
          </cell>
          <cell r="AO152">
            <v>510.11999900000001</v>
          </cell>
          <cell r="AP152">
            <v>550.15587749862459</v>
          </cell>
          <cell r="AQ152">
            <v>550.15587749862459</v>
          </cell>
          <cell r="AR152">
            <v>526.36196157557686</v>
          </cell>
          <cell r="AS152">
            <v>524.75074339688649</v>
          </cell>
          <cell r="AT152">
            <v>592.88537549407113</v>
          </cell>
          <cell r="AU152">
            <v>591.07477095852641</v>
          </cell>
        </row>
        <row r="153">
          <cell r="A153" t="str">
            <v>EL/DEM-76</v>
          </cell>
          <cell r="B153" t="str">
            <v xml:space="preserve">    Euronota LXXVI DM (11% y 8%)</v>
          </cell>
          <cell r="S153">
            <v>0</v>
          </cell>
          <cell r="T153">
            <v>0</v>
          </cell>
          <cell r="U153">
            <v>0</v>
          </cell>
          <cell r="V153">
            <v>0</v>
          </cell>
          <cell r="W153">
            <v>0</v>
          </cell>
          <cell r="X153">
            <v>0</v>
          </cell>
          <cell r="Y153">
            <v>0</v>
          </cell>
          <cell r="Z153">
            <v>0</v>
          </cell>
          <cell r="AA153">
            <v>0</v>
          </cell>
          <cell r="AB153">
            <v>811.07299999999998</v>
          </cell>
          <cell r="AC153">
            <v>829.875</v>
          </cell>
          <cell r="AD153">
            <v>892.00800000000004</v>
          </cell>
          <cell r="AE153">
            <v>898.2</v>
          </cell>
          <cell r="AF153">
            <v>824.76499999999999</v>
          </cell>
          <cell r="AG153">
            <v>786.12199999999996</v>
          </cell>
          <cell r="AH153">
            <v>817.9</v>
          </cell>
          <cell r="AI153">
            <v>769</v>
          </cell>
          <cell r="AJ153">
            <v>732.96500000000003</v>
          </cell>
          <cell r="AK153">
            <v>722.38099999999997</v>
          </cell>
          <cell r="AL153">
            <v>672.93</v>
          </cell>
          <cell r="AM153">
            <v>713.03300000000002</v>
          </cell>
          <cell r="AN153">
            <v>679.969697</v>
          </cell>
          <cell r="AO153">
            <v>652.05053399999997</v>
          </cell>
          <cell r="AP153">
            <v>703.22558408215662</v>
          </cell>
          <cell r="AQ153">
            <v>703.22558408215662</v>
          </cell>
          <cell r="AR153">
            <v>672.81149399070091</v>
          </cell>
          <cell r="AS153">
            <v>670.75198705614832</v>
          </cell>
          <cell r="AT153">
            <v>757.84369762845847</v>
          </cell>
          <cell r="AU153">
            <v>755.52932913013501</v>
          </cell>
        </row>
        <row r="154">
          <cell r="A154" t="str">
            <v>EL/ITL-77</v>
          </cell>
          <cell r="B154" t="str">
            <v xml:space="preserve">    Euronota LXXVII LIT (10,375% y 8%)</v>
          </cell>
          <cell r="S154">
            <v>0</v>
          </cell>
          <cell r="T154">
            <v>0</v>
          </cell>
          <cell r="U154">
            <v>0</v>
          </cell>
          <cell r="V154">
            <v>0</v>
          </cell>
          <cell r="W154">
            <v>0</v>
          </cell>
          <cell r="X154">
            <v>0</v>
          </cell>
          <cell r="Y154">
            <v>0</v>
          </cell>
          <cell r="Z154">
            <v>0</v>
          </cell>
          <cell r="AA154">
            <v>0</v>
          </cell>
          <cell r="AB154">
            <v>411.387</v>
          </cell>
          <cell r="AC154">
            <v>420.762</v>
          </cell>
          <cell r="AD154">
            <v>450.721</v>
          </cell>
          <cell r="AE154">
            <v>453.61900000000003</v>
          </cell>
          <cell r="AF154">
            <v>416.54899999999998</v>
          </cell>
          <cell r="AG154">
            <v>397.02699999999999</v>
          </cell>
          <cell r="AH154">
            <v>413.1</v>
          </cell>
          <cell r="AI154">
            <v>390.59</v>
          </cell>
          <cell r="AJ154">
            <v>370.14600000000002</v>
          </cell>
          <cell r="AK154">
            <v>364.839</v>
          </cell>
          <cell r="AL154">
            <v>339.86399999999998</v>
          </cell>
          <cell r="AM154">
            <v>360.11799999999999</v>
          </cell>
          <cell r="AN154">
            <v>343.41934099999997</v>
          </cell>
          <cell r="AO154">
            <v>329.31874099999999</v>
          </cell>
          <cell r="AP154">
            <v>355.1647417447993</v>
          </cell>
          <cell r="AQ154">
            <v>355.1647417447993</v>
          </cell>
          <cell r="AR154">
            <v>339.80407893567207</v>
          </cell>
          <cell r="AS154">
            <v>338.76392991633753</v>
          </cell>
          <cell r="AT154">
            <v>382.74968599215759</v>
          </cell>
          <cell r="AU154">
            <v>381.58079970889963</v>
          </cell>
        </row>
        <row r="155">
          <cell r="A155" t="str">
            <v>EL/FRF-78</v>
          </cell>
          <cell r="B155" t="str">
            <v xml:space="preserve">    Euronota LXXVIII FFR (11% y 8%)</v>
          </cell>
          <cell r="S155">
            <v>0</v>
          </cell>
          <cell r="T155">
            <v>0</v>
          </cell>
          <cell r="U155">
            <v>0</v>
          </cell>
          <cell r="V155">
            <v>0</v>
          </cell>
          <cell r="W155">
            <v>0</v>
          </cell>
          <cell r="X155">
            <v>0</v>
          </cell>
          <cell r="Y155">
            <v>0</v>
          </cell>
          <cell r="Z155">
            <v>0</v>
          </cell>
          <cell r="AA155">
            <v>0</v>
          </cell>
          <cell r="AB155">
            <v>0</v>
          </cell>
          <cell r="AC155">
            <v>247.33699999999999</v>
          </cell>
          <cell r="AD155">
            <v>266.04000000000002</v>
          </cell>
          <cell r="AE155">
            <v>267.42700000000002</v>
          </cell>
          <cell r="AF155">
            <v>245.91399999999999</v>
          </cell>
          <cell r="AG155">
            <v>234.39</v>
          </cell>
          <cell r="AH155">
            <v>243.9</v>
          </cell>
          <cell r="AI155">
            <v>229.29</v>
          </cell>
          <cell r="AJ155">
            <v>218.54400000000001</v>
          </cell>
          <cell r="AK155">
            <v>215.38800000000001</v>
          </cell>
          <cell r="AL155">
            <v>200.64400000000001</v>
          </cell>
          <cell r="AM155">
            <v>212.601</v>
          </cell>
          <cell r="AN155">
            <v>201.16154599999999</v>
          </cell>
          <cell r="AO155">
            <v>192.90196900000001</v>
          </cell>
          <cell r="AP155">
            <v>208.04154410416285</v>
          </cell>
          <cell r="AQ155">
            <v>208.04154410416285</v>
          </cell>
          <cell r="AR155">
            <v>199.04387051495746</v>
          </cell>
          <cell r="AS155">
            <v>198.43458807066642</v>
          </cell>
          <cell r="AT155">
            <v>224.19971146245058</v>
          </cell>
          <cell r="AU155">
            <v>223.51503103142551</v>
          </cell>
        </row>
        <row r="156">
          <cell r="A156" t="str">
            <v>EL/NLG-78</v>
          </cell>
          <cell r="B156" t="str">
            <v xml:space="preserve">    Euronota LXXVIII DGU (11% y 8%)</v>
          </cell>
          <cell r="S156">
            <v>0</v>
          </cell>
          <cell r="T156">
            <v>0</v>
          </cell>
          <cell r="U156">
            <v>0</v>
          </cell>
          <cell r="V156">
            <v>0</v>
          </cell>
          <cell r="W156">
            <v>0</v>
          </cell>
          <cell r="X156">
            <v>0</v>
          </cell>
          <cell r="Y156">
            <v>0</v>
          </cell>
          <cell r="Z156">
            <v>0</v>
          </cell>
          <cell r="AA156">
            <v>0</v>
          </cell>
          <cell r="AB156">
            <v>0</v>
          </cell>
          <cell r="AC156">
            <v>245.374</v>
          </cell>
          <cell r="AD156">
            <v>263.63</v>
          </cell>
          <cell r="AE156">
            <v>265.77</v>
          </cell>
          <cell r="AF156">
            <v>243.99799999999999</v>
          </cell>
          <cell r="AG156">
            <v>232.55799999999999</v>
          </cell>
          <cell r="AH156">
            <v>242</v>
          </cell>
          <cell r="AI156">
            <v>227.50200000000001</v>
          </cell>
          <cell r="AJ156">
            <v>216.84</v>
          </cell>
          <cell r="AK156">
            <v>213.709</v>
          </cell>
          <cell r="AL156">
            <v>199.07900000000001</v>
          </cell>
          <cell r="AM156">
            <v>210.94300000000001</v>
          </cell>
          <cell r="AN156">
            <v>202.74273099999999</v>
          </cell>
          <cell r="AO156">
            <v>194.41823099999999</v>
          </cell>
          <cell r="AP156">
            <v>209.67680726205757</v>
          </cell>
          <cell r="AQ156">
            <v>209.67680726205757</v>
          </cell>
          <cell r="AR156">
            <v>200.60840950960613</v>
          </cell>
          <cell r="AS156">
            <v>199.99433793947875</v>
          </cell>
          <cell r="AT156">
            <v>225.96198221343872</v>
          </cell>
          <cell r="AU156">
            <v>225.27192000788102</v>
          </cell>
        </row>
        <row r="157">
          <cell r="A157" t="str">
            <v>EL/USD-79</v>
          </cell>
          <cell r="B157" t="str">
            <v xml:space="preserve">    Euronota LXXIX Dls. (Glob IV-25bp)</v>
          </cell>
          <cell r="S157">
            <v>0</v>
          </cell>
          <cell r="T157">
            <v>0</v>
          </cell>
          <cell r="U157">
            <v>0</v>
          </cell>
          <cell r="V157">
            <v>0</v>
          </cell>
          <cell r="W157">
            <v>0</v>
          </cell>
          <cell r="X157">
            <v>0</v>
          </cell>
          <cell r="Y157">
            <v>0</v>
          </cell>
          <cell r="Z157">
            <v>0</v>
          </cell>
          <cell r="AA157">
            <v>0</v>
          </cell>
          <cell r="AB157">
            <v>0</v>
          </cell>
          <cell r="AC157">
            <v>1000</v>
          </cell>
          <cell r="AD157">
            <v>1000</v>
          </cell>
          <cell r="AE157">
            <v>1000</v>
          </cell>
          <cell r="AF157">
            <v>1000</v>
          </cell>
          <cell r="AG157">
            <v>1000</v>
          </cell>
          <cell r="AH157">
            <v>1000</v>
          </cell>
          <cell r="AI157">
            <v>1000</v>
          </cell>
          <cell r="AJ157">
            <v>1000</v>
          </cell>
          <cell r="AK157">
            <v>1000</v>
          </cell>
          <cell r="AL157">
            <v>1000</v>
          </cell>
          <cell r="AM157">
            <v>1000</v>
          </cell>
          <cell r="AN157">
            <v>1000</v>
          </cell>
          <cell r="AO157">
            <v>455.51799999999997</v>
          </cell>
          <cell r="AP157">
            <v>455.51799999999997</v>
          </cell>
          <cell r="AQ157">
            <v>455.51799999999997</v>
          </cell>
          <cell r="AR157">
            <v>383.471</v>
          </cell>
          <cell r="AS157">
            <v>383.471</v>
          </cell>
          <cell r="AT157">
            <v>383.471</v>
          </cell>
          <cell r="AU157">
            <v>383.471</v>
          </cell>
        </row>
        <row r="158">
          <cell r="A158" t="str">
            <v>EL/EUR-80</v>
          </cell>
          <cell r="B158" t="str">
            <v xml:space="preserve">    Euronota LXXX Euro (8,125%)</v>
          </cell>
          <cell r="S158">
            <v>0</v>
          </cell>
          <cell r="T158">
            <v>0</v>
          </cell>
          <cell r="U158">
            <v>0</v>
          </cell>
          <cell r="V158">
            <v>0</v>
          </cell>
          <cell r="W158">
            <v>0</v>
          </cell>
          <cell r="X158">
            <v>0</v>
          </cell>
          <cell r="Y158">
            <v>0</v>
          </cell>
          <cell r="Z158">
            <v>0</v>
          </cell>
          <cell r="AA158">
            <v>0</v>
          </cell>
          <cell r="AB158">
            <v>0</v>
          </cell>
          <cell r="AC158">
            <v>821.32299999999998</v>
          </cell>
          <cell r="AD158">
            <v>877.12099999999998</v>
          </cell>
          <cell r="AE158">
            <v>881.85500000000002</v>
          </cell>
          <cell r="AF158">
            <v>803.178</v>
          </cell>
          <cell r="AG158">
            <v>771.74800000000005</v>
          </cell>
          <cell r="AH158">
            <v>797.5</v>
          </cell>
          <cell r="AI158">
            <v>752.02300000000002</v>
          </cell>
          <cell r="AJ158">
            <v>716.77700000000004</v>
          </cell>
          <cell r="AK158">
            <v>706.428</v>
          </cell>
          <cell r="AL158">
            <v>658.06799999999998</v>
          </cell>
          <cell r="AM158">
            <v>697.28499999999997</v>
          </cell>
          <cell r="AN158">
            <v>664.95256700000004</v>
          </cell>
          <cell r="AO158">
            <v>637.64999799999998</v>
          </cell>
          <cell r="AP158">
            <v>687.69484687328077</v>
          </cell>
          <cell r="AQ158">
            <v>687.69484687328077</v>
          </cell>
          <cell r="AR158">
            <v>657.9524519694711</v>
          </cell>
          <cell r="AS158">
            <v>655.93842924610817</v>
          </cell>
          <cell r="AT158">
            <v>741.10671936758888</v>
          </cell>
          <cell r="AU158">
            <v>738.84346369815796</v>
          </cell>
        </row>
        <row r="159">
          <cell r="A159" t="str">
            <v>EL/EUR-81</v>
          </cell>
          <cell r="B159" t="str">
            <v xml:space="preserve">    Euronota LXXXI Euro (6 cup. Fijos)</v>
          </cell>
          <cell r="S159">
            <v>0</v>
          </cell>
          <cell r="T159">
            <v>0</v>
          </cell>
          <cell r="U159">
            <v>0</v>
          </cell>
          <cell r="V159">
            <v>0</v>
          </cell>
          <cell r="W159">
            <v>0</v>
          </cell>
          <cell r="X159">
            <v>0</v>
          </cell>
          <cell r="Y159">
            <v>0</v>
          </cell>
          <cell r="Z159">
            <v>0</v>
          </cell>
          <cell r="AA159">
            <v>0</v>
          </cell>
          <cell r="AB159">
            <v>0</v>
          </cell>
          <cell r="AC159">
            <v>821.32299999999998</v>
          </cell>
          <cell r="AD159">
            <v>877.12099999999998</v>
          </cell>
          <cell r="AE159">
            <v>881.85500000000002</v>
          </cell>
          <cell r="AF159">
            <v>803.178</v>
          </cell>
          <cell r="AG159">
            <v>771.74800000000005</v>
          </cell>
          <cell r="AH159">
            <v>797.5</v>
          </cell>
          <cell r="AI159">
            <v>752.02300000000002</v>
          </cell>
          <cell r="AJ159">
            <v>716.77700000000004</v>
          </cell>
          <cell r="AK159">
            <v>706.428</v>
          </cell>
          <cell r="AL159">
            <v>658.06799999999998</v>
          </cell>
          <cell r="AM159">
            <v>697.28499999999997</v>
          </cell>
          <cell r="AN159">
            <v>664.95256700000004</v>
          </cell>
          <cell r="AO159">
            <v>637.64999799999998</v>
          </cell>
          <cell r="AP159">
            <v>687.69484687328077</v>
          </cell>
          <cell r="AQ159">
            <v>687.69484687328077</v>
          </cell>
          <cell r="AR159">
            <v>657.9524519694711</v>
          </cell>
          <cell r="AS159">
            <v>655.93842924610817</v>
          </cell>
          <cell r="AT159">
            <v>741.10671936758888</v>
          </cell>
          <cell r="AU159">
            <v>738.84346369815796</v>
          </cell>
        </row>
        <row r="160">
          <cell r="A160" t="str">
            <v>EL/DEM-82</v>
          </cell>
          <cell r="B160" t="str">
            <v xml:space="preserve">    Euronota LXXXII DM (8%)</v>
          </cell>
          <cell r="S160">
            <v>0</v>
          </cell>
          <cell r="T160">
            <v>0</v>
          </cell>
          <cell r="U160">
            <v>0</v>
          </cell>
          <cell r="V160">
            <v>0</v>
          </cell>
          <cell r="W160">
            <v>0</v>
          </cell>
          <cell r="X160">
            <v>0</v>
          </cell>
          <cell r="Y160">
            <v>0</v>
          </cell>
          <cell r="Z160">
            <v>0</v>
          </cell>
          <cell r="AA160">
            <v>0</v>
          </cell>
          <cell r="AB160">
            <v>0</v>
          </cell>
          <cell r="AC160">
            <v>0</v>
          </cell>
          <cell r="AD160">
            <v>594.67200000000003</v>
          </cell>
          <cell r="AE160">
            <v>598.79999999999995</v>
          </cell>
          <cell r="AF160">
            <v>549.84299999999996</v>
          </cell>
          <cell r="AG160">
            <v>524.08199999999999</v>
          </cell>
          <cell r="AH160">
            <v>545.29999999999995</v>
          </cell>
          <cell r="AI160">
            <v>512.67100000000005</v>
          </cell>
          <cell r="AJ160">
            <v>488.64299999999997</v>
          </cell>
          <cell r="AK160">
            <v>481.58800000000002</v>
          </cell>
          <cell r="AL160">
            <v>448.62</v>
          </cell>
          <cell r="AM160">
            <v>475.35500000000002</v>
          </cell>
          <cell r="AN160">
            <v>453.313132</v>
          </cell>
          <cell r="AO160">
            <v>434.70035600000006</v>
          </cell>
          <cell r="AP160">
            <v>468.81705574912894</v>
          </cell>
          <cell r="AQ160">
            <v>468.81705574912894</v>
          </cell>
          <cell r="AR160">
            <v>448.54099570137731</v>
          </cell>
          <cell r="AS160">
            <v>447.16799107923742</v>
          </cell>
          <cell r="AT160">
            <v>505.22913142292487</v>
          </cell>
          <cell r="AU160">
            <v>503.68621909171515</v>
          </cell>
        </row>
        <row r="161">
          <cell r="A161" t="str">
            <v>EL/ITL-83</v>
          </cell>
          <cell r="B161" t="str">
            <v xml:space="preserve">    Euronota LXXXIII LIT (LT + 250)</v>
          </cell>
          <cell r="S161">
            <v>0</v>
          </cell>
          <cell r="T161">
            <v>0</v>
          </cell>
          <cell r="U161">
            <v>0</v>
          </cell>
          <cell r="V161">
            <v>0</v>
          </cell>
          <cell r="W161">
            <v>0</v>
          </cell>
          <cell r="X161">
            <v>0</v>
          </cell>
          <cell r="Y161">
            <v>0</v>
          </cell>
          <cell r="Z161">
            <v>0</v>
          </cell>
          <cell r="AA161">
            <v>0</v>
          </cell>
          <cell r="AB161">
            <v>0</v>
          </cell>
          <cell r="AC161">
            <v>0</v>
          </cell>
          <cell r="AD161">
            <v>600.96199999999999</v>
          </cell>
          <cell r="AE161">
            <v>604.82500000000005</v>
          </cell>
          <cell r="AF161">
            <v>555.39800000000002</v>
          </cell>
          <cell r="AG161">
            <v>529.36900000000003</v>
          </cell>
          <cell r="AH161">
            <v>550.79999999999995</v>
          </cell>
          <cell r="AI161">
            <v>520.79</v>
          </cell>
          <cell r="AJ161">
            <v>493.52699999999999</v>
          </cell>
          <cell r="AK161">
            <v>486.45299999999997</v>
          </cell>
          <cell r="AL161">
            <v>453.15199999999999</v>
          </cell>
          <cell r="AM161">
            <v>480.15699999999998</v>
          </cell>
          <cell r="AN161">
            <v>457.89245399999999</v>
          </cell>
          <cell r="AO161">
            <v>439.09165400000001</v>
          </cell>
          <cell r="AP161">
            <v>473.55298899259219</v>
          </cell>
          <cell r="AQ161">
            <v>473.55298899259219</v>
          </cell>
          <cell r="AR161">
            <v>453.07210524710962</v>
          </cell>
          <cell r="AS161">
            <v>451.68523988799836</v>
          </cell>
          <cell r="AT161">
            <v>510.33291465569977</v>
          </cell>
          <cell r="AU161">
            <v>508.77439961135741</v>
          </cell>
        </row>
        <row r="162">
          <cell r="A162" t="str">
            <v>EL/DEM-84</v>
          </cell>
          <cell r="B162" t="str">
            <v xml:space="preserve">    Euronota LXXXIV DM (7,875%)</v>
          </cell>
          <cell r="S162">
            <v>0</v>
          </cell>
          <cell r="T162">
            <v>0</v>
          </cell>
          <cell r="U162">
            <v>0</v>
          </cell>
          <cell r="V162">
            <v>0</v>
          </cell>
          <cell r="W162">
            <v>0</v>
          </cell>
          <cell r="X162">
            <v>0</v>
          </cell>
          <cell r="Y162">
            <v>0</v>
          </cell>
          <cell r="Z162">
            <v>0</v>
          </cell>
          <cell r="AA162">
            <v>0</v>
          </cell>
          <cell r="AB162">
            <v>0</v>
          </cell>
          <cell r="AC162">
            <v>0</v>
          </cell>
          <cell r="AD162">
            <v>446</v>
          </cell>
          <cell r="AE162">
            <v>449.1</v>
          </cell>
          <cell r="AF162">
            <v>412.38200000000001</v>
          </cell>
          <cell r="AG162">
            <v>393.06099999999998</v>
          </cell>
          <cell r="AH162">
            <v>409</v>
          </cell>
          <cell r="AI162">
            <v>386.69</v>
          </cell>
          <cell r="AJ162">
            <v>366.44400000000002</v>
          </cell>
          <cell r="AK162">
            <v>361.19099999999997</v>
          </cell>
          <cell r="AL162">
            <v>336.46499999999997</v>
          </cell>
          <cell r="AM162">
            <v>356.51600000000002</v>
          </cell>
          <cell r="AN162">
            <v>339.984849</v>
          </cell>
          <cell r="AO162">
            <v>326.02526699999999</v>
          </cell>
          <cell r="AP162">
            <v>351.61279161710098</v>
          </cell>
          <cell r="AQ162">
            <v>351.61279161710098</v>
          </cell>
          <cell r="AR162">
            <v>336.40574947029558</v>
          </cell>
          <cell r="AS162">
            <v>335.37599673746234</v>
          </cell>
          <cell r="AT162">
            <v>378.92184105491839</v>
          </cell>
          <cell r="AU162">
            <v>377.76467074283141</v>
          </cell>
        </row>
        <row r="163">
          <cell r="A163" t="str">
            <v>EL/EUR-85</v>
          </cell>
          <cell r="B163" t="str">
            <v xml:space="preserve">    Euronota LXXXV Euro (8,5%)</v>
          </cell>
          <cell r="S163">
            <v>0</v>
          </cell>
          <cell r="T163">
            <v>0</v>
          </cell>
          <cell r="U163">
            <v>0</v>
          </cell>
          <cell r="V163">
            <v>0</v>
          </cell>
          <cell r="W163">
            <v>0</v>
          </cell>
          <cell r="X163">
            <v>0</v>
          </cell>
          <cell r="Y163">
            <v>0</v>
          </cell>
          <cell r="Z163">
            <v>0</v>
          </cell>
          <cell r="AA163">
            <v>0</v>
          </cell>
          <cell r="AB163">
            <v>0</v>
          </cell>
          <cell r="AC163">
            <v>0</v>
          </cell>
          <cell r="AD163">
            <v>584.74699999999996</v>
          </cell>
          <cell r="AE163">
            <v>587.90300000000002</v>
          </cell>
          <cell r="AF163">
            <v>535.452</v>
          </cell>
          <cell r="AG163">
            <v>514.49900000000002</v>
          </cell>
          <cell r="AH163">
            <v>531.6</v>
          </cell>
          <cell r="AI163">
            <v>501.34</v>
          </cell>
          <cell r="AJ163">
            <v>477.85199999999998</v>
          </cell>
          <cell r="AK163">
            <v>470.952</v>
          </cell>
          <cell r="AL163">
            <v>438.71199999999999</v>
          </cell>
          <cell r="AM163">
            <v>464.85700000000003</v>
          </cell>
          <cell r="AN163">
            <v>443.30171100000001</v>
          </cell>
          <cell r="AO163">
            <v>425.09999900000003</v>
          </cell>
          <cell r="AP163">
            <v>458.46323124885384</v>
          </cell>
          <cell r="AQ163">
            <v>458.46323124885384</v>
          </cell>
          <cell r="AR163">
            <v>438.6349679796474</v>
          </cell>
          <cell r="AS163">
            <v>437.2922861640721</v>
          </cell>
          <cell r="AT163">
            <v>494.07114624505931</v>
          </cell>
          <cell r="AU163">
            <v>492.56230913210527</v>
          </cell>
        </row>
        <row r="164">
          <cell r="A164" t="str">
            <v>EL/DEM-86</v>
          </cell>
          <cell r="B164" t="str">
            <v xml:space="preserve">    Euronota LXXXVI DM (14% y 9%)</v>
          </cell>
          <cell r="S164">
            <v>0</v>
          </cell>
          <cell r="T164">
            <v>0</v>
          </cell>
          <cell r="U164">
            <v>0</v>
          </cell>
          <cell r="V164">
            <v>0</v>
          </cell>
          <cell r="W164">
            <v>0</v>
          </cell>
          <cell r="X164">
            <v>0</v>
          </cell>
          <cell r="Y164">
            <v>0</v>
          </cell>
          <cell r="Z164">
            <v>0</v>
          </cell>
          <cell r="AA164">
            <v>0</v>
          </cell>
          <cell r="AB164">
            <v>0</v>
          </cell>
          <cell r="AC164">
            <v>0</v>
          </cell>
          <cell r="AD164">
            <v>0</v>
          </cell>
          <cell r="AE164">
            <v>299.39999999999998</v>
          </cell>
          <cell r="AF164">
            <v>274.92200000000003</v>
          </cell>
          <cell r="AG164">
            <v>262.041</v>
          </cell>
          <cell r="AH164">
            <v>272.60000000000002</v>
          </cell>
          <cell r="AI164">
            <v>257.79000000000002</v>
          </cell>
          <cell r="AJ164">
            <v>244.29599999999999</v>
          </cell>
          <cell r="AK164">
            <v>240.79400000000001</v>
          </cell>
          <cell r="AL164">
            <v>224.31</v>
          </cell>
          <cell r="AM164">
            <v>237.678</v>
          </cell>
          <cell r="AN164">
            <v>226.656566</v>
          </cell>
          <cell r="AO164">
            <v>217.35017800000003</v>
          </cell>
          <cell r="AP164">
            <v>234.40852774473399</v>
          </cell>
          <cell r="AQ164">
            <v>234.40852774473399</v>
          </cell>
          <cell r="AR164">
            <v>224.2704996468637</v>
          </cell>
          <cell r="AS164">
            <v>223.58399782497489</v>
          </cell>
          <cell r="AT164">
            <v>252.61456070327893</v>
          </cell>
          <cell r="AU164">
            <v>251.84311382855427</v>
          </cell>
        </row>
        <row r="165">
          <cell r="A165" t="str">
            <v>EL/EUR-87</v>
          </cell>
          <cell r="B165" t="str">
            <v xml:space="preserve">    Euronota LXXXVII Euro (8%)</v>
          </cell>
          <cell r="S165">
            <v>0</v>
          </cell>
          <cell r="T165">
            <v>0</v>
          </cell>
          <cell r="U165">
            <v>0</v>
          </cell>
          <cell r="V165">
            <v>0</v>
          </cell>
          <cell r="W165">
            <v>0</v>
          </cell>
          <cell r="X165">
            <v>0</v>
          </cell>
          <cell r="Y165">
            <v>0</v>
          </cell>
          <cell r="Z165">
            <v>0</v>
          </cell>
          <cell r="AA165">
            <v>0</v>
          </cell>
          <cell r="AB165">
            <v>0</v>
          </cell>
          <cell r="AC165">
            <v>0</v>
          </cell>
          <cell r="AD165">
            <v>0</v>
          </cell>
          <cell r="AE165">
            <v>0</v>
          </cell>
          <cell r="AF165">
            <v>160.636</v>
          </cell>
          <cell r="AG165">
            <v>154.35</v>
          </cell>
          <cell r="AH165">
            <v>159.5</v>
          </cell>
          <cell r="AI165">
            <v>150.405</v>
          </cell>
          <cell r="AJ165">
            <v>143.35499999999999</v>
          </cell>
          <cell r="AK165">
            <v>141.286</v>
          </cell>
          <cell r="AL165">
            <v>131.614</v>
          </cell>
          <cell r="AM165">
            <v>139.45699999999999</v>
          </cell>
          <cell r="AN165">
            <v>132.99051299999999</v>
          </cell>
          <cell r="AO165">
            <v>127.53</v>
          </cell>
          <cell r="AP165">
            <v>137.53896937465615</v>
          </cell>
          <cell r="AQ165">
            <v>137.53896937465615</v>
          </cell>
          <cell r="AR165">
            <v>131.59049039389421</v>
          </cell>
          <cell r="AS165">
            <v>0</v>
          </cell>
          <cell r="AT165">
            <v>0</v>
          </cell>
          <cell r="AU165">
            <v>0</v>
          </cell>
        </row>
        <row r="166">
          <cell r="A166" t="str">
            <v>EL/EUR-88</v>
          </cell>
          <cell r="B166" t="str">
            <v xml:space="preserve">    Euronota LXXXVIII Euro (15% y 8%)</v>
          </cell>
          <cell r="S166">
            <v>0</v>
          </cell>
          <cell r="T166">
            <v>0</v>
          </cell>
          <cell r="U166">
            <v>0</v>
          </cell>
          <cell r="V166">
            <v>0</v>
          </cell>
          <cell r="W166">
            <v>0</v>
          </cell>
          <cell r="X166">
            <v>0</v>
          </cell>
          <cell r="Y166">
            <v>0</v>
          </cell>
          <cell r="Z166">
            <v>0</v>
          </cell>
          <cell r="AA166">
            <v>0</v>
          </cell>
          <cell r="AB166">
            <v>0</v>
          </cell>
          <cell r="AC166">
            <v>0</v>
          </cell>
          <cell r="AD166">
            <v>0</v>
          </cell>
          <cell r="AE166">
            <v>0</v>
          </cell>
          <cell r="AF166">
            <v>374.81700000000001</v>
          </cell>
          <cell r="AG166">
            <v>360.149</v>
          </cell>
          <cell r="AH166">
            <v>372.1</v>
          </cell>
          <cell r="AI166">
            <v>350.94400000000002</v>
          </cell>
          <cell r="AJ166">
            <v>334.49599999999998</v>
          </cell>
          <cell r="AK166">
            <v>329.666</v>
          </cell>
          <cell r="AL166">
            <v>307.09800000000001</v>
          </cell>
          <cell r="AM166">
            <v>325.39999999999998</v>
          </cell>
          <cell r="AN166">
            <v>310.31119799999999</v>
          </cell>
          <cell r="AO166">
            <v>297.569999</v>
          </cell>
          <cell r="AP166">
            <v>320.92426187419767</v>
          </cell>
          <cell r="AQ166">
            <v>320.92426187419767</v>
          </cell>
          <cell r="AR166">
            <v>307.04447758575316</v>
          </cell>
          <cell r="AS166">
            <v>306.10460031485047</v>
          </cell>
          <cell r="AT166">
            <v>345.8498023715415</v>
          </cell>
          <cell r="AU166">
            <v>344.79361639247372</v>
          </cell>
        </row>
        <row r="167">
          <cell r="A167" t="str">
            <v>EL/USD-89</v>
          </cell>
          <cell r="B167" t="str">
            <v xml:space="preserve">    Euronota LXXXIX (8,875%)</v>
          </cell>
          <cell r="S167">
            <v>0</v>
          </cell>
          <cell r="T167">
            <v>0</v>
          </cell>
          <cell r="U167">
            <v>0</v>
          </cell>
          <cell r="V167">
            <v>0</v>
          </cell>
          <cell r="W167">
            <v>0</v>
          </cell>
          <cell r="X167">
            <v>0</v>
          </cell>
          <cell r="Y167">
            <v>0</v>
          </cell>
          <cell r="Z167">
            <v>0</v>
          </cell>
          <cell r="AA167">
            <v>0</v>
          </cell>
          <cell r="AB167">
            <v>0</v>
          </cell>
          <cell r="AC167">
            <v>0</v>
          </cell>
          <cell r="AD167">
            <v>0</v>
          </cell>
          <cell r="AE167">
            <v>0</v>
          </cell>
          <cell r="AF167">
            <v>125</v>
          </cell>
          <cell r="AG167">
            <v>125</v>
          </cell>
          <cell r="AH167">
            <v>125</v>
          </cell>
          <cell r="AI167">
            <v>125</v>
          </cell>
          <cell r="AJ167">
            <v>125</v>
          </cell>
          <cell r="AK167">
            <v>125</v>
          </cell>
          <cell r="AL167">
            <v>125</v>
          </cell>
          <cell r="AM167">
            <v>125</v>
          </cell>
          <cell r="AN167">
            <v>125</v>
          </cell>
          <cell r="AO167">
            <v>125</v>
          </cell>
          <cell r="AP167">
            <v>125</v>
          </cell>
          <cell r="AQ167">
            <v>125</v>
          </cell>
          <cell r="AR167">
            <v>125</v>
          </cell>
          <cell r="AS167">
            <v>125</v>
          </cell>
          <cell r="AT167">
            <v>125</v>
          </cell>
          <cell r="AU167">
            <v>125</v>
          </cell>
        </row>
        <row r="168">
          <cell r="A168" t="str">
            <v>EL/EUR-90</v>
          </cell>
          <cell r="B168" t="str">
            <v xml:space="preserve">    Euronota XC Euro (9,5%)</v>
          </cell>
          <cell r="S168">
            <v>0</v>
          </cell>
          <cell r="T168">
            <v>0</v>
          </cell>
          <cell r="U168">
            <v>0</v>
          </cell>
          <cell r="V168">
            <v>0</v>
          </cell>
          <cell r="W168">
            <v>0</v>
          </cell>
          <cell r="X168">
            <v>0</v>
          </cell>
          <cell r="Y168">
            <v>0</v>
          </cell>
          <cell r="Z168">
            <v>0</v>
          </cell>
          <cell r="AA168">
            <v>0</v>
          </cell>
          <cell r="AB168">
            <v>0</v>
          </cell>
          <cell r="AC168">
            <v>0</v>
          </cell>
          <cell r="AD168">
            <v>0</v>
          </cell>
          <cell r="AE168">
            <v>0</v>
          </cell>
          <cell r="AF168">
            <v>428.36200000000002</v>
          </cell>
          <cell r="AG168">
            <v>411.59899999999999</v>
          </cell>
          <cell r="AH168">
            <v>425.3</v>
          </cell>
          <cell r="AI168">
            <v>401.07900000000001</v>
          </cell>
          <cell r="AJ168">
            <v>382.28100000000001</v>
          </cell>
          <cell r="AK168">
            <v>376.76100000000002</v>
          </cell>
          <cell r="AL168">
            <v>350.97</v>
          </cell>
          <cell r="AM168">
            <v>371.88499999999999</v>
          </cell>
          <cell r="AN168">
            <v>354.641369</v>
          </cell>
          <cell r="AO168">
            <v>340.07999899999999</v>
          </cell>
          <cell r="AP168">
            <v>366.77058499908304</v>
          </cell>
          <cell r="AQ168">
            <v>366.77058499908304</v>
          </cell>
          <cell r="AR168">
            <v>350.90797438371789</v>
          </cell>
          <cell r="AS168">
            <v>349.83382893125764</v>
          </cell>
          <cell r="AT168">
            <v>395.25691699604744</v>
          </cell>
          <cell r="AU168">
            <v>394.04984730568418</v>
          </cell>
        </row>
        <row r="169">
          <cell r="A169" t="str">
            <v>EL/USD-91</v>
          </cell>
          <cell r="B169" t="str">
            <v xml:space="preserve">    Euronota XCI (Libor + 575 p.b.)</v>
          </cell>
          <cell r="S169">
            <v>0</v>
          </cell>
          <cell r="T169">
            <v>0</v>
          </cell>
          <cell r="U169">
            <v>0</v>
          </cell>
          <cell r="V169">
            <v>0</v>
          </cell>
          <cell r="W169">
            <v>0</v>
          </cell>
          <cell r="X169">
            <v>0</v>
          </cell>
          <cell r="Y169">
            <v>0</v>
          </cell>
          <cell r="Z169">
            <v>0</v>
          </cell>
          <cell r="AA169">
            <v>0</v>
          </cell>
          <cell r="AB169">
            <v>0</v>
          </cell>
          <cell r="AC169">
            <v>0</v>
          </cell>
          <cell r="AD169">
            <v>0</v>
          </cell>
          <cell r="AE169">
            <v>0</v>
          </cell>
          <cell r="AF169">
            <v>0</v>
          </cell>
          <cell r="AG169">
            <v>300</v>
          </cell>
          <cell r="AH169">
            <v>300</v>
          </cell>
          <cell r="AI169">
            <v>300</v>
          </cell>
          <cell r="AJ169">
            <v>300</v>
          </cell>
          <cell r="AK169">
            <v>300</v>
          </cell>
          <cell r="AL169">
            <v>300</v>
          </cell>
          <cell r="AM169">
            <v>300</v>
          </cell>
          <cell r="AN169">
            <v>300</v>
          </cell>
          <cell r="AO169">
            <v>230.9</v>
          </cell>
          <cell r="AP169">
            <v>230.9</v>
          </cell>
          <cell r="AQ169">
            <v>230.9</v>
          </cell>
          <cell r="AR169">
            <v>225.9</v>
          </cell>
          <cell r="AS169">
            <v>225.9</v>
          </cell>
          <cell r="AT169">
            <v>225.9</v>
          </cell>
          <cell r="AU169">
            <v>225.9</v>
          </cell>
        </row>
        <row r="170">
          <cell r="A170" t="str">
            <v>EL/EUR-92</v>
          </cell>
          <cell r="B170" t="str">
            <v xml:space="preserve">    Euronota XCII Euro (15% y 8%)</v>
          </cell>
          <cell r="AF170">
            <v>0</v>
          </cell>
          <cell r="AG170">
            <v>257.24900000000002</v>
          </cell>
          <cell r="AH170">
            <v>265.8</v>
          </cell>
          <cell r="AI170">
            <v>250.67</v>
          </cell>
          <cell r="AJ170">
            <v>238.92599999999999</v>
          </cell>
          <cell r="AK170">
            <v>235.476</v>
          </cell>
          <cell r="AL170">
            <v>219.35599999999999</v>
          </cell>
          <cell r="AM170">
            <v>232.428</v>
          </cell>
          <cell r="AN170">
            <v>221.650856</v>
          </cell>
          <cell r="AO170">
            <v>212.54999900000001</v>
          </cell>
          <cell r="AP170">
            <v>229.23161562442692</v>
          </cell>
          <cell r="AQ170">
            <v>229.23161562442692</v>
          </cell>
          <cell r="AR170">
            <v>219.3174839898237</v>
          </cell>
          <cell r="AS170">
            <v>218.64614308203605</v>
          </cell>
          <cell r="AT170">
            <v>247.03557312252966</v>
          </cell>
          <cell r="AU170">
            <v>246.28115456605263</v>
          </cell>
        </row>
        <row r="171">
          <cell r="A171" t="str">
            <v>EL/EUR-93</v>
          </cell>
          <cell r="B171" t="str">
            <v xml:space="preserve">    Euronota XCIII Euro (9%)</v>
          </cell>
          <cell r="AF171">
            <v>0</v>
          </cell>
          <cell r="AG171">
            <v>463.04899999999998</v>
          </cell>
          <cell r="AH171">
            <v>478.5</v>
          </cell>
          <cell r="AI171">
            <v>451.214</v>
          </cell>
          <cell r="AJ171">
            <v>430.06599999999997</v>
          </cell>
          <cell r="AK171">
            <v>423.85700000000003</v>
          </cell>
          <cell r="AL171">
            <v>394.84100000000001</v>
          </cell>
          <cell r="AM171">
            <v>418.37099999999998</v>
          </cell>
          <cell r="AN171">
            <v>398.97154</v>
          </cell>
          <cell r="AO171">
            <v>382.58999900000003</v>
          </cell>
          <cell r="AP171">
            <v>412.61690812396847</v>
          </cell>
          <cell r="AQ171">
            <v>412.61690812396847</v>
          </cell>
          <cell r="AR171">
            <v>394.77147118168267</v>
          </cell>
          <cell r="AS171">
            <v>393.56305754766487</v>
          </cell>
          <cell r="AT171">
            <v>444.66403162055337</v>
          </cell>
          <cell r="AU171">
            <v>443.3060782188947</v>
          </cell>
        </row>
        <row r="172">
          <cell r="A172" t="str">
            <v>EL/EUR-94</v>
          </cell>
          <cell r="B172" t="str">
            <v xml:space="preserve">    Euronota XCIV Euro (10,5% y 7%)</v>
          </cell>
          <cell r="AF172">
            <v>0</v>
          </cell>
          <cell r="AG172">
            <v>411.59899999999999</v>
          </cell>
          <cell r="AH172">
            <v>425.3</v>
          </cell>
          <cell r="AI172">
            <v>401.07900000000001</v>
          </cell>
          <cell r="AJ172">
            <v>382.28100000000001</v>
          </cell>
          <cell r="AK172">
            <v>376.76100000000002</v>
          </cell>
          <cell r="AL172">
            <v>350.97</v>
          </cell>
          <cell r="AM172">
            <v>371.88499999999999</v>
          </cell>
          <cell r="AN172">
            <v>354.641369</v>
          </cell>
          <cell r="AO172">
            <v>340.07999899999999</v>
          </cell>
          <cell r="AP172">
            <v>366.77058499908304</v>
          </cell>
          <cell r="AQ172">
            <v>366.77058499908304</v>
          </cell>
          <cell r="AR172">
            <v>350.90797438371789</v>
          </cell>
          <cell r="AS172">
            <v>349.83382893125764</v>
          </cell>
          <cell r="AT172">
            <v>395.25691699604744</v>
          </cell>
          <cell r="AU172">
            <v>394.04984730568418</v>
          </cell>
        </row>
        <row r="173">
          <cell r="A173" t="str">
            <v>EL/EUR-95</v>
          </cell>
          <cell r="B173" t="str">
            <v xml:space="preserve">    Euronota XCV Euro ( 9%)</v>
          </cell>
          <cell r="AF173">
            <v>0</v>
          </cell>
          <cell r="AG173">
            <v>668.84799999999996</v>
          </cell>
          <cell r="AH173">
            <v>691.1</v>
          </cell>
          <cell r="AI173">
            <v>651.75300000000004</v>
          </cell>
          <cell r="AJ173">
            <v>621.20699999999999</v>
          </cell>
          <cell r="AK173">
            <v>612.23699999999997</v>
          </cell>
          <cell r="AL173">
            <v>570.32600000000002</v>
          </cell>
          <cell r="AM173">
            <v>604.31399999999996</v>
          </cell>
          <cell r="AN173">
            <v>576.29222400000003</v>
          </cell>
          <cell r="AO173">
            <v>552.629998</v>
          </cell>
          <cell r="AP173">
            <v>596.00220062351002</v>
          </cell>
          <cell r="AQ173">
            <v>596.00220062351002</v>
          </cell>
          <cell r="AR173">
            <v>570.22545837354164</v>
          </cell>
          <cell r="AS173">
            <v>568.47997201329372</v>
          </cell>
          <cell r="AT173">
            <v>642.29249011857712</v>
          </cell>
          <cell r="AU173">
            <v>640.33100187173693</v>
          </cell>
        </row>
        <row r="174">
          <cell r="A174" t="str">
            <v>EL/EUR-96</v>
          </cell>
          <cell r="B174" t="str">
            <v xml:space="preserve">    Euronota XCVI Euro ( 7,125%)</v>
          </cell>
          <cell r="AF174">
            <v>0</v>
          </cell>
          <cell r="AG174">
            <v>205.79900000000001</v>
          </cell>
          <cell r="AH174">
            <v>212.7</v>
          </cell>
          <cell r="AI174">
            <v>200.53899999999999</v>
          </cell>
          <cell r="AJ174">
            <v>191.14099999999999</v>
          </cell>
          <cell r="AK174">
            <v>188.381</v>
          </cell>
          <cell r="AL174">
            <v>175.48500000000001</v>
          </cell>
          <cell r="AM174">
            <v>185.94300000000001</v>
          </cell>
          <cell r="AN174">
            <v>177.320684</v>
          </cell>
          <cell r="AO174">
            <v>170.04</v>
          </cell>
          <cell r="AP174">
            <v>183.38529249954152</v>
          </cell>
          <cell r="AQ174">
            <v>183.38529249954152</v>
          </cell>
          <cell r="AR174">
            <v>175.45398719185894</v>
          </cell>
          <cell r="AS174">
            <v>174.91691446562882</v>
          </cell>
          <cell r="AT174">
            <v>0</v>
          </cell>
          <cell r="AU174">
            <v>0</v>
          </cell>
        </row>
        <row r="175">
          <cell r="A175" t="str">
            <v>EL/EUR-97</v>
          </cell>
          <cell r="B175" t="str">
            <v xml:space="preserve">    Euronota XCVII Euro (8,5%)</v>
          </cell>
          <cell r="AF175">
            <v>0</v>
          </cell>
          <cell r="AG175">
            <v>0</v>
          </cell>
          <cell r="AH175">
            <v>691.1</v>
          </cell>
          <cell r="AI175">
            <v>651.75300000000004</v>
          </cell>
          <cell r="AJ175">
            <v>621.20699999999999</v>
          </cell>
          <cell r="AK175">
            <v>612.23699999999997</v>
          </cell>
          <cell r="AL175">
            <v>570.32600000000002</v>
          </cell>
          <cell r="AM175">
            <v>604.31399999999996</v>
          </cell>
          <cell r="AN175">
            <v>576.29222400000003</v>
          </cell>
          <cell r="AO175">
            <v>552.629998</v>
          </cell>
          <cell r="AP175">
            <v>596.00220062351002</v>
          </cell>
          <cell r="AQ175">
            <v>596.00220062351002</v>
          </cell>
          <cell r="AR175">
            <v>570.22545837354164</v>
          </cell>
          <cell r="AS175">
            <v>568.47997201329372</v>
          </cell>
          <cell r="AT175">
            <v>642.29249011857712</v>
          </cell>
          <cell r="AU175">
            <v>640.33100187173693</v>
          </cell>
        </row>
        <row r="176">
          <cell r="A176" t="str">
            <v>EL/EUR-98</v>
          </cell>
          <cell r="B176" t="str">
            <v xml:space="preserve">    Euronota XCVIII  Euro (Euribor+400)</v>
          </cell>
          <cell r="AG176">
            <v>0</v>
          </cell>
          <cell r="AH176">
            <v>106.3</v>
          </cell>
          <cell r="AI176">
            <v>100.27</v>
          </cell>
          <cell r="AJ176">
            <v>95.57</v>
          </cell>
          <cell r="AK176">
            <v>94.19</v>
          </cell>
          <cell r="AL176">
            <v>87.742000000000004</v>
          </cell>
          <cell r="AM176">
            <v>92.971000000000004</v>
          </cell>
          <cell r="AN176">
            <v>88.660342</v>
          </cell>
          <cell r="AO176">
            <v>85.02</v>
          </cell>
          <cell r="AP176">
            <v>91.69264624977076</v>
          </cell>
          <cell r="AQ176">
            <v>91.69264624977076</v>
          </cell>
          <cell r="AR176">
            <v>87.726993595929471</v>
          </cell>
          <cell r="AS176">
            <v>87.458457232814411</v>
          </cell>
          <cell r="AT176">
            <v>98.814229249011859</v>
          </cell>
          <cell r="AU176">
            <v>98.512461826421045</v>
          </cell>
        </row>
        <row r="177">
          <cell r="A177" t="str">
            <v>EL/JPY-99</v>
          </cell>
          <cell r="B177" t="str">
            <v xml:space="preserve">    Euronota XCIX  Y (3,5%)</v>
          </cell>
          <cell r="AG177">
            <v>0</v>
          </cell>
          <cell r="AH177">
            <v>169.3</v>
          </cell>
          <cell r="AI177">
            <v>176.661</v>
          </cell>
          <cell r="AJ177">
            <v>175.029</v>
          </cell>
          <cell r="AK177">
            <v>169.39599999999999</v>
          </cell>
          <cell r="AL177">
            <v>166.34299999999999</v>
          </cell>
          <cell r="AM177">
            <v>156.535</v>
          </cell>
          <cell r="AN177">
            <v>142.83447100000001</v>
          </cell>
          <cell r="AO177">
            <v>144.26544799999999</v>
          </cell>
          <cell r="AP177">
            <v>149.514079242462</v>
          </cell>
          <cell r="AQ177">
            <v>149.514079242462</v>
          </cell>
          <cell r="AR177">
            <v>137.12196236763921</v>
          </cell>
          <cell r="AS177">
            <v>135.87982184645583</v>
          </cell>
          <cell r="AT177">
            <v>149.91255101190973</v>
          </cell>
          <cell r="AU177">
            <v>147.98980514675657</v>
          </cell>
        </row>
        <row r="178">
          <cell r="A178" t="str">
            <v>EL/EUR-100</v>
          </cell>
          <cell r="B178" t="str">
            <v xml:space="preserve">    Euronota C Euro (8,5%)</v>
          </cell>
          <cell r="AG178">
            <v>0</v>
          </cell>
          <cell r="AH178">
            <v>584.79999999999995</v>
          </cell>
          <cell r="AI178">
            <v>551.48299999999995</v>
          </cell>
          <cell r="AJ178">
            <v>525.63699999999994</v>
          </cell>
          <cell r="AK178">
            <v>518.04700000000003</v>
          </cell>
          <cell r="AL178">
            <v>482.58300000000003</v>
          </cell>
          <cell r="AM178">
            <v>511.34300000000002</v>
          </cell>
          <cell r="AN178">
            <v>487.63188200000002</v>
          </cell>
          <cell r="AO178">
            <v>467.60999900000002</v>
          </cell>
          <cell r="AP178">
            <v>0</v>
          </cell>
          <cell r="AQ178">
            <v>0</v>
          </cell>
          <cell r="AR178">
            <v>0</v>
          </cell>
          <cell r="AS178">
            <v>0</v>
          </cell>
          <cell r="AT178">
            <v>0</v>
          </cell>
          <cell r="AU178">
            <v>0</v>
          </cell>
        </row>
        <row r="179">
          <cell r="A179" t="str">
            <v>EL/EUR-101</v>
          </cell>
          <cell r="B179" t="str">
            <v xml:space="preserve">    Euronota CI Euro (7,3% cupon diferido)</v>
          </cell>
          <cell r="AG179">
            <v>0</v>
          </cell>
          <cell r="AH179">
            <v>584.79999999999995</v>
          </cell>
          <cell r="AI179">
            <v>300.80900000000003</v>
          </cell>
          <cell r="AJ179">
            <v>286.71100000000001</v>
          </cell>
          <cell r="AK179">
            <v>282.57100000000003</v>
          </cell>
          <cell r="AL179">
            <v>263.22699999999998</v>
          </cell>
          <cell r="AM179">
            <v>278.91399999999999</v>
          </cell>
          <cell r="AN179">
            <v>265.98102699999998</v>
          </cell>
          <cell r="AO179">
            <v>0</v>
          </cell>
          <cell r="AP179">
            <v>0</v>
          </cell>
          <cell r="AQ179">
            <v>0</v>
          </cell>
          <cell r="AR179">
            <v>0</v>
          </cell>
          <cell r="AS179">
            <v>0</v>
          </cell>
          <cell r="AT179">
            <v>0</v>
          </cell>
          <cell r="AU179">
            <v>0</v>
          </cell>
        </row>
        <row r="180">
          <cell r="A180" t="str">
            <v>EL/EUR-102</v>
          </cell>
          <cell r="B180" t="str">
            <v xml:space="preserve">    Euronota CII Euro (9,25%)</v>
          </cell>
          <cell r="AI180">
            <v>501.34899999999999</v>
          </cell>
          <cell r="AJ180">
            <v>477.85199999999998</v>
          </cell>
          <cell r="AK180">
            <v>470.952</v>
          </cell>
          <cell r="AL180">
            <v>438.71199999999999</v>
          </cell>
          <cell r="AM180">
            <v>464.85700000000003</v>
          </cell>
          <cell r="AN180">
            <v>443.30171100000001</v>
          </cell>
          <cell r="AO180">
            <v>425.09999900000003</v>
          </cell>
          <cell r="AP180">
            <v>458.46323124885384</v>
          </cell>
          <cell r="AQ180">
            <v>458.46323124885384</v>
          </cell>
          <cell r="AR180">
            <v>438.6349679796474</v>
          </cell>
          <cell r="AS180">
            <v>437.2922861640721</v>
          </cell>
          <cell r="AT180">
            <v>494.07114624505931</v>
          </cell>
          <cell r="AU180">
            <v>492.56230913210527</v>
          </cell>
        </row>
        <row r="181">
          <cell r="A181" t="str">
            <v>EL/EUR-103</v>
          </cell>
          <cell r="B181" t="str">
            <v xml:space="preserve">    Euronota CIII Euro (9,75%)</v>
          </cell>
          <cell r="AI181">
            <v>250.67400000000001</v>
          </cell>
          <cell r="AJ181">
            <v>238.92599999999999</v>
          </cell>
          <cell r="AK181">
            <v>235.476</v>
          </cell>
          <cell r="AL181">
            <v>219.35599999999999</v>
          </cell>
          <cell r="AM181">
            <v>232.428</v>
          </cell>
          <cell r="AN181">
            <v>221.650856</v>
          </cell>
          <cell r="AO181">
            <v>212.54999900000001</v>
          </cell>
          <cell r="AP181">
            <v>229.23161562442692</v>
          </cell>
          <cell r="AQ181">
            <v>229.23161562442692</v>
          </cell>
          <cell r="AR181">
            <v>219.3174839898237</v>
          </cell>
          <cell r="AS181">
            <v>218.64614308203605</v>
          </cell>
          <cell r="AT181">
            <v>247.03557312252966</v>
          </cell>
          <cell r="AU181">
            <v>246.28115456605263</v>
          </cell>
        </row>
        <row r="182">
          <cell r="A182" t="str">
            <v>EL/EUR-104</v>
          </cell>
          <cell r="B182" t="str">
            <v xml:space="preserve">    Euronota CIV Euro (10%)</v>
          </cell>
          <cell r="AI182">
            <v>401.07900000000001</v>
          </cell>
          <cell r="AJ182">
            <v>382.28100000000001</v>
          </cell>
          <cell r="AK182">
            <v>376.76100000000002</v>
          </cell>
          <cell r="AL182">
            <v>350.97</v>
          </cell>
          <cell r="AM182">
            <v>371.88499999999999</v>
          </cell>
          <cell r="AN182">
            <v>354.641369</v>
          </cell>
          <cell r="AO182">
            <v>340.07999899999999</v>
          </cell>
          <cell r="AP182">
            <v>366.77058499908298</v>
          </cell>
          <cell r="AQ182">
            <v>366.77058499908298</v>
          </cell>
          <cell r="AR182">
            <v>350.90797438371789</v>
          </cell>
          <cell r="AS182">
            <v>349.83382893125764</v>
          </cell>
          <cell r="AT182">
            <v>395.25691699604744</v>
          </cell>
          <cell r="AU182">
            <v>394.04984730568418</v>
          </cell>
        </row>
        <row r="183">
          <cell r="A183" t="str">
            <v>EL/JPY-105</v>
          </cell>
          <cell r="B183" t="str">
            <v xml:space="preserve">    Euronota CV Y (5,4%) Samurai</v>
          </cell>
          <cell r="AI183">
            <v>196.29</v>
          </cell>
          <cell r="AJ183">
            <v>194.477</v>
          </cell>
          <cell r="AK183">
            <v>188.21799999999999</v>
          </cell>
          <cell r="AL183">
            <v>184.82599999999999</v>
          </cell>
          <cell r="AM183">
            <v>173.928</v>
          </cell>
          <cell r="AN183">
            <v>158.70496700000001</v>
          </cell>
          <cell r="AO183">
            <v>160.29494299999999</v>
          </cell>
          <cell r="AP183">
            <v>166.12675471384665</v>
          </cell>
          <cell r="AQ183">
            <v>166.12675471384665</v>
          </cell>
          <cell r="AR183">
            <v>152.35773596404357</v>
          </cell>
          <cell r="AS183">
            <v>150.97757982939532</v>
          </cell>
          <cell r="AT183">
            <v>166.56950112434413</v>
          </cell>
          <cell r="AU183">
            <v>164.43311682972953</v>
          </cell>
        </row>
        <row r="184">
          <cell r="A184" t="str">
            <v>EL/EUR-106</v>
          </cell>
          <cell r="B184" t="str">
            <v xml:space="preserve">    Euronota CVI Euro (L3+510)</v>
          </cell>
          <cell r="AI184">
            <v>200.53899999999999</v>
          </cell>
          <cell r="AJ184">
            <v>191.14099999999999</v>
          </cell>
          <cell r="AK184">
            <v>188.381</v>
          </cell>
          <cell r="AL184">
            <v>175.48500000000001</v>
          </cell>
          <cell r="AM184">
            <v>185.94300000000001</v>
          </cell>
          <cell r="AN184">
            <v>177.320684</v>
          </cell>
          <cell r="AO184">
            <v>170.04</v>
          </cell>
          <cell r="AP184">
            <v>183.38529249954152</v>
          </cell>
          <cell r="AQ184">
            <v>183.38529249954152</v>
          </cell>
          <cell r="AR184">
            <v>175.45398719185894</v>
          </cell>
          <cell r="AS184">
            <v>174.91691446562882</v>
          </cell>
          <cell r="AT184">
            <v>197.62845849802372</v>
          </cell>
          <cell r="AU184">
            <v>197.02492365284209</v>
          </cell>
        </row>
        <row r="185">
          <cell r="A185" t="str">
            <v>EL/EUR-107</v>
          </cell>
          <cell r="B185" t="str">
            <v xml:space="preserve">    Euronota CVII Euro (10%)</v>
          </cell>
          <cell r="AI185">
            <v>200.53899999999999</v>
          </cell>
          <cell r="AJ185">
            <v>621.20699999999999</v>
          </cell>
          <cell r="AK185">
            <v>612.23699999999997</v>
          </cell>
          <cell r="AL185">
            <v>570.32600000000002</v>
          </cell>
          <cell r="AM185">
            <v>604.31399999999996</v>
          </cell>
          <cell r="AN185">
            <v>576.29222400000003</v>
          </cell>
          <cell r="AO185">
            <v>552.629998</v>
          </cell>
          <cell r="AP185">
            <v>596.00220062351002</v>
          </cell>
          <cell r="AQ185">
            <v>596.00220062351002</v>
          </cell>
          <cell r="AR185">
            <v>570.22545837354164</v>
          </cell>
          <cell r="AS185">
            <v>568.47997201329372</v>
          </cell>
          <cell r="AT185">
            <v>642.29249011857712</v>
          </cell>
          <cell r="AU185">
            <v>640.33100187173693</v>
          </cell>
        </row>
        <row r="186">
          <cell r="A186" t="str">
            <v>EL/EUR-108</v>
          </cell>
          <cell r="B186" t="str">
            <v xml:space="preserve">    Euronota CVIII Euro (10,25%)</v>
          </cell>
          <cell r="AJ186">
            <v>716.77700000000004</v>
          </cell>
          <cell r="AK186">
            <v>706.428</v>
          </cell>
          <cell r="AL186">
            <v>658.06799999999998</v>
          </cell>
          <cell r="AM186">
            <v>697.28499999999997</v>
          </cell>
          <cell r="AN186">
            <v>664.95256700000004</v>
          </cell>
          <cell r="AO186">
            <v>637.64999799999998</v>
          </cell>
          <cell r="AP186">
            <v>687.69484687328077</v>
          </cell>
          <cell r="AQ186">
            <v>687.69484687328077</v>
          </cell>
          <cell r="AR186">
            <v>657.9524519694711</v>
          </cell>
          <cell r="AS186">
            <v>655.93842924610817</v>
          </cell>
          <cell r="AT186">
            <v>741.10671936758888</v>
          </cell>
          <cell r="AU186">
            <v>738.84346369815796</v>
          </cell>
        </row>
        <row r="187">
          <cell r="A187" t="str">
            <v>EL/EUR-109</v>
          </cell>
          <cell r="B187" t="str">
            <v xml:space="preserve">    Euronota CIX Euro (8,125%)</v>
          </cell>
          <cell r="AJ187">
            <v>716.77700000000004</v>
          </cell>
          <cell r="AK187">
            <v>470.952</v>
          </cell>
          <cell r="AL187">
            <v>438.71199999999999</v>
          </cell>
          <cell r="AM187">
            <v>464.85700000000003</v>
          </cell>
          <cell r="AN187">
            <v>443.30171100000001</v>
          </cell>
          <cell r="AO187">
            <v>425.09999900000003</v>
          </cell>
          <cell r="AP187">
            <v>458.46323124885384</v>
          </cell>
          <cell r="AQ187">
            <v>458.46323124885384</v>
          </cell>
          <cell r="AR187">
            <v>438.6349679796474</v>
          </cell>
          <cell r="AS187">
            <v>437.2922861640721</v>
          </cell>
          <cell r="AT187">
            <v>494.07114624505931</v>
          </cell>
          <cell r="AU187">
            <v>492.56230913210527</v>
          </cell>
        </row>
        <row r="188">
          <cell r="A188" t="str">
            <v>EL/EUR-110</v>
          </cell>
          <cell r="B188" t="str">
            <v xml:space="preserve">    Euronota CX Euro (9%)</v>
          </cell>
          <cell r="AK188">
            <v>706.428</v>
          </cell>
          <cell r="AL188">
            <v>658.06799999999998</v>
          </cell>
          <cell r="AM188">
            <v>697.28499999999997</v>
          </cell>
          <cell r="AN188">
            <v>664.95256700000004</v>
          </cell>
          <cell r="AO188">
            <v>637.64999799999998</v>
          </cell>
          <cell r="AP188">
            <v>687.69484687328077</v>
          </cell>
          <cell r="AQ188">
            <v>687.69484687328077</v>
          </cell>
          <cell r="AR188">
            <v>657.9524519694711</v>
          </cell>
          <cell r="AS188">
            <v>655.93842924610817</v>
          </cell>
          <cell r="AT188">
            <v>741.10671936758888</v>
          </cell>
          <cell r="AU188">
            <v>738.84346369815796</v>
          </cell>
        </row>
        <row r="189">
          <cell r="A189" t="str">
            <v>EL/JPY-111</v>
          </cell>
          <cell r="B189" t="str">
            <v xml:space="preserve">    Euronota CXI Y (5,125%) Samurai</v>
          </cell>
          <cell r="AK189">
            <v>564.65300000000002</v>
          </cell>
          <cell r="AL189">
            <v>554.47699999999998</v>
          </cell>
          <cell r="AM189">
            <v>521.78499999999997</v>
          </cell>
          <cell r="AN189">
            <v>476.11490199999997</v>
          </cell>
          <cell r="AO189">
            <v>480.88482799999997</v>
          </cell>
          <cell r="AP189">
            <v>498.38026414154001</v>
          </cell>
          <cell r="AQ189">
            <v>498.38026414154001</v>
          </cell>
          <cell r="AR189">
            <v>457.07320789213065</v>
          </cell>
          <cell r="AS189">
            <v>452.93273948818603</v>
          </cell>
          <cell r="AT189">
            <v>499.70850337303244</v>
          </cell>
          <cell r="AU189">
            <v>493.29935048918856</v>
          </cell>
        </row>
        <row r="190">
          <cell r="A190" t="str">
            <v>EL/EUR-112</v>
          </cell>
          <cell r="B190" t="str">
            <v xml:space="preserve">    Euronota CXII Euro (9%)</v>
          </cell>
          <cell r="AK190">
            <v>941.90300000000002</v>
          </cell>
          <cell r="AL190">
            <v>877.42399999999998</v>
          </cell>
          <cell r="AM190">
            <v>929.71400000000006</v>
          </cell>
          <cell r="AN190">
            <v>886.60342200000002</v>
          </cell>
          <cell r="AO190">
            <v>850.19999800000005</v>
          </cell>
          <cell r="AP190">
            <v>916.92646249770769</v>
          </cell>
          <cell r="AQ190">
            <v>916.92646249770769</v>
          </cell>
          <cell r="AR190">
            <v>877.2699359592948</v>
          </cell>
          <cell r="AS190">
            <v>874.58457232814419</v>
          </cell>
          <cell r="AT190">
            <v>988.14229249011862</v>
          </cell>
          <cell r="AU190">
            <v>985.12461826421054</v>
          </cell>
        </row>
        <row r="191">
          <cell r="A191" t="str">
            <v>EL/EUR-113</v>
          </cell>
          <cell r="B191" t="str">
            <v xml:space="preserve">    Euronota CXIII Euro (9,25%)</v>
          </cell>
          <cell r="AK191">
            <v>941.90300000000002</v>
          </cell>
          <cell r="AL191">
            <v>877.42399999999998</v>
          </cell>
          <cell r="AM191">
            <v>929.71400000000006</v>
          </cell>
          <cell r="AN191">
            <v>886.60342200000002</v>
          </cell>
          <cell r="AO191">
            <v>850.19999800000005</v>
          </cell>
          <cell r="AP191">
            <v>916.92646249770769</v>
          </cell>
          <cell r="AQ191">
            <v>916.92646249770769</v>
          </cell>
          <cell r="AR191">
            <v>877.2699359592948</v>
          </cell>
          <cell r="AS191">
            <v>874.58457232814419</v>
          </cell>
          <cell r="AT191">
            <v>988.14229249011862</v>
          </cell>
          <cell r="AU191">
            <v>985.12461826421054</v>
          </cell>
        </row>
        <row r="192">
          <cell r="A192" t="str">
            <v>EL/EUR-114</v>
          </cell>
          <cell r="B192" t="str">
            <v xml:space="preserve">    Euronota CXIV Euro (10%)</v>
          </cell>
          <cell r="AL192">
            <v>438.71199999999999</v>
          </cell>
          <cell r="AM192">
            <v>464.85700000000003</v>
          </cell>
          <cell r="AN192">
            <v>443.30171100000001</v>
          </cell>
          <cell r="AO192">
            <v>425.09999900000003</v>
          </cell>
          <cell r="AP192">
            <v>458.46323124885384</v>
          </cell>
          <cell r="AQ192">
            <v>458.46323124885384</v>
          </cell>
          <cell r="AR192">
            <v>438.6349679796474</v>
          </cell>
          <cell r="AS192">
            <v>437.2922861640721</v>
          </cell>
          <cell r="AT192">
            <v>494.07114624505931</v>
          </cell>
          <cell r="AU192">
            <v>492.56230913210527</v>
          </cell>
        </row>
        <row r="193">
          <cell r="A193" t="str">
            <v>EL/JPY-115</v>
          </cell>
          <cell r="B193" t="str">
            <v xml:space="preserve">    Euronota CXV Y (4,85%) Samurai</v>
          </cell>
          <cell r="AL193">
            <v>568.33900000000006</v>
          </cell>
          <cell r="AM193">
            <v>534.82899999999995</v>
          </cell>
          <cell r="AN193">
            <v>488.01777499999997</v>
          </cell>
          <cell r="AO193">
            <v>492.906949</v>
          </cell>
          <cell r="AP193">
            <v>510.83977074507851</v>
          </cell>
          <cell r="AQ193">
            <v>510.83977074507851</v>
          </cell>
          <cell r="AR193">
            <v>468.50003808943399</v>
          </cell>
          <cell r="AS193">
            <v>464.25605797539066</v>
          </cell>
          <cell r="AT193">
            <v>512.20121595735827</v>
          </cell>
          <cell r="AU193">
            <v>505.63183425141824</v>
          </cell>
        </row>
        <row r="194">
          <cell r="A194" t="str">
            <v>EL/EUR-116</v>
          </cell>
          <cell r="B194" t="str">
            <v xml:space="preserve">    Euronota CXVI Euro (10%)</v>
          </cell>
          <cell r="AL194">
            <v>568.33900000000006</v>
          </cell>
          <cell r="AM194">
            <v>534.82899999999995</v>
          </cell>
          <cell r="AN194">
            <v>443.30171100000001</v>
          </cell>
          <cell r="AO194">
            <v>425.09999900000003</v>
          </cell>
          <cell r="AP194">
            <v>458.46323124885384</v>
          </cell>
          <cell r="AQ194">
            <v>458.46323124885384</v>
          </cell>
          <cell r="AR194">
            <v>438.6349679796474</v>
          </cell>
          <cell r="AS194">
            <v>437.2922861640721</v>
          </cell>
          <cell r="AT194">
            <v>494.07114624505931</v>
          </cell>
          <cell r="AU194">
            <v>492.56230913210527</v>
          </cell>
        </row>
        <row r="195">
          <cell r="A195" t="str">
            <v>EL/EUR-116</v>
          </cell>
          <cell r="B195" t="str">
            <v>Bono Argentino</v>
          </cell>
          <cell r="C195">
            <v>0</v>
          </cell>
          <cell r="D195">
            <v>0</v>
          </cell>
          <cell r="E195">
            <v>0</v>
          </cell>
          <cell r="F195">
            <v>0</v>
          </cell>
          <cell r="G195">
            <v>0</v>
          </cell>
          <cell r="H195">
            <v>0</v>
          </cell>
          <cell r="I195">
            <v>0</v>
          </cell>
          <cell r="J195">
            <v>0</v>
          </cell>
          <cell r="K195">
            <v>0</v>
          </cell>
          <cell r="L195">
            <v>0</v>
          </cell>
          <cell r="M195">
            <v>0</v>
          </cell>
          <cell r="N195">
            <v>0</v>
          </cell>
          <cell r="O195">
            <v>0</v>
          </cell>
          <cell r="P195">
            <v>0</v>
          </cell>
          <cell r="Q195">
            <v>1796</v>
          </cell>
          <cell r="R195">
            <v>1999</v>
          </cell>
          <cell r="S195">
            <v>1999</v>
          </cell>
          <cell r="T195">
            <v>1999</v>
          </cell>
          <cell r="U195">
            <v>1779</v>
          </cell>
          <cell r="V195">
            <v>1559</v>
          </cell>
          <cell r="W195">
            <v>1339</v>
          </cell>
          <cell r="X195">
            <v>1119</v>
          </cell>
          <cell r="Y195">
            <v>899</v>
          </cell>
          <cell r="Z195">
            <v>679</v>
          </cell>
          <cell r="AA195">
            <v>459</v>
          </cell>
          <cell r="AB195">
            <v>239</v>
          </cell>
          <cell r="AC195">
            <v>0</v>
          </cell>
          <cell r="AD195">
            <v>0</v>
          </cell>
          <cell r="AE195">
            <v>0</v>
          </cell>
          <cell r="AF195">
            <v>0</v>
          </cell>
          <cell r="AG195">
            <v>0</v>
          </cell>
          <cell r="AH195">
            <v>0</v>
          </cell>
          <cell r="AI195">
            <v>0</v>
          </cell>
          <cell r="AJ195">
            <v>0</v>
          </cell>
          <cell r="AK195">
            <v>0</v>
          </cell>
          <cell r="AL195">
            <v>0</v>
          </cell>
          <cell r="AM195">
            <v>0</v>
          </cell>
          <cell r="AN195">
            <v>0</v>
          </cell>
          <cell r="AO195">
            <v>0</v>
          </cell>
          <cell r="AP195">
            <v>0</v>
          </cell>
          <cell r="AQ195">
            <v>0</v>
          </cell>
          <cell r="AR195">
            <v>0</v>
          </cell>
          <cell r="AS195">
            <v>0</v>
          </cell>
          <cell r="AT195">
            <v>0</v>
          </cell>
          <cell r="AU195">
            <v>0</v>
          </cell>
        </row>
        <row r="196">
          <cell r="A196" t="str">
            <v>BOARDOM</v>
          </cell>
          <cell r="B196" t="str">
            <v xml:space="preserve">    Tramo Domestico</v>
          </cell>
          <cell r="C196">
            <v>0</v>
          </cell>
          <cell r="D196">
            <v>0</v>
          </cell>
          <cell r="E196">
            <v>0</v>
          </cell>
          <cell r="F196">
            <v>0</v>
          </cell>
          <cell r="G196">
            <v>0</v>
          </cell>
          <cell r="H196">
            <v>0</v>
          </cell>
          <cell r="I196">
            <v>0</v>
          </cell>
          <cell r="J196">
            <v>0</v>
          </cell>
          <cell r="K196">
            <v>0</v>
          </cell>
          <cell r="L196">
            <v>0</v>
          </cell>
          <cell r="M196">
            <v>0</v>
          </cell>
          <cell r="N196">
            <v>0</v>
          </cell>
          <cell r="O196">
            <v>0</v>
          </cell>
          <cell r="P196">
            <v>0</v>
          </cell>
          <cell r="Q196">
            <v>898</v>
          </cell>
          <cell r="R196">
            <v>999.5</v>
          </cell>
          <cell r="S196">
            <v>999.5</v>
          </cell>
          <cell r="T196">
            <v>999.5</v>
          </cell>
          <cell r="U196">
            <v>889.5</v>
          </cell>
          <cell r="V196">
            <v>779.5</v>
          </cell>
          <cell r="W196">
            <v>669.5</v>
          </cell>
          <cell r="X196">
            <v>559.5</v>
          </cell>
          <cell r="Y196">
            <v>449.5</v>
          </cell>
          <cell r="Z196">
            <v>339.5</v>
          </cell>
          <cell r="AA196">
            <v>229.5</v>
          </cell>
          <cell r="AB196">
            <v>119.5</v>
          </cell>
          <cell r="AC196">
            <v>0</v>
          </cell>
          <cell r="AD196">
            <v>0</v>
          </cell>
          <cell r="AE196">
            <v>0</v>
          </cell>
          <cell r="AF196">
            <v>0</v>
          </cell>
          <cell r="AG196">
            <v>0</v>
          </cell>
          <cell r="AH196">
            <v>0</v>
          </cell>
          <cell r="AI196">
            <v>0</v>
          </cell>
          <cell r="AJ196">
            <v>0</v>
          </cell>
          <cell r="AK196">
            <v>0</v>
          </cell>
          <cell r="AL196">
            <v>0</v>
          </cell>
          <cell r="AM196">
            <v>0</v>
          </cell>
          <cell r="AN196">
            <v>0</v>
          </cell>
          <cell r="AO196">
            <v>0</v>
          </cell>
          <cell r="AP196">
            <v>0</v>
          </cell>
          <cell r="AQ196">
            <v>0</v>
          </cell>
          <cell r="AR196">
            <v>0</v>
          </cell>
          <cell r="AS196">
            <v>0</v>
          </cell>
          <cell r="AT196">
            <v>0</v>
          </cell>
          <cell r="AU196">
            <v>0</v>
          </cell>
        </row>
        <row r="197">
          <cell r="A197" t="str">
            <v>BOARINT</v>
          </cell>
          <cell r="B197" t="str">
            <v xml:space="preserve">    Tramo Internacional</v>
          </cell>
          <cell r="C197">
            <v>0</v>
          </cell>
          <cell r="D197">
            <v>0</v>
          </cell>
          <cell r="E197">
            <v>0</v>
          </cell>
          <cell r="F197">
            <v>0</v>
          </cell>
          <cell r="G197">
            <v>0</v>
          </cell>
          <cell r="H197">
            <v>0</v>
          </cell>
          <cell r="I197">
            <v>0</v>
          </cell>
          <cell r="J197">
            <v>0</v>
          </cell>
          <cell r="K197">
            <v>0</v>
          </cell>
          <cell r="L197">
            <v>0</v>
          </cell>
          <cell r="M197">
            <v>0</v>
          </cell>
          <cell r="N197">
            <v>0</v>
          </cell>
          <cell r="O197">
            <v>0</v>
          </cell>
          <cell r="P197">
            <v>0</v>
          </cell>
          <cell r="Q197">
            <v>898</v>
          </cell>
          <cell r="R197">
            <v>999.5</v>
          </cell>
          <cell r="S197">
            <v>999.5</v>
          </cell>
          <cell r="T197">
            <v>999.5</v>
          </cell>
          <cell r="U197">
            <v>889.5</v>
          </cell>
          <cell r="V197">
            <v>779.5</v>
          </cell>
          <cell r="W197">
            <v>669.5</v>
          </cell>
          <cell r="X197">
            <v>559.5</v>
          </cell>
          <cell r="Y197">
            <v>449.5</v>
          </cell>
          <cell r="Z197">
            <v>339.5</v>
          </cell>
          <cell r="AA197">
            <v>229.5</v>
          </cell>
          <cell r="AB197">
            <v>119.5</v>
          </cell>
          <cell r="AC197">
            <v>0</v>
          </cell>
          <cell r="AD197">
            <v>0</v>
          </cell>
          <cell r="AE197">
            <v>0</v>
          </cell>
          <cell r="AF197">
            <v>0</v>
          </cell>
          <cell r="AG197">
            <v>0</v>
          </cell>
          <cell r="AH197">
            <v>0</v>
          </cell>
          <cell r="AI197">
            <v>0</v>
          </cell>
          <cell r="AJ197">
            <v>0</v>
          </cell>
          <cell r="AK197">
            <v>0</v>
          </cell>
          <cell r="AL197">
            <v>0</v>
          </cell>
          <cell r="AM197">
            <v>0</v>
          </cell>
          <cell r="AN197">
            <v>0</v>
          </cell>
          <cell r="AO197">
            <v>0</v>
          </cell>
          <cell r="AP197">
            <v>0</v>
          </cell>
          <cell r="AQ197">
            <v>0</v>
          </cell>
          <cell r="AR197">
            <v>0</v>
          </cell>
          <cell r="AT197">
            <v>0</v>
          </cell>
          <cell r="AU197">
            <v>0</v>
          </cell>
        </row>
        <row r="198">
          <cell r="A198" t="str">
            <v>LETR</v>
          </cell>
          <cell r="B198" t="str">
            <v>Letras</v>
          </cell>
          <cell r="C198">
            <v>0</v>
          </cell>
          <cell r="D198">
            <v>0</v>
          </cell>
          <cell r="E198">
            <v>0</v>
          </cell>
          <cell r="F198">
            <v>0</v>
          </cell>
          <cell r="G198">
            <v>0</v>
          </cell>
          <cell r="H198">
            <v>0</v>
          </cell>
          <cell r="I198">
            <v>0</v>
          </cell>
          <cell r="J198">
            <v>0</v>
          </cell>
          <cell r="K198">
            <v>0</v>
          </cell>
          <cell r="L198">
            <v>0</v>
          </cell>
          <cell r="M198">
            <v>0</v>
          </cell>
          <cell r="N198">
            <v>0</v>
          </cell>
          <cell r="O198">
            <v>400</v>
          </cell>
          <cell r="P198">
            <v>0</v>
          </cell>
          <cell r="Q198">
            <v>0</v>
          </cell>
          <cell r="R198">
            <v>0</v>
          </cell>
          <cell r="S198">
            <v>376</v>
          </cell>
          <cell r="T198">
            <v>802.7</v>
          </cell>
          <cell r="U198">
            <v>320.08</v>
          </cell>
          <cell r="V198">
            <v>380.08</v>
          </cell>
          <cell r="W198">
            <v>132.4</v>
          </cell>
          <cell r="X198">
            <v>0</v>
          </cell>
          <cell r="Y198">
            <v>0</v>
          </cell>
          <cell r="Z198">
            <v>0</v>
          </cell>
          <cell r="AA198">
            <v>0</v>
          </cell>
          <cell r="AB198">
            <v>0</v>
          </cell>
          <cell r="AC198">
            <v>0</v>
          </cell>
          <cell r="AD198">
            <v>0</v>
          </cell>
          <cell r="AE198">
            <v>0</v>
          </cell>
          <cell r="AF198">
            <v>0</v>
          </cell>
          <cell r="AG198">
            <v>0</v>
          </cell>
          <cell r="AH198">
            <v>0</v>
          </cell>
          <cell r="AI198">
            <v>0</v>
          </cell>
          <cell r="AJ198">
            <v>0</v>
          </cell>
          <cell r="AK198">
            <v>0</v>
          </cell>
          <cell r="AL198">
            <v>0</v>
          </cell>
          <cell r="AM198">
            <v>0</v>
          </cell>
          <cell r="AN198">
            <v>52</v>
          </cell>
          <cell r="AO198">
            <v>56.651000000000003</v>
          </cell>
          <cell r="AP198">
            <v>51</v>
          </cell>
          <cell r="AQ198">
            <v>51</v>
          </cell>
          <cell r="AR198">
            <v>3400.6923509999992</v>
          </cell>
          <cell r="AS198">
            <v>18.691890000000001</v>
          </cell>
          <cell r="AT198">
            <v>7.0066689473684214</v>
          </cell>
          <cell r="AU198">
            <v>0</v>
          </cell>
        </row>
        <row r="199">
          <cell r="A199" t="str">
            <v>LE$</v>
          </cell>
          <cell r="B199" t="str">
            <v>Letes $</v>
          </cell>
          <cell r="C199">
            <v>0</v>
          </cell>
          <cell r="D199">
            <v>0</v>
          </cell>
          <cell r="E199">
            <v>0</v>
          </cell>
          <cell r="F199">
            <v>0</v>
          </cell>
          <cell r="G199">
            <v>0</v>
          </cell>
          <cell r="H199">
            <v>0</v>
          </cell>
          <cell r="I199">
            <v>0</v>
          </cell>
          <cell r="J199">
            <v>0</v>
          </cell>
          <cell r="K199">
            <v>0</v>
          </cell>
          <cell r="L199">
            <v>0</v>
          </cell>
          <cell r="M199">
            <v>0</v>
          </cell>
          <cell r="N199">
            <v>0</v>
          </cell>
          <cell r="O199">
            <v>0</v>
          </cell>
          <cell r="P199">
            <v>0</v>
          </cell>
          <cell r="Q199">
            <v>0</v>
          </cell>
          <cell r="R199">
            <v>0</v>
          </cell>
          <cell r="S199">
            <v>0</v>
          </cell>
          <cell r="T199">
            <v>0</v>
          </cell>
          <cell r="U199">
            <v>793.8</v>
          </cell>
          <cell r="V199">
            <v>773.4</v>
          </cell>
          <cell r="W199">
            <v>769.06699999999978</v>
          </cell>
          <cell r="X199">
            <v>1543.6</v>
          </cell>
          <cell r="Y199">
            <v>1551.3</v>
          </cell>
          <cell r="Z199">
            <v>1774.8</v>
          </cell>
          <cell r="AA199">
            <v>1274.8</v>
          </cell>
          <cell r="AB199">
            <v>257</v>
          </cell>
          <cell r="AC199">
            <v>774.53</v>
          </cell>
          <cell r="AD199">
            <v>512.20000000000005</v>
          </cell>
          <cell r="AE199">
            <v>0</v>
          </cell>
          <cell r="AF199">
            <v>0</v>
          </cell>
          <cell r="AG199">
            <v>0</v>
          </cell>
          <cell r="AH199">
            <v>0</v>
          </cell>
          <cell r="AI199">
            <v>0</v>
          </cell>
          <cell r="AJ199">
            <v>0</v>
          </cell>
          <cell r="AK199">
            <v>0</v>
          </cell>
          <cell r="AL199">
            <v>0</v>
          </cell>
          <cell r="AM199">
            <v>0</v>
          </cell>
          <cell r="AN199">
            <v>0</v>
          </cell>
          <cell r="AO199">
            <v>0</v>
          </cell>
          <cell r="AP199">
            <v>0</v>
          </cell>
          <cell r="AQ199">
            <v>0</v>
          </cell>
          <cell r="AR199">
            <v>818.90375300000005</v>
          </cell>
          <cell r="AS199">
            <v>289.45920793103448</v>
          </cell>
          <cell r="AT199">
            <v>0.38428230144620834</v>
          </cell>
          <cell r="AU199">
            <v>0</v>
          </cell>
        </row>
        <row r="200">
          <cell r="A200" t="str">
            <v>LEU$</v>
          </cell>
          <cell r="B200" t="str">
            <v>Letes u$s</v>
          </cell>
          <cell r="C200">
            <v>0</v>
          </cell>
          <cell r="D200">
            <v>0</v>
          </cell>
          <cell r="E200">
            <v>0</v>
          </cell>
          <cell r="F200">
            <v>0</v>
          </cell>
          <cell r="G200">
            <v>0</v>
          </cell>
          <cell r="H200">
            <v>0</v>
          </cell>
          <cell r="I200">
            <v>0</v>
          </cell>
          <cell r="J200">
            <v>0</v>
          </cell>
          <cell r="K200">
            <v>0</v>
          </cell>
          <cell r="L200">
            <v>0</v>
          </cell>
          <cell r="M200">
            <v>0</v>
          </cell>
          <cell r="N200">
            <v>0</v>
          </cell>
          <cell r="O200">
            <v>0</v>
          </cell>
          <cell r="P200">
            <v>0</v>
          </cell>
          <cell r="Q200">
            <v>0</v>
          </cell>
          <cell r="R200">
            <v>0</v>
          </cell>
          <cell r="S200">
            <v>0</v>
          </cell>
          <cell r="T200">
            <v>0</v>
          </cell>
          <cell r="U200">
            <v>0</v>
          </cell>
          <cell r="V200">
            <v>505.5</v>
          </cell>
          <cell r="W200">
            <v>1276.2</v>
          </cell>
          <cell r="X200">
            <v>1025.7</v>
          </cell>
          <cell r="Y200">
            <v>1280.3</v>
          </cell>
          <cell r="Z200">
            <v>1273.2</v>
          </cell>
          <cell r="AA200">
            <v>1761.71</v>
          </cell>
          <cell r="AB200">
            <v>2792.13</v>
          </cell>
          <cell r="AC200">
            <v>2272</v>
          </cell>
          <cell r="AD200">
            <v>2588.38</v>
          </cell>
          <cell r="AE200">
            <v>3156.88</v>
          </cell>
          <cell r="AF200">
            <v>3508.1580000000004</v>
          </cell>
          <cell r="AG200">
            <v>3585.98</v>
          </cell>
          <cell r="AH200">
            <v>3618.86</v>
          </cell>
          <cell r="AI200">
            <v>4173.76</v>
          </cell>
          <cell r="AJ200">
            <v>4765.9049999999997</v>
          </cell>
          <cell r="AK200">
            <v>4693.1370000000006</v>
          </cell>
          <cell r="AL200">
            <v>5299.5</v>
          </cell>
          <cell r="AM200">
            <v>5108.3999999999996</v>
          </cell>
          <cell r="AN200">
            <v>5447.7289200000005</v>
          </cell>
          <cell r="AO200">
            <v>5218.9745629999998</v>
          </cell>
          <cell r="AP200">
            <v>2984.1356709999995</v>
          </cell>
          <cell r="AQ200">
            <v>1767.7544769999995</v>
          </cell>
          <cell r="AR200">
            <v>2526.39</v>
          </cell>
          <cell r="AS200">
            <v>1621.5967000000001</v>
          </cell>
          <cell r="AT200">
            <v>0.38428230144620834</v>
          </cell>
          <cell r="AU200">
            <v>0</v>
          </cell>
        </row>
        <row r="201">
          <cell r="A201" t="str">
            <v>LEU$</v>
          </cell>
          <cell r="B201" t="str">
            <v>Bontes</v>
          </cell>
          <cell r="C201">
            <v>0</v>
          </cell>
          <cell r="D201">
            <v>0</v>
          </cell>
          <cell r="E201">
            <v>0</v>
          </cell>
          <cell r="F201">
            <v>0</v>
          </cell>
          <cell r="G201">
            <v>0</v>
          </cell>
          <cell r="H201">
            <v>0</v>
          </cell>
          <cell r="I201">
            <v>0</v>
          </cell>
          <cell r="J201">
            <v>0</v>
          </cell>
          <cell r="K201">
            <v>0</v>
          </cell>
          <cell r="L201">
            <v>0</v>
          </cell>
          <cell r="M201">
            <v>0</v>
          </cell>
          <cell r="N201">
            <v>0</v>
          </cell>
          <cell r="O201">
            <v>0</v>
          </cell>
          <cell r="P201">
            <v>0</v>
          </cell>
          <cell r="Q201">
            <v>0</v>
          </cell>
          <cell r="R201">
            <v>0</v>
          </cell>
          <cell r="S201">
            <v>0</v>
          </cell>
          <cell r="T201">
            <v>0</v>
          </cell>
          <cell r="U201">
            <v>0</v>
          </cell>
          <cell r="V201">
            <v>0</v>
          </cell>
          <cell r="W201">
            <v>502.4</v>
          </cell>
          <cell r="X201">
            <v>1028.69</v>
          </cell>
          <cell r="Y201">
            <v>2552.6999999999998</v>
          </cell>
          <cell r="Z201">
            <v>2552.6999999999998</v>
          </cell>
          <cell r="AA201">
            <v>3128.69</v>
          </cell>
          <cell r="AB201">
            <v>3128.692</v>
          </cell>
          <cell r="AC201">
            <v>3128.692</v>
          </cell>
          <cell r="AD201">
            <v>4219.6660000000002</v>
          </cell>
          <cell r="AE201">
            <v>3837.8420000000001</v>
          </cell>
          <cell r="AF201">
            <v>4602.5339999999997</v>
          </cell>
          <cell r="AG201">
            <v>8788.9830000000002</v>
          </cell>
          <cell r="AH201">
            <v>9154.2999999999993</v>
          </cell>
          <cell r="AI201">
            <v>9154.3089999999993</v>
          </cell>
          <cell r="AJ201">
            <v>12620.308999999999</v>
          </cell>
          <cell r="AK201">
            <v>12620.31</v>
          </cell>
          <cell r="AL201">
            <v>13882.71</v>
          </cell>
          <cell r="AM201">
            <v>14584.183000000001</v>
          </cell>
          <cell r="AN201">
            <v>14856.696724000001</v>
          </cell>
          <cell r="AO201">
            <v>8280.4775990000016</v>
          </cell>
          <cell r="AP201">
            <v>8260.3424749999995</v>
          </cell>
          <cell r="AQ201">
            <v>8260.3424749999995</v>
          </cell>
          <cell r="AR201">
            <v>4472.8701375293413</v>
          </cell>
          <cell r="AS201">
            <v>1953.5245605511952</v>
          </cell>
          <cell r="AT201">
            <v>1036.2602532517251</v>
          </cell>
          <cell r="AU201">
            <v>1153.4187684173867</v>
          </cell>
        </row>
        <row r="202">
          <cell r="A202" t="str">
            <v>BT98</v>
          </cell>
          <cell r="B202" t="str">
            <v xml:space="preserve">     Venc. dic/98</v>
          </cell>
          <cell r="C202">
            <v>0</v>
          </cell>
          <cell r="D202">
            <v>0</v>
          </cell>
          <cell r="E202">
            <v>0</v>
          </cell>
          <cell r="F202">
            <v>0</v>
          </cell>
          <cell r="G202">
            <v>0</v>
          </cell>
          <cell r="H202">
            <v>0</v>
          </cell>
          <cell r="I202">
            <v>0</v>
          </cell>
          <cell r="J202">
            <v>0</v>
          </cell>
          <cell r="K202">
            <v>0</v>
          </cell>
          <cell r="L202">
            <v>0</v>
          </cell>
          <cell r="M202">
            <v>0</v>
          </cell>
          <cell r="N202">
            <v>0</v>
          </cell>
          <cell r="O202">
            <v>0</v>
          </cell>
          <cell r="P202">
            <v>0</v>
          </cell>
          <cell r="Q202">
            <v>0</v>
          </cell>
          <cell r="R202">
            <v>0</v>
          </cell>
          <cell r="S202">
            <v>0</v>
          </cell>
          <cell r="T202">
            <v>0</v>
          </cell>
          <cell r="U202">
            <v>0</v>
          </cell>
          <cell r="V202">
            <v>0</v>
          </cell>
          <cell r="W202">
            <v>502.4</v>
          </cell>
          <cell r="X202">
            <v>1028.69</v>
          </cell>
          <cell r="Y202">
            <v>1028.69</v>
          </cell>
          <cell r="Z202">
            <v>1028.69</v>
          </cell>
          <cell r="AA202">
            <v>1028.69</v>
          </cell>
          <cell r="AB202">
            <v>1028.692</v>
          </cell>
          <cell r="AC202">
            <v>1028.692</v>
          </cell>
          <cell r="AD202">
            <v>1028.69</v>
          </cell>
          <cell r="AE202">
            <v>0</v>
          </cell>
          <cell r="AF202">
            <v>0</v>
          </cell>
          <cell r="AG202">
            <v>0</v>
          </cell>
          <cell r="AH202">
            <v>0</v>
          </cell>
          <cell r="AI202">
            <v>0</v>
          </cell>
          <cell r="AJ202">
            <v>0</v>
          </cell>
          <cell r="AK202">
            <v>0</v>
          </cell>
          <cell r="AL202">
            <v>0</v>
          </cell>
          <cell r="AM202">
            <v>0</v>
          </cell>
          <cell r="AN202">
            <v>0</v>
          </cell>
          <cell r="AO202">
            <v>0</v>
          </cell>
          <cell r="AP202">
            <v>0</v>
          </cell>
          <cell r="AQ202">
            <v>0</v>
          </cell>
          <cell r="AR202">
            <v>0</v>
          </cell>
          <cell r="AS202">
            <v>1953.5245605511952</v>
          </cell>
          <cell r="AT202">
            <v>0</v>
          </cell>
          <cell r="AU202">
            <v>0</v>
          </cell>
        </row>
        <row r="203">
          <cell r="A203" t="str">
            <v>BT01</v>
          </cell>
          <cell r="B203" t="str">
            <v xml:space="preserve">     Venc. May./2001</v>
          </cell>
          <cell r="C203">
            <v>0</v>
          </cell>
          <cell r="D203">
            <v>0</v>
          </cell>
          <cell r="E203">
            <v>0</v>
          </cell>
          <cell r="F203">
            <v>0</v>
          </cell>
          <cell r="G203">
            <v>0</v>
          </cell>
          <cell r="H203">
            <v>0</v>
          </cell>
          <cell r="I203">
            <v>0</v>
          </cell>
          <cell r="J203">
            <v>0</v>
          </cell>
          <cell r="K203">
            <v>0</v>
          </cell>
          <cell r="L203">
            <v>0</v>
          </cell>
          <cell r="M203">
            <v>0</v>
          </cell>
          <cell r="N203">
            <v>0</v>
          </cell>
          <cell r="O203">
            <v>0</v>
          </cell>
          <cell r="P203">
            <v>0</v>
          </cell>
          <cell r="Q203">
            <v>0</v>
          </cell>
          <cell r="R203">
            <v>0</v>
          </cell>
          <cell r="S203">
            <v>0</v>
          </cell>
          <cell r="T203">
            <v>0</v>
          </cell>
          <cell r="U203">
            <v>0</v>
          </cell>
          <cell r="V203">
            <v>0</v>
          </cell>
          <cell r="W203">
            <v>0</v>
          </cell>
          <cell r="X203">
            <v>0</v>
          </cell>
          <cell r="Y203">
            <v>0</v>
          </cell>
          <cell r="Z203">
            <v>0</v>
          </cell>
          <cell r="AA203">
            <v>0</v>
          </cell>
          <cell r="AB203">
            <v>0</v>
          </cell>
          <cell r="AC203">
            <v>0</v>
          </cell>
          <cell r="AD203">
            <v>0</v>
          </cell>
          <cell r="AE203">
            <v>0</v>
          </cell>
          <cell r="AF203">
            <v>0</v>
          </cell>
          <cell r="AG203">
            <v>1270.9939999999999</v>
          </cell>
          <cell r="AH203">
            <v>1271</v>
          </cell>
          <cell r="AI203">
            <v>1270.9939999999999</v>
          </cell>
          <cell r="AJ203">
            <v>1270.9939999999999</v>
          </cell>
          <cell r="AK203">
            <v>1270.9939999999999</v>
          </cell>
          <cell r="AL203">
            <v>1270.9939999999999</v>
          </cell>
          <cell r="AM203">
            <v>1270.9939999999999</v>
          </cell>
          <cell r="AN203">
            <v>1188.2599319999999</v>
          </cell>
          <cell r="AO203">
            <v>0</v>
          </cell>
          <cell r="AP203">
            <v>0</v>
          </cell>
          <cell r="AQ203">
            <v>0</v>
          </cell>
          <cell r="AR203">
            <v>0</v>
          </cell>
          <cell r="AT203">
            <v>0</v>
          </cell>
          <cell r="AU203">
            <v>0</v>
          </cell>
        </row>
        <row r="204">
          <cell r="A204" t="str">
            <v>BT02</v>
          </cell>
          <cell r="B204" t="str">
            <v xml:space="preserve">     Venc. May/2002 </v>
          </cell>
          <cell r="C204">
            <v>0</v>
          </cell>
          <cell r="D204">
            <v>0</v>
          </cell>
          <cell r="E204">
            <v>0</v>
          </cell>
          <cell r="F204">
            <v>0</v>
          </cell>
          <cell r="G204">
            <v>0</v>
          </cell>
          <cell r="H204">
            <v>0</v>
          </cell>
          <cell r="I204">
            <v>0</v>
          </cell>
          <cell r="J204">
            <v>0</v>
          </cell>
          <cell r="K204">
            <v>0</v>
          </cell>
          <cell r="L204">
            <v>0</v>
          </cell>
          <cell r="M204">
            <v>0</v>
          </cell>
          <cell r="N204">
            <v>0</v>
          </cell>
          <cell r="O204">
            <v>0</v>
          </cell>
          <cell r="P204">
            <v>0</v>
          </cell>
          <cell r="Q204">
            <v>0</v>
          </cell>
          <cell r="R204">
            <v>0</v>
          </cell>
          <cell r="S204">
            <v>0</v>
          </cell>
          <cell r="T204">
            <v>0</v>
          </cell>
          <cell r="U204">
            <v>0</v>
          </cell>
          <cell r="V204">
            <v>0</v>
          </cell>
          <cell r="W204">
            <v>0</v>
          </cell>
          <cell r="X204">
            <v>0</v>
          </cell>
          <cell r="Y204">
            <v>1524.01</v>
          </cell>
          <cell r="Z204">
            <v>1524.01</v>
          </cell>
          <cell r="AA204">
            <v>2100</v>
          </cell>
          <cell r="AB204">
            <v>2100</v>
          </cell>
          <cell r="AC204">
            <v>2100</v>
          </cell>
          <cell r="AD204">
            <v>2100</v>
          </cell>
          <cell r="AE204">
            <v>2292</v>
          </cell>
          <cell r="AF204">
            <v>2398.712</v>
          </cell>
          <cell r="AG204">
            <v>2398.712</v>
          </cell>
          <cell r="AH204">
            <v>2767</v>
          </cell>
          <cell r="AI204">
            <v>2767.038</v>
          </cell>
          <cell r="AJ204">
            <v>2767.038</v>
          </cell>
          <cell r="AK204">
            <v>2767.038</v>
          </cell>
          <cell r="AL204">
            <v>2767.038</v>
          </cell>
          <cell r="AM204">
            <v>2767.038</v>
          </cell>
          <cell r="AN204">
            <v>2324.8760000000002</v>
          </cell>
          <cell r="AO204">
            <v>2177.951</v>
          </cell>
          <cell r="AP204">
            <v>2200.529</v>
          </cell>
          <cell r="AQ204">
            <v>2200.529</v>
          </cell>
          <cell r="AR204">
            <v>1608.3890019999999</v>
          </cell>
          <cell r="AS204">
            <v>813.81155799816531</v>
          </cell>
          <cell r="AT204">
            <v>0</v>
          </cell>
          <cell r="AU204">
            <v>0</v>
          </cell>
        </row>
        <row r="205">
          <cell r="A205" t="str">
            <v>BT03</v>
          </cell>
          <cell r="B205" t="str">
            <v xml:space="preserve">     Venc. May./2003</v>
          </cell>
          <cell r="C205">
            <v>0</v>
          </cell>
          <cell r="D205">
            <v>0</v>
          </cell>
          <cell r="E205">
            <v>0</v>
          </cell>
          <cell r="F205">
            <v>0</v>
          </cell>
          <cell r="G205">
            <v>0</v>
          </cell>
          <cell r="H205">
            <v>0</v>
          </cell>
          <cell r="I205">
            <v>0</v>
          </cell>
          <cell r="J205">
            <v>0</v>
          </cell>
          <cell r="K205">
            <v>0</v>
          </cell>
          <cell r="L205">
            <v>0</v>
          </cell>
          <cell r="M205">
            <v>0</v>
          </cell>
          <cell r="N205">
            <v>0</v>
          </cell>
          <cell r="O205">
            <v>0</v>
          </cell>
          <cell r="P205">
            <v>0</v>
          </cell>
          <cell r="Q205">
            <v>0</v>
          </cell>
          <cell r="R205">
            <v>0</v>
          </cell>
          <cell r="S205">
            <v>0</v>
          </cell>
          <cell r="T205">
            <v>0</v>
          </cell>
          <cell r="U205">
            <v>0</v>
          </cell>
          <cell r="V205">
            <v>0</v>
          </cell>
          <cell r="W205">
            <v>0</v>
          </cell>
          <cell r="X205">
            <v>0</v>
          </cell>
          <cell r="Y205">
            <v>0</v>
          </cell>
          <cell r="Z205">
            <v>0</v>
          </cell>
          <cell r="AA205">
            <v>0</v>
          </cell>
          <cell r="AB205">
            <v>0</v>
          </cell>
          <cell r="AC205">
            <v>0</v>
          </cell>
          <cell r="AD205">
            <v>0</v>
          </cell>
          <cell r="AE205">
            <v>0</v>
          </cell>
          <cell r="AF205">
            <v>0</v>
          </cell>
          <cell r="AG205">
            <v>0</v>
          </cell>
          <cell r="AH205">
            <v>0</v>
          </cell>
          <cell r="AI205">
            <v>0</v>
          </cell>
          <cell r="AJ205">
            <v>1693.9639999999999</v>
          </cell>
          <cell r="AK205">
            <v>1693.9649999999999</v>
          </cell>
          <cell r="AL205">
            <v>2319.2489999999998</v>
          </cell>
          <cell r="AM205">
            <v>2820.7220000000002</v>
          </cell>
          <cell r="AN205">
            <v>2227.8260610000002</v>
          </cell>
          <cell r="AO205">
            <v>1695.463475</v>
          </cell>
          <cell r="AP205">
            <v>1695.463475</v>
          </cell>
          <cell r="AQ205">
            <v>1695.463475</v>
          </cell>
          <cell r="AR205">
            <v>585.83153829000003</v>
          </cell>
          <cell r="AS205">
            <v>296.41863772222371</v>
          </cell>
          <cell r="AT205">
            <v>269.5102575283716</v>
          </cell>
          <cell r="AU205">
            <v>299.98324082293055</v>
          </cell>
        </row>
        <row r="206">
          <cell r="A206" t="str">
            <v>BT03Flot</v>
          </cell>
          <cell r="B206" t="str">
            <v xml:space="preserve">     Venc. Jul./2003</v>
          </cell>
          <cell r="C206">
            <v>0</v>
          </cell>
          <cell r="D206">
            <v>0</v>
          </cell>
          <cell r="E206">
            <v>0</v>
          </cell>
          <cell r="F206">
            <v>0</v>
          </cell>
          <cell r="G206">
            <v>0</v>
          </cell>
          <cell r="H206">
            <v>0</v>
          </cell>
          <cell r="I206">
            <v>0</v>
          </cell>
          <cell r="J206">
            <v>0</v>
          </cell>
          <cell r="K206">
            <v>0</v>
          </cell>
          <cell r="L206">
            <v>0</v>
          </cell>
          <cell r="M206">
            <v>0</v>
          </cell>
          <cell r="N206">
            <v>0</v>
          </cell>
          <cell r="O206">
            <v>0</v>
          </cell>
          <cell r="P206">
            <v>0</v>
          </cell>
          <cell r="Q206">
            <v>0</v>
          </cell>
          <cell r="R206">
            <v>0</v>
          </cell>
          <cell r="S206">
            <v>0</v>
          </cell>
          <cell r="T206">
            <v>0</v>
          </cell>
          <cell r="U206">
            <v>0</v>
          </cell>
          <cell r="V206">
            <v>0</v>
          </cell>
          <cell r="W206">
            <v>0</v>
          </cell>
          <cell r="X206">
            <v>0</v>
          </cell>
          <cell r="Y206">
            <v>0</v>
          </cell>
          <cell r="Z206">
            <v>0</v>
          </cell>
          <cell r="AA206">
            <v>0</v>
          </cell>
          <cell r="AB206">
            <v>0</v>
          </cell>
          <cell r="AC206">
            <v>0</v>
          </cell>
          <cell r="AD206">
            <v>1090.9760000000001</v>
          </cell>
          <cell r="AE206">
            <v>1090.9760000000001</v>
          </cell>
          <cell r="AF206">
            <v>1090.9760000000001</v>
          </cell>
          <cell r="AG206">
            <v>1090.9760000000001</v>
          </cell>
          <cell r="AH206">
            <v>1091</v>
          </cell>
          <cell r="AI206">
            <v>1090.9760000000001</v>
          </cell>
          <cell r="AJ206">
            <v>1090.9760000000001</v>
          </cell>
          <cell r="AK206">
            <v>1090.9760000000001</v>
          </cell>
          <cell r="AL206">
            <v>1090.9760000000001</v>
          </cell>
          <cell r="AM206">
            <v>1090.9760000000001</v>
          </cell>
          <cell r="AN206">
            <v>749.28499999999997</v>
          </cell>
          <cell r="AO206">
            <v>259.98099999999999</v>
          </cell>
          <cell r="AP206">
            <v>259.98099999999999</v>
          </cell>
          <cell r="AQ206">
            <v>259.98099999999999</v>
          </cell>
          <cell r="AR206">
            <v>135.16528897999999</v>
          </cell>
          <cell r="AS206">
            <v>68.390839700659711</v>
          </cell>
          <cell r="AT206">
            <v>62.182435497120096</v>
          </cell>
          <cell r="AU206">
            <v>69.213278536254705</v>
          </cell>
        </row>
        <row r="207">
          <cell r="A207" t="str">
            <v>BT04</v>
          </cell>
          <cell r="B207" t="str">
            <v xml:space="preserve">     Venc. May./2004</v>
          </cell>
          <cell r="C207">
            <v>0</v>
          </cell>
          <cell r="D207">
            <v>0</v>
          </cell>
          <cell r="E207">
            <v>0</v>
          </cell>
          <cell r="F207">
            <v>0</v>
          </cell>
          <cell r="G207">
            <v>0</v>
          </cell>
          <cell r="H207">
            <v>0</v>
          </cell>
          <cell r="I207">
            <v>0</v>
          </cell>
          <cell r="J207">
            <v>0</v>
          </cell>
          <cell r="K207">
            <v>0</v>
          </cell>
          <cell r="L207">
            <v>0</v>
          </cell>
          <cell r="M207">
            <v>0</v>
          </cell>
          <cell r="N207">
            <v>0</v>
          </cell>
          <cell r="O207">
            <v>0</v>
          </cell>
          <cell r="P207">
            <v>0</v>
          </cell>
          <cell r="Q207">
            <v>0</v>
          </cell>
          <cell r="R207">
            <v>0</v>
          </cell>
          <cell r="S207">
            <v>0</v>
          </cell>
          <cell r="T207">
            <v>0</v>
          </cell>
          <cell r="U207">
            <v>0</v>
          </cell>
          <cell r="V207">
            <v>0</v>
          </cell>
          <cell r="W207">
            <v>0</v>
          </cell>
          <cell r="X207">
            <v>0</v>
          </cell>
          <cell r="Y207">
            <v>0</v>
          </cell>
          <cell r="Z207">
            <v>0</v>
          </cell>
          <cell r="AA207">
            <v>0</v>
          </cell>
          <cell r="AB207">
            <v>0</v>
          </cell>
          <cell r="AC207">
            <v>0</v>
          </cell>
          <cell r="AD207">
            <v>0</v>
          </cell>
          <cell r="AE207">
            <v>0</v>
          </cell>
          <cell r="AF207">
            <v>0</v>
          </cell>
          <cell r="AG207">
            <v>2897.7910000000002</v>
          </cell>
          <cell r="AH207">
            <v>2897.8</v>
          </cell>
          <cell r="AI207">
            <v>2897.7910000000002</v>
          </cell>
          <cell r="AJ207">
            <v>2897.7910000000002</v>
          </cell>
          <cell r="AK207">
            <v>2897.7910000000002</v>
          </cell>
          <cell r="AL207">
            <v>2897.7910000000002</v>
          </cell>
          <cell r="AM207">
            <v>2897.7910000000002</v>
          </cell>
          <cell r="AN207">
            <v>2315.8808159999999</v>
          </cell>
          <cell r="AO207">
            <v>1399.1655430000001</v>
          </cell>
          <cell r="AP207">
            <v>1399.1659999999999</v>
          </cell>
          <cell r="AQ207">
            <v>1399.1659999999999</v>
          </cell>
          <cell r="AR207">
            <v>723.69644834162671</v>
          </cell>
          <cell r="AS207">
            <v>261.55387845064104</v>
          </cell>
          <cell r="AT207">
            <v>237.81331855024064</v>
          </cell>
          <cell r="AU207">
            <v>264.69923674718876</v>
          </cell>
        </row>
        <row r="208">
          <cell r="A208" t="str">
            <v>BT05</v>
          </cell>
          <cell r="B208" t="str">
            <v xml:space="preserve">     Venc. May./2005</v>
          </cell>
          <cell r="C208">
            <v>0</v>
          </cell>
          <cell r="D208">
            <v>0</v>
          </cell>
          <cell r="E208">
            <v>0</v>
          </cell>
          <cell r="F208">
            <v>0</v>
          </cell>
          <cell r="G208">
            <v>0</v>
          </cell>
          <cell r="H208">
            <v>0</v>
          </cell>
          <cell r="I208">
            <v>0</v>
          </cell>
          <cell r="J208">
            <v>0</v>
          </cell>
          <cell r="K208">
            <v>0</v>
          </cell>
          <cell r="L208">
            <v>0</v>
          </cell>
          <cell r="M208">
            <v>0</v>
          </cell>
          <cell r="N208">
            <v>0</v>
          </cell>
          <cell r="O208">
            <v>0</v>
          </cell>
          <cell r="P208">
            <v>0</v>
          </cell>
          <cell r="Q208">
            <v>0</v>
          </cell>
          <cell r="R208">
            <v>0</v>
          </cell>
          <cell r="S208">
            <v>0</v>
          </cell>
          <cell r="T208">
            <v>0</v>
          </cell>
          <cell r="U208">
            <v>0</v>
          </cell>
          <cell r="V208">
            <v>0</v>
          </cell>
          <cell r="W208">
            <v>0</v>
          </cell>
          <cell r="X208">
            <v>0</v>
          </cell>
          <cell r="Y208">
            <v>0</v>
          </cell>
          <cell r="Z208">
            <v>0</v>
          </cell>
          <cell r="AA208">
            <v>0</v>
          </cell>
          <cell r="AB208">
            <v>0</v>
          </cell>
          <cell r="AC208">
            <v>0</v>
          </cell>
          <cell r="AD208">
            <v>0</v>
          </cell>
          <cell r="AE208">
            <v>0</v>
          </cell>
          <cell r="AF208">
            <v>0</v>
          </cell>
          <cell r="AG208">
            <v>0</v>
          </cell>
          <cell r="AH208">
            <v>0</v>
          </cell>
          <cell r="AI208">
            <v>0</v>
          </cell>
          <cell r="AJ208">
            <v>1772.0360000000001</v>
          </cell>
          <cell r="AK208">
            <v>1772.0360000000001</v>
          </cell>
          <cell r="AL208">
            <v>2409.152</v>
          </cell>
          <cell r="AM208">
            <v>2609.152</v>
          </cell>
          <cell r="AN208">
            <v>2330.109105</v>
          </cell>
          <cell r="AO208">
            <v>1743.6514280000001</v>
          </cell>
          <cell r="AP208">
            <v>1743.6510000000001</v>
          </cell>
          <cell r="AQ208">
            <v>1743.6510000000001</v>
          </cell>
          <cell r="AR208">
            <v>1094.4350907025027</v>
          </cell>
          <cell r="AS208">
            <v>395.543937436308</v>
          </cell>
          <cell r="AT208">
            <v>359.64145112804624</v>
          </cell>
          <cell r="AU208">
            <v>400.30061477037873</v>
          </cell>
        </row>
        <row r="209">
          <cell r="A209" t="str">
            <v>BT06</v>
          </cell>
          <cell r="B209" t="str">
            <v xml:space="preserve">     Venc. May./2006</v>
          </cell>
          <cell r="C209">
            <v>0</v>
          </cell>
          <cell r="D209">
            <v>0</v>
          </cell>
          <cell r="E209">
            <v>0</v>
          </cell>
          <cell r="F209">
            <v>0</v>
          </cell>
          <cell r="G209">
            <v>0</v>
          </cell>
          <cell r="H209">
            <v>0</v>
          </cell>
          <cell r="I209">
            <v>0</v>
          </cell>
          <cell r="J209">
            <v>0</v>
          </cell>
          <cell r="K209">
            <v>0</v>
          </cell>
          <cell r="L209">
            <v>0</v>
          </cell>
          <cell r="M209">
            <v>0</v>
          </cell>
          <cell r="N209">
            <v>0</v>
          </cell>
          <cell r="O209">
            <v>0</v>
          </cell>
          <cell r="P209">
            <v>0</v>
          </cell>
          <cell r="Q209">
            <v>0</v>
          </cell>
          <cell r="R209">
            <v>0</v>
          </cell>
          <cell r="S209">
            <v>0</v>
          </cell>
          <cell r="T209">
            <v>0</v>
          </cell>
          <cell r="U209">
            <v>0</v>
          </cell>
          <cell r="V209">
            <v>0</v>
          </cell>
          <cell r="W209">
            <v>0</v>
          </cell>
          <cell r="X209">
            <v>0</v>
          </cell>
          <cell r="Y209">
            <v>0</v>
          </cell>
          <cell r="Z209">
            <v>0</v>
          </cell>
          <cell r="AA209">
            <v>0</v>
          </cell>
          <cell r="AB209">
            <v>0</v>
          </cell>
          <cell r="AC209">
            <v>0</v>
          </cell>
          <cell r="AD209">
            <v>0</v>
          </cell>
          <cell r="AE209">
            <v>0</v>
          </cell>
          <cell r="AF209">
            <v>0</v>
          </cell>
          <cell r="AG209">
            <v>0</v>
          </cell>
          <cell r="AH209">
            <v>0</v>
          </cell>
          <cell r="AI209">
            <v>0</v>
          </cell>
          <cell r="AJ209">
            <v>0</v>
          </cell>
          <cell r="AK209">
            <v>0</v>
          </cell>
          <cell r="AL209">
            <v>0</v>
          </cell>
          <cell r="AM209">
            <v>0</v>
          </cell>
          <cell r="AN209">
            <v>2608.0638100000001</v>
          </cell>
          <cell r="AO209">
            <v>864.00215300000002</v>
          </cell>
          <cell r="AP209">
            <v>864.00199999999995</v>
          </cell>
          <cell r="AQ209">
            <v>864.00199999999995</v>
          </cell>
          <cell r="AR209">
            <v>323.83976921521224</v>
          </cell>
          <cell r="AS209">
            <v>117.04015934981516</v>
          </cell>
          <cell r="AT209">
            <v>106.4167308988352</v>
          </cell>
          <cell r="AU209">
            <v>118.44764463896824</v>
          </cell>
        </row>
        <row r="210">
          <cell r="A210" t="str">
            <v>BT27</v>
          </cell>
          <cell r="B210" t="str">
            <v xml:space="preserve">     Venc. Jul./2027</v>
          </cell>
          <cell r="C210">
            <v>0</v>
          </cell>
          <cell r="D210">
            <v>0</v>
          </cell>
          <cell r="E210">
            <v>0</v>
          </cell>
          <cell r="F210">
            <v>0</v>
          </cell>
          <cell r="G210">
            <v>0</v>
          </cell>
          <cell r="H210">
            <v>0</v>
          </cell>
          <cell r="I210">
            <v>0</v>
          </cell>
          <cell r="J210">
            <v>0</v>
          </cell>
          <cell r="K210">
            <v>0</v>
          </cell>
          <cell r="L210">
            <v>0</v>
          </cell>
          <cell r="M210">
            <v>0</v>
          </cell>
          <cell r="N210">
            <v>0</v>
          </cell>
          <cell r="O210">
            <v>0</v>
          </cell>
          <cell r="P210">
            <v>0</v>
          </cell>
          <cell r="Q210">
            <v>0</v>
          </cell>
          <cell r="R210">
            <v>0</v>
          </cell>
          <cell r="S210">
            <v>0</v>
          </cell>
          <cell r="T210">
            <v>0</v>
          </cell>
          <cell r="U210">
            <v>0</v>
          </cell>
          <cell r="V210">
            <v>0</v>
          </cell>
          <cell r="W210">
            <v>0</v>
          </cell>
          <cell r="X210">
            <v>0</v>
          </cell>
          <cell r="Y210">
            <v>0</v>
          </cell>
          <cell r="Z210">
            <v>0</v>
          </cell>
          <cell r="AA210">
            <v>0</v>
          </cell>
          <cell r="AB210">
            <v>0</v>
          </cell>
          <cell r="AC210">
            <v>0</v>
          </cell>
          <cell r="AD210">
            <v>0</v>
          </cell>
          <cell r="AE210">
            <v>454.86599999999999</v>
          </cell>
          <cell r="AF210">
            <v>1112.846</v>
          </cell>
          <cell r="AG210">
            <v>1130.51</v>
          </cell>
          <cell r="AH210">
            <v>1127.5</v>
          </cell>
          <cell r="AI210">
            <v>1127.51</v>
          </cell>
          <cell r="AJ210">
            <v>1127.51</v>
          </cell>
          <cell r="AK210">
            <v>1127.51</v>
          </cell>
          <cell r="AL210">
            <v>1127.51</v>
          </cell>
          <cell r="AM210">
            <v>1127.51</v>
          </cell>
          <cell r="AN210">
            <v>1112.396</v>
          </cell>
          <cell r="AO210">
            <v>140.26300000000001</v>
          </cell>
          <cell r="AP210">
            <v>97.55</v>
          </cell>
          <cell r="AQ210">
            <v>97.55</v>
          </cell>
          <cell r="AR210">
            <v>1.5129999999999999</v>
          </cell>
          <cell r="AS210">
            <v>0.76554989338248569</v>
          </cell>
          <cell r="AT210">
            <v>0.69605964911127682</v>
          </cell>
          <cell r="AU210">
            <v>0.77475290166578092</v>
          </cell>
        </row>
        <row r="211">
          <cell r="A211" t="str">
            <v>BTVA$</v>
          </cell>
          <cell r="B211" t="str">
            <v>Bono Creadores de Mercado $</v>
          </cell>
          <cell r="C211">
            <v>0</v>
          </cell>
          <cell r="D211">
            <v>0</v>
          </cell>
          <cell r="E211">
            <v>0</v>
          </cell>
          <cell r="F211">
            <v>0</v>
          </cell>
          <cell r="G211">
            <v>0</v>
          </cell>
          <cell r="H211">
            <v>0</v>
          </cell>
          <cell r="I211">
            <v>0</v>
          </cell>
          <cell r="J211">
            <v>0</v>
          </cell>
          <cell r="K211">
            <v>0</v>
          </cell>
          <cell r="L211">
            <v>0</v>
          </cell>
          <cell r="M211">
            <v>0</v>
          </cell>
          <cell r="N211">
            <v>0</v>
          </cell>
          <cell r="O211">
            <v>0</v>
          </cell>
          <cell r="P211">
            <v>0</v>
          </cell>
          <cell r="Q211">
            <v>0</v>
          </cell>
          <cell r="R211">
            <v>0</v>
          </cell>
          <cell r="S211">
            <v>0</v>
          </cell>
          <cell r="T211">
            <v>0</v>
          </cell>
          <cell r="U211">
            <v>0</v>
          </cell>
          <cell r="V211">
            <v>0</v>
          </cell>
          <cell r="W211">
            <v>0</v>
          </cell>
          <cell r="X211">
            <v>0</v>
          </cell>
          <cell r="Y211">
            <v>0</v>
          </cell>
          <cell r="Z211">
            <v>0</v>
          </cell>
          <cell r="AA211">
            <v>0</v>
          </cell>
          <cell r="AB211">
            <v>130</v>
          </cell>
          <cell r="AC211">
            <v>130</v>
          </cell>
          <cell r="AD211">
            <v>12.1</v>
          </cell>
          <cell r="AE211">
            <v>12.1</v>
          </cell>
          <cell r="AF211">
            <v>12.1</v>
          </cell>
          <cell r="AG211">
            <v>12.1</v>
          </cell>
          <cell r="AH211">
            <v>12.1</v>
          </cell>
          <cell r="AI211">
            <v>12.1</v>
          </cell>
          <cell r="AJ211">
            <v>10.083</v>
          </cell>
          <cell r="AK211">
            <v>7.0579999999999998</v>
          </cell>
          <cell r="AL211">
            <v>4.0330000000000004</v>
          </cell>
          <cell r="AM211">
            <v>1.008</v>
          </cell>
          <cell r="AN211">
            <v>0</v>
          </cell>
          <cell r="AO211">
            <v>0</v>
          </cell>
          <cell r="AP211">
            <v>0</v>
          </cell>
          <cell r="AQ211">
            <v>0</v>
          </cell>
          <cell r="AR211">
            <v>0</v>
          </cell>
          <cell r="AS211">
            <v>0.76554989338248569</v>
          </cell>
          <cell r="AT211">
            <v>0</v>
          </cell>
          <cell r="AU211">
            <v>0</v>
          </cell>
        </row>
        <row r="212">
          <cell r="A212" t="str">
            <v>BTVAU$</v>
          </cell>
          <cell r="B212" t="str">
            <v>Bono Creadores de Mercado u$s</v>
          </cell>
          <cell r="C212">
            <v>0</v>
          </cell>
          <cell r="D212">
            <v>0</v>
          </cell>
          <cell r="E212">
            <v>0</v>
          </cell>
          <cell r="F212">
            <v>0</v>
          </cell>
          <cell r="G212">
            <v>0</v>
          </cell>
          <cell r="H212">
            <v>0</v>
          </cell>
          <cell r="I212">
            <v>0</v>
          </cell>
          <cell r="J212">
            <v>0</v>
          </cell>
          <cell r="K212">
            <v>0</v>
          </cell>
          <cell r="L212">
            <v>0</v>
          </cell>
          <cell r="M212">
            <v>0</v>
          </cell>
          <cell r="N212">
            <v>0</v>
          </cell>
          <cell r="O212">
            <v>0</v>
          </cell>
          <cell r="P212">
            <v>0</v>
          </cell>
          <cell r="Q212">
            <v>0</v>
          </cell>
          <cell r="R212">
            <v>0</v>
          </cell>
          <cell r="S212">
            <v>0</v>
          </cell>
          <cell r="T212">
            <v>0</v>
          </cell>
          <cell r="U212">
            <v>0</v>
          </cell>
          <cell r="V212">
            <v>0</v>
          </cell>
          <cell r="W212">
            <v>0</v>
          </cell>
          <cell r="X212">
            <v>0</v>
          </cell>
          <cell r="Y212">
            <v>0</v>
          </cell>
          <cell r="Z212">
            <v>0</v>
          </cell>
          <cell r="AA212">
            <v>0</v>
          </cell>
          <cell r="AB212">
            <v>788</v>
          </cell>
          <cell r="AC212">
            <v>788</v>
          </cell>
          <cell r="AD212">
            <v>708.7</v>
          </cell>
          <cell r="AE212">
            <v>708.7</v>
          </cell>
          <cell r="AF212">
            <v>708.7</v>
          </cell>
          <cell r="AG212">
            <v>538.5</v>
          </cell>
          <cell r="AH212">
            <v>461.5</v>
          </cell>
          <cell r="AI212">
            <v>461.5</v>
          </cell>
          <cell r="AJ212">
            <v>380.83300000000003</v>
          </cell>
          <cell r="AK212">
            <v>266.58300000000003</v>
          </cell>
          <cell r="AL212">
            <v>152.333</v>
          </cell>
          <cell r="AM212">
            <v>38.084000000000003</v>
          </cell>
          <cell r="AN212">
            <v>0</v>
          </cell>
          <cell r="AO212">
            <v>0</v>
          </cell>
          <cell r="AP212">
            <v>0</v>
          </cell>
          <cell r="AQ212">
            <v>0</v>
          </cell>
          <cell r="AR212">
            <v>0</v>
          </cell>
          <cell r="AT212">
            <v>0</v>
          </cell>
          <cell r="AU212">
            <v>0</v>
          </cell>
        </row>
        <row r="213">
          <cell r="A213" t="str">
            <v>BT2006</v>
          </cell>
          <cell r="B213" t="str">
            <v>Bono 2006</v>
          </cell>
          <cell r="C213">
            <v>0</v>
          </cell>
          <cell r="D213">
            <v>0</v>
          </cell>
          <cell r="E213">
            <v>0</v>
          </cell>
          <cell r="F213">
            <v>0</v>
          </cell>
          <cell r="G213">
            <v>0</v>
          </cell>
          <cell r="H213">
            <v>0</v>
          </cell>
          <cell r="I213">
            <v>0</v>
          </cell>
          <cell r="J213">
            <v>0</v>
          </cell>
          <cell r="K213">
            <v>0</v>
          </cell>
          <cell r="L213">
            <v>0</v>
          </cell>
          <cell r="M213">
            <v>0</v>
          </cell>
          <cell r="N213">
            <v>0</v>
          </cell>
          <cell r="O213">
            <v>0</v>
          </cell>
          <cell r="P213">
            <v>0</v>
          </cell>
          <cell r="Q213">
            <v>0</v>
          </cell>
          <cell r="R213">
            <v>0</v>
          </cell>
          <cell r="S213">
            <v>0</v>
          </cell>
          <cell r="T213">
            <v>0</v>
          </cell>
          <cell r="U213">
            <v>0</v>
          </cell>
          <cell r="V213">
            <v>0</v>
          </cell>
          <cell r="W213">
            <v>0</v>
          </cell>
          <cell r="X213">
            <v>0</v>
          </cell>
          <cell r="Y213">
            <v>0</v>
          </cell>
          <cell r="Z213">
            <v>0</v>
          </cell>
          <cell r="AA213">
            <v>0</v>
          </cell>
          <cell r="AB213">
            <v>0</v>
          </cell>
          <cell r="AC213">
            <v>0</v>
          </cell>
          <cell r="AD213">
            <v>0</v>
          </cell>
          <cell r="AE213">
            <v>0</v>
          </cell>
          <cell r="AF213">
            <v>2000</v>
          </cell>
          <cell r="AG213">
            <v>2000</v>
          </cell>
          <cell r="AH213">
            <v>2000</v>
          </cell>
          <cell r="AI213">
            <v>2000</v>
          </cell>
          <cell r="AJ213">
            <v>1184</v>
          </cell>
          <cell r="AK213">
            <v>1184</v>
          </cell>
          <cell r="AL213">
            <v>1184</v>
          </cell>
          <cell r="AM213">
            <v>1184</v>
          </cell>
          <cell r="AN213">
            <v>1082.2</v>
          </cell>
          <cell r="AO213">
            <v>1082.2</v>
          </cell>
          <cell r="AP213">
            <v>1082.2</v>
          </cell>
          <cell r="AQ213">
            <v>1082.2</v>
          </cell>
          <cell r="AR213">
            <v>0</v>
          </cell>
          <cell r="AT213">
            <v>0</v>
          </cell>
          <cell r="AU213">
            <v>0</v>
          </cell>
        </row>
        <row r="214">
          <cell r="A214" t="str">
            <v>BT2006</v>
          </cell>
          <cell r="B214" t="str">
            <v>Bono Pagaré</v>
          </cell>
          <cell r="C214">
            <v>0</v>
          </cell>
          <cell r="D214">
            <v>0</v>
          </cell>
          <cell r="E214">
            <v>0</v>
          </cell>
          <cell r="F214">
            <v>0</v>
          </cell>
          <cell r="G214">
            <v>0</v>
          </cell>
          <cell r="H214">
            <v>0</v>
          </cell>
          <cell r="I214">
            <v>0</v>
          </cell>
          <cell r="J214">
            <v>0</v>
          </cell>
          <cell r="K214">
            <v>0</v>
          </cell>
          <cell r="L214">
            <v>0</v>
          </cell>
          <cell r="M214">
            <v>0</v>
          </cell>
          <cell r="N214">
            <v>0</v>
          </cell>
          <cell r="O214">
            <v>0</v>
          </cell>
          <cell r="P214">
            <v>0</v>
          </cell>
          <cell r="Q214">
            <v>0</v>
          </cell>
          <cell r="R214">
            <v>0</v>
          </cell>
          <cell r="S214">
            <v>0</v>
          </cell>
          <cell r="T214">
            <v>0</v>
          </cell>
          <cell r="U214">
            <v>0</v>
          </cell>
          <cell r="V214">
            <v>0</v>
          </cell>
          <cell r="W214">
            <v>0</v>
          </cell>
          <cell r="X214">
            <v>0</v>
          </cell>
          <cell r="Y214">
            <v>0</v>
          </cell>
          <cell r="Z214">
            <v>0</v>
          </cell>
          <cell r="AA214">
            <v>0</v>
          </cell>
          <cell r="AB214">
            <v>0</v>
          </cell>
          <cell r="AC214">
            <v>0</v>
          </cell>
          <cell r="AD214">
            <v>0</v>
          </cell>
          <cell r="AE214">
            <v>0</v>
          </cell>
          <cell r="AF214">
            <v>0</v>
          </cell>
          <cell r="AG214">
            <v>0</v>
          </cell>
          <cell r="AH214">
            <v>294.68</v>
          </cell>
          <cell r="AI214">
            <v>642.27</v>
          </cell>
          <cell r="AJ214">
            <v>913.47</v>
          </cell>
          <cell r="AK214">
            <v>1068.17</v>
          </cell>
          <cell r="AL214">
            <v>1134.07</v>
          </cell>
          <cell r="AM214">
            <v>1362.17</v>
          </cell>
          <cell r="AN214">
            <v>1718.27</v>
          </cell>
          <cell r="AO214">
            <v>5028.3440000000001</v>
          </cell>
          <cell r="AP214">
            <v>6395.7871669999995</v>
          </cell>
          <cell r="AQ214">
            <v>6395.7871669999995</v>
          </cell>
          <cell r="AR214">
            <v>6451.6297339999992</v>
          </cell>
          <cell r="AS214">
            <v>3604.0299300166448</v>
          </cell>
          <cell r="AT214">
            <v>2497.9440479089199</v>
          </cell>
          <cell r="AU214">
            <v>2401.4075090500819</v>
          </cell>
        </row>
        <row r="215">
          <cell r="A215" t="str">
            <v>BP01/E521</v>
          </cell>
          <cell r="B215" t="str">
            <v xml:space="preserve">   Bono 2001 / Encuesta + 5,21%</v>
          </cell>
          <cell r="C215">
            <v>0</v>
          </cell>
          <cell r="D215">
            <v>0</v>
          </cell>
          <cell r="E215">
            <v>0</v>
          </cell>
          <cell r="F215">
            <v>0</v>
          </cell>
          <cell r="G215">
            <v>0</v>
          </cell>
          <cell r="H215">
            <v>0</v>
          </cell>
          <cell r="I215">
            <v>0</v>
          </cell>
          <cell r="J215">
            <v>0</v>
          </cell>
          <cell r="K215">
            <v>0</v>
          </cell>
          <cell r="L215">
            <v>0</v>
          </cell>
          <cell r="M215">
            <v>0</v>
          </cell>
          <cell r="N215">
            <v>0</v>
          </cell>
          <cell r="O215">
            <v>0</v>
          </cell>
          <cell r="P215">
            <v>0</v>
          </cell>
          <cell r="Q215">
            <v>0</v>
          </cell>
          <cell r="R215">
            <v>0</v>
          </cell>
          <cell r="S215">
            <v>0</v>
          </cell>
          <cell r="T215">
            <v>0</v>
          </cell>
          <cell r="U215">
            <v>0</v>
          </cell>
          <cell r="V215">
            <v>0</v>
          </cell>
          <cell r="W215">
            <v>0</v>
          </cell>
          <cell r="X215">
            <v>0</v>
          </cell>
          <cell r="Y215">
            <v>0</v>
          </cell>
          <cell r="Z215">
            <v>0</v>
          </cell>
          <cell r="AA215">
            <v>0</v>
          </cell>
          <cell r="AB215">
            <v>0</v>
          </cell>
          <cell r="AC215">
            <v>0</v>
          </cell>
          <cell r="AD215">
            <v>0</v>
          </cell>
          <cell r="AE215">
            <v>0</v>
          </cell>
          <cell r="AF215">
            <v>0</v>
          </cell>
          <cell r="AG215">
            <v>0</v>
          </cell>
          <cell r="AH215">
            <v>222.08</v>
          </cell>
          <cell r="AI215">
            <v>206.59</v>
          </cell>
          <cell r="AJ215">
            <v>477.79</v>
          </cell>
          <cell r="AK215">
            <v>469.79</v>
          </cell>
          <cell r="AL215">
            <v>469.79</v>
          </cell>
          <cell r="AM215">
            <v>469.79</v>
          </cell>
          <cell r="AN215">
            <v>469.79</v>
          </cell>
          <cell r="AO215">
            <v>83.97</v>
          </cell>
          <cell r="AP215">
            <v>83.97</v>
          </cell>
          <cell r="AQ215">
            <v>83.97</v>
          </cell>
          <cell r="AR215">
            <v>0</v>
          </cell>
          <cell r="AS215">
            <v>3604.0299300166448</v>
          </cell>
          <cell r="AT215">
            <v>0</v>
          </cell>
          <cell r="AU215">
            <v>0</v>
          </cell>
        </row>
        <row r="216">
          <cell r="A216" t="str">
            <v>BP01/E600</v>
          </cell>
          <cell r="B216" t="str">
            <v xml:space="preserve">   Bono 2001 / Encuesta + 6,00%</v>
          </cell>
          <cell r="AH216">
            <v>0</v>
          </cell>
          <cell r="AI216">
            <v>352.18</v>
          </cell>
          <cell r="AJ216">
            <v>352.18</v>
          </cell>
          <cell r="AK216">
            <v>341.18</v>
          </cell>
          <cell r="AL216">
            <v>341.18</v>
          </cell>
          <cell r="AM216">
            <v>341.18</v>
          </cell>
          <cell r="AN216">
            <v>341.18</v>
          </cell>
          <cell r="AO216">
            <v>228.18</v>
          </cell>
          <cell r="AP216">
            <v>0</v>
          </cell>
          <cell r="AQ216">
            <v>0</v>
          </cell>
          <cell r="AR216">
            <v>0</v>
          </cell>
          <cell r="AT216">
            <v>0</v>
          </cell>
          <cell r="AU216">
            <v>0</v>
          </cell>
        </row>
        <row r="217">
          <cell r="A217" t="str">
            <v>BP01/B410</v>
          </cell>
          <cell r="B217" t="str">
            <v xml:space="preserve">   Bono 2001 / Badlar + 4,10% </v>
          </cell>
          <cell r="AH217">
            <v>0</v>
          </cell>
          <cell r="AI217">
            <v>10.9</v>
          </cell>
          <cell r="AJ217">
            <v>10.9</v>
          </cell>
          <cell r="AK217">
            <v>10.9</v>
          </cell>
          <cell r="AL217">
            <v>10.9</v>
          </cell>
          <cell r="AM217">
            <v>10.9</v>
          </cell>
          <cell r="AN217">
            <v>10.9</v>
          </cell>
          <cell r="AO217">
            <v>10.7</v>
          </cell>
          <cell r="AP217">
            <v>10.7</v>
          </cell>
          <cell r="AQ217">
            <v>10.7</v>
          </cell>
          <cell r="AR217">
            <v>0</v>
          </cell>
          <cell r="AT217">
            <v>0</v>
          </cell>
          <cell r="AU217">
            <v>0</v>
          </cell>
        </row>
        <row r="218">
          <cell r="A218" t="str">
            <v>BP01/B500</v>
          </cell>
          <cell r="B218" t="str">
            <v xml:space="preserve">   Bono 2001 / Badlar + 5,00% </v>
          </cell>
          <cell r="AH218">
            <v>72.599999999999994</v>
          </cell>
          <cell r="AI218">
            <v>72.599999999999994</v>
          </cell>
          <cell r="AJ218">
            <v>72.599999999999994</v>
          </cell>
          <cell r="AK218">
            <v>73.8</v>
          </cell>
          <cell r="AL218">
            <v>73.8</v>
          </cell>
          <cell r="AM218">
            <v>73.8</v>
          </cell>
          <cell r="AN218">
            <v>73.8</v>
          </cell>
          <cell r="AO218">
            <v>73.2</v>
          </cell>
          <cell r="AP218">
            <v>0</v>
          </cell>
          <cell r="AQ218">
            <v>0</v>
          </cell>
          <cell r="AR218">
            <v>0</v>
          </cell>
          <cell r="AT218">
            <v>0</v>
          </cell>
          <cell r="AU218">
            <v>0</v>
          </cell>
        </row>
        <row r="219">
          <cell r="A219" t="str">
            <v>BP02/E330</v>
          </cell>
          <cell r="B219" t="str">
            <v xml:space="preserve">   Bono 2002 / Encuesta + 3,30%</v>
          </cell>
          <cell r="AH219">
            <v>0</v>
          </cell>
          <cell r="AI219">
            <v>0</v>
          </cell>
          <cell r="AJ219">
            <v>0</v>
          </cell>
          <cell r="AK219">
            <v>0</v>
          </cell>
          <cell r="AL219">
            <v>41.5</v>
          </cell>
          <cell r="AM219">
            <v>69.599999999999994</v>
          </cell>
          <cell r="AN219">
            <v>69.599999999999994</v>
          </cell>
          <cell r="AO219">
            <v>9.6999999999999993</v>
          </cell>
          <cell r="AP219">
            <v>9.6999999999999993</v>
          </cell>
          <cell r="AQ219">
            <v>9.6999999999999993</v>
          </cell>
          <cell r="AR219">
            <v>9.17</v>
          </cell>
          <cell r="AS219">
            <v>4.6398484891344847</v>
          </cell>
          <cell r="AT219">
            <v>4.2200632243775322</v>
          </cell>
          <cell r="AU219">
            <v>0</v>
          </cell>
        </row>
        <row r="220">
          <cell r="A220" t="str">
            <v>BP02/E400</v>
          </cell>
          <cell r="B220" t="str">
            <v xml:space="preserve">   Bono 2002 / Encuesta + 4,00%</v>
          </cell>
          <cell r="AH220">
            <v>0</v>
          </cell>
          <cell r="AI220">
            <v>0</v>
          </cell>
          <cell r="AJ220">
            <v>0</v>
          </cell>
          <cell r="AK220">
            <v>172.5</v>
          </cell>
          <cell r="AL220">
            <v>196.9</v>
          </cell>
          <cell r="AM220">
            <v>196.9</v>
          </cell>
          <cell r="AN220">
            <v>196.9</v>
          </cell>
          <cell r="AO220">
            <v>32.65</v>
          </cell>
          <cell r="AP220">
            <v>32.65</v>
          </cell>
          <cell r="AQ220">
            <v>32.65</v>
          </cell>
          <cell r="AR220">
            <v>4.2119999999999997</v>
          </cell>
          <cell r="AS220">
            <v>2.1311848551724135</v>
          </cell>
          <cell r="AT220">
            <v>0</v>
          </cell>
          <cell r="AU220">
            <v>0</v>
          </cell>
        </row>
        <row r="221">
          <cell r="A221" t="str">
            <v>BP02/F900</v>
          </cell>
          <cell r="B221" t="str">
            <v xml:space="preserve">   Bono 2002 / 9,00%</v>
          </cell>
          <cell r="AH221">
            <v>0</v>
          </cell>
          <cell r="AI221">
            <v>0</v>
          </cell>
          <cell r="AJ221">
            <v>0</v>
          </cell>
          <cell r="AK221">
            <v>172.5</v>
          </cell>
          <cell r="AL221">
            <v>196.9</v>
          </cell>
          <cell r="AM221">
            <v>196.9</v>
          </cell>
          <cell r="AN221">
            <v>196.9</v>
          </cell>
          <cell r="AO221">
            <v>2000</v>
          </cell>
          <cell r="AP221">
            <v>2000</v>
          </cell>
          <cell r="AQ221">
            <v>2000</v>
          </cell>
          <cell r="AR221">
            <v>2000</v>
          </cell>
          <cell r="AS221">
            <v>1011.9628465069211</v>
          </cell>
          <cell r="AT221">
            <v>0</v>
          </cell>
          <cell r="AU221">
            <v>0</v>
          </cell>
        </row>
        <row r="222">
          <cell r="A222" t="str">
            <v>BP02/E580</v>
          </cell>
          <cell r="B222" t="str">
            <v xml:space="preserve">   Bono 2002 / Encuesta + 5,80%</v>
          </cell>
          <cell r="AH222">
            <v>0</v>
          </cell>
          <cell r="AI222">
            <v>0</v>
          </cell>
          <cell r="AJ222">
            <v>0</v>
          </cell>
          <cell r="AK222">
            <v>0</v>
          </cell>
          <cell r="AL222">
            <v>0</v>
          </cell>
          <cell r="AM222">
            <v>200</v>
          </cell>
          <cell r="AN222">
            <v>433</v>
          </cell>
          <cell r="AO222">
            <v>7</v>
          </cell>
          <cell r="AP222">
            <v>7</v>
          </cell>
          <cell r="AQ222">
            <v>7</v>
          </cell>
          <cell r="AR222">
            <v>1.5659000000000001</v>
          </cell>
          <cell r="AS222">
            <v>0.79231411324761569</v>
          </cell>
          <cell r="AT222">
            <v>0.72131686783016169</v>
          </cell>
          <cell r="AU222">
            <v>0.80286558355367321</v>
          </cell>
        </row>
        <row r="223">
          <cell r="A223" t="str">
            <v>BP02/E580-II</v>
          </cell>
          <cell r="B223" t="str">
            <v xml:space="preserve">   Bono 2002 / Encuesta + 5,80% - B</v>
          </cell>
          <cell r="AH223">
            <v>0</v>
          </cell>
          <cell r="AI223">
            <v>0</v>
          </cell>
          <cell r="AJ223">
            <v>0</v>
          </cell>
          <cell r="AK223">
            <v>0</v>
          </cell>
          <cell r="AL223">
            <v>0</v>
          </cell>
          <cell r="AM223">
            <v>200</v>
          </cell>
          <cell r="AN223">
            <v>433</v>
          </cell>
          <cell r="AO223">
            <v>7</v>
          </cell>
          <cell r="AP223">
            <v>92.188889000000003</v>
          </cell>
          <cell r="AQ223">
            <v>92.188889000000003</v>
          </cell>
          <cell r="AR223">
            <v>177.8</v>
          </cell>
          <cell r="AS223">
            <v>89.963497054465279</v>
          </cell>
          <cell r="AT223">
            <v>81.797359955046275</v>
          </cell>
          <cell r="AU223">
            <v>0</v>
          </cell>
        </row>
        <row r="224">
          <cell r="A224" t="str">
            <v>BP02/B300</v>
          </cell>
          <cell r="B224" t="str">
            <v xml:space="preserve">   Bono 2002 / Badlar + 3,00% </v>
          </cell>
          <cell r="AP224">
            <v>63.888888999999999</v>
          </cell>
          <cell r="AQ224">
            <v>63.888888999999999</v>
          </cell>
          <cell r="AR224">
            <v>130</v>
          </cell>
          <cell r="AS224">
            <v>65.777585022949864</v>
          </cell>
          <cell r="AT224">
            <v>59.806843611676136</v>
          </cell>
          <cell r="AU224">
            <v>0</v>
          </cell>
        </row>
        <row r="225">
          <cell r="A225" t="str">
            <v>BP02/B075</v>
          </cell>
          <cell r="B225" t="str">
            <v xml:space="preserve">   Bono 2002 / Badlar Correg + 0,75% </v>
          </cell>
          <cell r="AP225">
            <v>2.2222219999999999</v>
          </cell>
          <cell r="AQ225">
            <v>2.2222219999999999</v>
          </cell>
          <cell r="AR225">
            <v>75</v>
          </cell>
          <cell r="AS225">
            <v>37.948606744009538</v>
          </cell>
          <cell r="AT225">
            <v>34.503948237505462</v>
          </cell>
          <cell r="AU225">
            <v>0</v>
          </cell>
        </row>
        <row r="226">
          <cell r="A226" t="str">
            <v>BP03/B405-Fid1</v>
          </cell>
          <cell r="B226" t="str">
            <v xml:space="preserve">   Bono 2003 / Badlar + 4,05% - Fideic 1</v>
          </cell>
          <cell r="AH226">
            <v>0</v>
          </cell>
          <cell r="AI226">
            <v>0</v>
          </cell>
          <cell r="AJ226">
            <v>0</v>
          </cell>
          <cell r="AK226">
            <v>0</v>
          </cell>
          <cell r="AL226">
            <v>0</v>
          </cell>
          <cell r="AM226">
            <v>0</v>
          </cell>
          <cell r="AN226">
            <v>0</v>
          </cell>
          <cell r="AO226">
            <v>380</v>
          </cell>
          <cell r="AP226">
            <v>380</v>
          </cell>
          <cell r="AQ226">
            <v>380</v>
          </cell>
          <cell r="AR226">
            <v>349.45</v>
          </cell>
          <cell r="AS226">
            <v>126.29604999999999</v>
          </cell>
          <cell r="AT226">
            <v>114.83248861842104</v>
          </cell>
          <cell r="AU226">
            <v>127.81484349311071</v>
          </cell>
        </row>
        <row r="227">
          <cell r="A227" t="str">
            <v>BP03/B405-Fid2</v>
          </cell>
          <cell r="B227" t="str">
            <v xml:space="preserve">   Bono 2003 / Badlar + 4,05% - Fideic 2</v>
          </cell>
          <cell r="AH227">
            <v>0</v>
          </cell>
          <cell r="AI227">
            <v>0</v>
          </cell>
          <cell r="AJ227">
            <v>0</v>
          </cell>
          <cell r="AK227">
            <v>0</v>
          </cell>
          <cell r="AL227">
            <v>0</v>
          </cell>
          <cell r="AM227">
            <v>0</v>
          </cell>
          <cell r="AN227">
            <v>0</v>
          </cell>
          <cell r="AO227">
            <v>380</v>
          </cell>
          <cell r="AP227">
            <v>380</v>
          </cell>
          <cell r="AQ227">
            <v>380</v>
          </cell>
          <cell r="AR227">
            <v>351.68</v>
          </cell>
          <cell r="AS227">
            <v>127.1020027586207</v>
          </cell>
          <cell r="AT227">
            <v>115.56528715789474</v>
          </cell>
          <cell r="AU227">
            <v>128.63048836645353</v>
          </cell>
        </row>
        <row r="228">
          <cell r="A228" t="str">
            <v>BP04/E435</v>
          </cell>
          <cell r="B228" t="str">
            <v xml:space="preserve">   Bono 2004 / Encuesta + 4,35%</v>
          </cell>
          <cell r="AH228">
            <v>0</v>
          </cell>
          <cell r="AI228">
            <v>0</v>
          </cell>
          <cell r="AJ228">
            <v>0</v>
          </cell>
          <cell r="AK228">
            <v>0</v>
          </cell>
          <cell r="AL228">
            <v>0</v>
          </cell>
          <cell r="AM228">
            <v>0</v>
          </cell>
          <cell r="AN228">
            <v>123.1</v>
          </cell>
          <cell r="AO228">
            <v>41.6</v>
          </cell>
          <cell r="AP228">
            <v>41.6</v>
          </cell>
          <cell r="AQ228">
            <v>41.6</v>
          </cell>
          <cell r="AR228">
            <v>20.725000000000001</v>
          </cell>
          <cell r="AS228">
            <v>10.486463729182796</v>
          </cell>
          <cell r="AT228">
            <v>9.5322910950238722</v>
          </cell>
          <cell r="AU228">
            <v>10.609967399808268</v>
          </cell>
        </row>
        <row r="229">
          <cell r="A229" t="str">
            <v>BP04/E495</v>
          </cell>
          <cell r="B229" t="str">
            <v xml:space="preserve">   Bono 2004 / Encuesta + 4,95%</v>
          </cell>
          <cell r="AH229">
            <v>0</v>
          </cell>
          <cell r="AI229">
            <v>0</v>
          </cell>
          <cell r="AJ229">
            <v>0</v>
          </cell>
          <cell r="AK229">
            <v>0</v>
          </cell>
          <cell r="AL229">
            <v>0</v>
          </cell>
          <cell r="AM229">
            <v>0</v>
          </cell>
          <cell r="AN229">
            <v>0</v>
          </cell>
          <cell r="AO229">
            <v>906.18449999999996</v>
          </cell>
          <cell r="AP229">
            <v>929.58450000000005</v>
          </cell>
          <cell r="AQ229">
            <v>929.58450000000005</v>
          </cell>
          <cell r="AR229">
            <v>1066.1845000000001</v>
          </cell>
          <cell r="AS229">
            <v>1066.1845000000001</v>
          </cell>
          <cell r="AT229">
            <v>1066.1845000000001</v>
          </cell>
          <cell r="AU229">
            <v>1066.1845000000001</v>
          </cell>
        </row>
        <row r="230">
          <cell r="A230" t="str">
            <v>BP04/B298</v>
          </cell>
          <cell r="B230" t="str">
            <v xml:space="preserve">   Bono 2004 / Badlar + 2,98%</v>
          </cell>
          <cell r="AH230">
            <v>0</v>
          </cell>
          <cell r="AI230">
            <v>0</v>
          </cell>
          <cell r="AJ230">
            <v>0</v>
          </cell>
          <cell r="AK230">
            <v>0</v>
          </cell>
          <cell r="AL230">
            <v>0</v>
          </cell>
          <cell r="AM230">
            <v>0</v>
          </cell>
          <cell r="AN230">
            <v>0</v>
          </cell>
          <cell r="AO230">
            <v>93.8155</v>
          </cell>
          <cell r="AP230">
            <v>165.90351699999999</v>
          </cell>
          <cell r="AQ230">
            <v>165.90351699999999</v>
          </cell>
          <cell r="AR230">
            <v>510.27103699999998</v>
          </cell>
          <cell r="AS230">
            <v>510.27103699999998</v>
          </cell>
          <cell r="AT230">
            <v>510.27103699999998</v>
          </cell>
          <cell r="AU230">
            <v>510.27103699999998</v>
          </cell>
        </row>
        <row r="231">
          <cell r="A231" t="str">
            <v>BP05/B400</v>
          </cell>
          <cell r="B231" t="str">
            <v xml:space="preserve">   Bono 2005 / Badlar + 4,00%</v>
          </cell>
          <cell r="AH231">
            <v>0</v>
          </cell>
          <cell r="AI231">
            <v>0</v>
          </cell>
          <cell r="AJ231">
            <v>0</v>
          </cell>
          <cell r="AK231">
            <v>0</v>
          </cell>
          <cell r="AL231">
            <v>0</v>
          </cell>
          <cell r="AM231">
            <v>0</v>
          </cell>
          <cell r="AN231">
            <v>0</v>
          </cell>
          <cell r="AO231">
            <v>93.8155</v>
          </cell>
          <cell r="AP231">
            <v>500</v>
          </cell>
          <cell r="AQ231">
            <v>500</v>
          </cell>
          <cell r="AR231">
            <v>464.07</v>
          </cell>
          <cell r="AS231">
            <v>167.72129896551721</v>
          </cell>
          <cell r="AT231">
            <v>152.49767632894734</v>
          </cell>
          <cell r="AU231">
            <v>169.73825846286414</v>
          </cell>
        </row>
        <row r="232">
          <cell r="A232" t="str">
            <v>BP06/E580</v>
          </cell>
          <cell r="B232" t="str">
            <v xml:space="preserve">   Bono 2006 / Encuesta + 5,80%</v>
          </cell>
          <cell r="AH232">
            <v>0</v>
          </cell>
          <cell r="AI232">
            <v>0</v>
          </cell>
          <cell r="AJ232">
            <v>0</v>
          </cell>
          <cell r="AK232">
            <v>0</v>
          </cell>
          <cell r="AL232">
            <v>0</v>
          </cell>
          <cell r="AM232">
            <v>0</v>
          </cell>
          <cell r="AN232">
            <v>0</v>
          </cell>
          <cell r="AO232">
            <v>781.34400000000005</v>
          </cell>
          <cell r="AP232">
            <v>546.37914999999998</v>
          </cell>
          <cell r="AQ232">
            <v>546.37914999999998</v>
          </cell>
          <cell r="AR232">
            <v>232.60129699999999</v>
          </cell>
          <cell r="AS232">
            <v>5.1629260182876141E-2</v>
          </cell>
          <cell r="AT232">
            <v>4.6942785881641601E-2</v>
          </cell>
          <cell r="AU232">
            <v>5.2249917978312625E-2</v>
          </cell>
        </row>
        <row r="233">
          <cell r="A233" t="str">
            <v>BP06/B450-Fid3</v>
          </cell>
          <cell r="B233" t="str">
            <v xml:space="preserve">   Bono 2006 / Badlar + 4,50% - Fideic 3</v>
          </cell>
          <cell r="AH233">
            <v>0</v>
          </cell>
          <cell r="AI233">
            <v>0</v>
          </cell>
          <cell r="AJ233">
            <v>0</v>
          </cell>
          <cell r="AK233">
            <v>0</v>
          </cell>
          <cell r="AL233">
            <v>0</v>
          </cell>
          <cell r="AM233">
            <v>0</v>
          </cell>
          <cell r="AN233">
            <v>0</v>
          </cell>
          <cell r="AO233">
            <v>781.34400000000005</v>
          </cell>
          <cell r="AP233">
            <v>400</v>
          </cell>
          <cell r="AQ233">
            <v>400</v>
          </cell>
          <cell r="AR233">
            <v>361.9</v>
          </cell>
          <cell r="AS233">
            <v>130.79565172413791</v>
          </cell>
          <cell r="AT233">
            <v>118.92367328947367</v>
          </cell>
          <cell r="AU233">
            <v>132.36855590258051</v>
          </cell>
        </row>
        <row r="234">
          <cell r="A234" t="str">
            <v>BP06/B450-Fid4</v>
          </cell>
          <cell r="B234" t="str">
            <v xml:space="preserve">   Bono 2006 / Badlar + 4,50% - Fideic 4</v>
          </cell>
          <cell r="AP234">
            <v>250</v>
          </cell>
          <cell r="AQ234">
            <v>250</v>
          </cell>
          <cell r="AR234">
            <v>232</v>
          </cell>
          <cell r="AS234">
            <v>83.847999999999985</v>
          </cell>
          <cell r="AT234">
            <v>76.23733684210525</v>
          </cell>
          <cell r="AU234">
            <v>84.856327630280958</v>
          </cell>
        </row>
        <row r="235">
          <cell r="A235" t="str">
            <v>BP07/B450</v>
          </cell>
          <cell r="B235" t="str">
            <v xml:space="preserve">   Bono 2007 / Badlar + 4,50% - Serie 1</v>
          </cell>
          <cell r="AP235">
            <v>200</v>
          </cell>
          <cell r="AQ235">
            <v>200</v>
          </cell>
          <cell r="AR235">
            <v>465</v>
          </cell>
          <cell r="AS235">
            <v>168.05741379310342</v>
          </cell>
          <cell r="AT235">
            <v>152.80328289473684</v>
          </cell>
          <cell r="AU235">
            <v>170.07841529345109</v>
          </cell>
        </row>
        <row r="236">
          <cell r="A236" t="str">
            <v>BP07/B450-II</v>
          </cell>
          <cell r="B236" t="str">
            <v xml:space="preserve">   Bono 2007 / Badlar + 4,50% - Serie 2</v>
          </cell>
          <cell r="AH236">
            <v>0</v>
          </cell>
          <cell r="AI236">
            <v>0</v>
          </cell>
          <cell r="AJ236">
            <v>0</v>
          </cell>
          <cell r="AK236">
            <v>0</v>
          </cell>
          <cell r="AL236">
            <v>0</v>
          </cell>
          <cell r="AM236">
            <v>0</v>
          </cell>
          <cell r="AN236">
            <v>0</v>
          </cell>
          <cell r="AP236">
            <v>300</v>
          </cell>
          <cell r="AQ236">
            <v>300</v>
          </cell>
          <cell r="AR236">
            <v>0</v>
          </cell>
          <cell r="AS236">
            <v>168.05741379310342</v>
          </cell>
          <cell r="AT236">
            <v>0</v>
          </cell>
          <cell r="AU236">
            <v>0</v>
          </cell>
        </row>
        <row r="237">
          <cell r="A237" t="str">
            <v>Pmos Gdos</v>
          </cell>
          <cell r="B237" t="str">
            <v xml:space="preserve">   Préstamos Garantizados</v>
          </cell>
          <cell r="AH237">
            <v>0</v>
          </cell>
          <cell r="AI237">
            <v>0</v>
          </cell>
          <cell r="AJ237">
            <v>0</v>
          </cell>
          <cell r="AK237">
            <v>0</v>
          </cell>
          <cell r="AL237">
            <v>0</v>
          </cell>
          <cell r="AM237">
            <v>0</v>
          </cell>
          <cell r="AN237">
            <v>0</v>
          </cell>
          <cell r="AP237">
            <v>0</v>
          </cell>
          <cell r="AQ237">
            <v>300</v>
          </cell>
          <cell r="AR237">
            <v>21532.757802049353</v>
          </cell>
          <cell r="AS237">
            <v>10984.3490782271</v>
          </cell>
          <cell r="AT237">
            <v>9651.964987928859</v>
          </cell>
          <cell r="AU237">
            <v>10738.606668142602</v>
          </cell>
        </row>
        <row r="238">
          <cell r="A238" t="str">
            <v>P FRB</v>
          </cell>
          <cell r="B238" t="str">
            <v>BONO/BADLAR+4.5/I/2006</v>
          </cell>
          <cell r="AP238">
            <v>0</v>
          </cell>
          <cell r="AR238">
            <v>547.65117311577194</v>
          </cell>
          <cell r="AS238">
            <v>279.97252376505173</v>
          </cell>
          <cell r="AT238">
            <v>265.84671627862485</v>
          </cell>
          <cell r="AU238">
            <v>295.90547032519044</v>
          </cell>
        </row>
        <row r="239">
          <cell r="A239" t="str">
            <v>P BG01/03</v>
          </cell>
          <cell r="B239" t="str">
            <v xml:space="preserve">   Préstamos Garantizados</v>
          </cell>
          <cell r="AP239">
            <v>0</v>
          </cell>
          <cell r="AR239">
            <v>44.635106672726401</v>
          </cell>
          <cell r="AS239">
            <v>22.828248661704087</v>
          </cell>
          <cell r="AT239">
            <v>13.500074536834113</v>
          </cell>
          <cell r="AU239">
            <v>15.026500839153751</v>
          </cell>
        </row>
        <row r="240">
          <cell r="A240" t="str">
            <v>P BG04/06</v>
          </cell>
          <cell r="AP240">
            <v>0</v>
          </cell>
          <cell r="AR240">
            <v>27.406134194067022</v>
          </cell>
          <cell r="AS240">
            <v>14.060133341931797</v>
          </cell>
          <cell r="AT240">
            <v>12.733207820644514</v>
          </cell>
          <cell r="AU240">
            <v>14.17292604422196</v>
          </cell>
        </row>
        <row r="241">
          <cell r="A241" t="str">
            <v>P BG05/17</v>
          </cell>
          <cell r="AP241">
            <v>0</v>
          </cell>
          <cell r="AR241">
            <v>649.76693387573903</v>
          </cell>
          <cell r="AS241">
            <v>332.74329366211742</v>
          </cell>
          <cell r="AT241">
            <v>282.57689260479253</v>
          </cell>
          <cell r="AU241">
            <v>314.52729407278758</v>
          </cell>
        </row>
        <row r="242">
          <cell r="A242" t="str">
            <v>P BG06/27</v>
          </cell>
          <cell r="AP242">
            <v>0</v>
          </cell>
          <cell r="AR242">
            <v>269.83203204370898</v>
          </cell>
          <cell r="AS242">
            <v>138.69956918175271</v>
          </cell>
          <cell r="AT242">
            <v>111.13858148552146</v>
          </cell>
          <cell r="AU242">
            <v>123.7047975844866</v>
          </cell>
        </row>
        <row r="243">
          <cell r="A243" t="str">
            <v>P BG07/05</v>
          </cell>
          <cell r="AP243">
            <v>0</v>
          </cell>
          <cell r="AR243">
            <v>47.79</v>
          </cell>
          <cell r="AS243">
            <v>24.284435484294921</v>
          </cell>
          <cell r="AT243">
            <v>4.8345228114126488</v>
          </cell>
          <cell r="AU243">
            <v>5.3811525917423744</v>
          </cell>
        </row>
        <row r="244">
          <cell r="A244" t="str">
            <v>P BG08/19</v>
          </cell>
          <cell r="AP244">
            <v>0</v>
          </cell>
          <cell r="AR244">
            <v>30.710076645998249</v>
          </cell>
          <cell r="AS244">
            <v>15.89219783826498</v>
          </cell>
          <cell r="AT244">
            <v>14.268257805074555</v>
          </cell>
          <cell r="AU244">
            <v>15.88154104603144</v>
          </cell>
        </row>
        <row r="245">
          <cell r="A245" t="str">
            <v>P BG09/09</v>
          </cell>
          <cell r="AP245">
            <v>0</v>
          </cell>
          <cell r="AR245">
            <v>220.48263993722037</v>
          </cell>
          <cell r="AS245">
            <v>112.69423369049818</v>
          </cell>
          <cell r="AT245">
            <v>102.43879181518169</v>
          </cell>
          <cell r="AU245">
            <v>114.02134017651896</v>
          </cell>
        </row>
        <row r="246">
          <cell r="A246" t="str">
            <v>P BG10/20</v>
          </cell>
          <cell r="AP246">
            <v>0</v>
          </cell>
          <cell r="AR246">
            <v>37.954174486424051</v>
          </cell>
          <cell r="AS246">
            <v>19.426409978389298</v>
          </cell>
          <cell r="AT246">
            <v>17.633949683471343</v>
          </cell>
          <cell r="AU246">
            <v>19.627784942468658</v>
          </cell>
        </row>
        <row r="247">
          <cell r="A247" t="str">
            <v>P BG11/10</v>
          </cell>
          <cell r="AP247">
            <v>0</v>
          </cell>
          <cell r="AR247">
            <v>87.163961868883092</v>
          </cell>
          <cell r="AS247">
            <v>44.591651995100868</v>
          </cell>
          <cell r="AT247">
            <v>40.49738766832327</v>
          </cell>
          <cell r="AU247">
            <v>45.076345920998236</v>
          </cell>
        </row>
        <row r="248">
          <cell r="A248" t="str">
            <v>P BG12/15</v>
          </cell>
          <cell r="AP248">
            <v>0</v>
          </cell>
          <cell r="AR248">
            <v>209.035220722589</v>
          </cell>
          <cell r="AS248">
            <v>107.25494507763415</v>
          </cell>
          <cell r="AT248">
            <v>91.038138719326923</v>
          </cell>
          <cell r="AU248">
            <v>101.33163814233031</v>
          </cell>
        </row>
        <row r="249">
          <cell r="A249" t="str">
            <v>P BG13/30</v>
          </cell>
          <cell r="AP249">
            <v>0</v>
          </cell>
          <cell r="AR249">
            <v>77.396174101139792</v>
          </cell>
          <cell r="AS249">
            <v>39.728457894963057</v>
          </cell>
          <cell r="AT249">
            <v>35.95916017830573</v>
          </cell>
          <cell r="AU249">
            <v>40.024990167297979</v>
          </cell>
        </row>
        <row r="250">
          <cell r="A250" t="str">
            <v>P BG14/31</v>
          </cell>
          <cell r="AP250">
            <v>0</v>
          </cell>
          <cell r="AR250">
            <v>2.1254520930802201</v>
          </cell>
          <cell r="AS250">
            <v>1.1520716416845276</v>
          </cell>
          <cell r="AT250">
            <v>0.98750969481398754</v>
          </cell>
          <cell r="AU250">
            <v>1.0991654318135848</v>
          </cell>
        </row>
        <row r="251">
          <cell r="A251" t="str">
            <v>P BG15/12</v>
          </cell>
          <cell r="AP251">
            <v>0</v>
          </cell>
          <cell r="AR251">
            <v>455.58620170740528</v>
          </cell>
          <cell r="AS251">
            <v>232.85891478816393</v>
          </cell>
          <cell r="AT251">
            <v>211.6706334968724</v>
          </cell>
          <cell r="AU251">
            <v>235.60380671874827</v>
          </cell>
        </row>
        <row r="252">
          <cell r="A252" t="str">
            <v>P BG16/08$</v>
          </cell>
          <cell r="AP252">
            <v>0</v>
          </cell>
          <cell r="AR252">
            <v>210.3917695682558</v>
          </cell>
          <cell r="AS252">
            <v>109.22349100186034</v>
          </cell>
          <cell r="AT252">
            <v>98.391911604856688</v>
          </cell>
          <cell r="AU252">
            <v>109.51688735216709</v>
          </cell>
        </row>
        <row r="253">
          <cell r="A253" t="str">
            <v>P BG17/08</v>
          </cell>
          <cell r="AP253">
            <v>0</v>
          </cell>
          <cell r="AR253">
            <v>6596.9023438710101</v>
          </cell>
          <cell r="AS253">
            <v>3388.9876142854559</v>
          </cell>
          <cell r="AT253">
            <v>2959.036874167165</v>
          </cell>
          <cell r="AU253">
            <v>3293.609227967047</v>
          </cell>
        </row>
        <row r="254">
          <cell r="A254" t="str">
            <v>P BG18/18</v>
          </cell>
          <cell r="AP254">
            <v>0</v>
          </cell>
          <cell r="AR254">
            <v>1451.00083438963</v>
          </cell>
          <cell r="AS254">
            <v>759.16929348070266</v>
          </cell>
          <cell r="AT254">
            <v>634.46138296124786</v>
          </cell>
          <cell r="AU254">
            <v>715.02613992492843</v>
          </cell>
        </row>
        <row r="255">
          <cell r="A255" t="str">
            <v>P BG19/31</v>
          </cell>
          <cell r="AP255">
            <v>0</v>
          </cell>
          <cell r="AR255">
            <v>800.86964687123998</v>
          </cell>
          <cell r="AS255">
            <v>441.36083341760741</v>
          </cell>
          <cell r="AT255">
            <v>326.94985062557799</v>
          </cell>
          <cell r="AU255">
            <v>368.46638096509315</v>
          </cell>
        </row>
        <row r="256">
          <cell r="A256" t="str">
            <v>P EL/ARP-61</v>
          </cell>
          <cell r="AP256">
            <v>0</v>
          </cell>
          <cell r="AR256">
            <v>65.835253993991529</v>
          </cell>
          <cell r="AS256">
            <v>23.263936097667131</v>
          </cell>
          <cell r="AT256">
            <v>17.745758733563516</v>
          </cell>
          <cell r="AU256">
            <v>17.982368850011028</v>
          </cell>
        </row>
        <row r="257">
          <cell r="A257" t="str">
            <v>P EL/ARP-68</v>
          </cell>
          <cell r="AP257">
            <v>0</v>
          </cell>
          <cell r="AR257">
            <v>46.565904563258684</v>
          </cell>
          <cell r="AS257">
            <v>16.456039965909234</v>
          </cell>
          <cell r="AT257">
            <v>12.551744809325863</v>
          </cell>
          <cell r="AU257">
            <v>12.719101406783539</v>
          </cell>
        </row>
        <row r="258">
          <cell r="A258" t="str">
            <v>P EL/USD-74</v>
          </cell>
          <cell r="AP258">
            <v>0</v>
          </cell>
          <cell r="AR258">
            <v>4.3750389999999975</v>
          </cell>
          <cell r="AS258">
            <v>2.3258728874769639</v>
          </cell>
          <cell r="AT258">
            <v>2.0326938639337411</v>
          </cell>
          <cell r="AU258">
            <v>2.2625264748579639</v>
          </cell>
        </row>
        <row r="259">
          <cell r="A259" t="str">
            <v>P EL/USD-79</v>
          </cell>
          <cell r="AP259">
            <v>0</v>
          </cell>
          <cell r="AR259">
            <v>73.376354000000021</v>
          </cell>
          <cell r="AS259">
            <v>37.871657736396692</v>
          </cell>
          <cell r="AT259">
            <v>34.091505134841121</v>
          </cell>
          <cell r="AU259">
            <v>37.946163120728798</v>
          </cell>
        </row>
        <row r="260">
          <cell r="A260" t="str">
            <v>P EL/USD-91</v>
          </cell>
          <cell r="AP260">
            <v>0</v>
          </cell>
          <cell r="AR260">
            <v>5.0320109999999998</v>
          </cell>
          <cell r="AS260">
            <v>2.5713538036123449</v>
          </cell>
          <cell r="AT260">
            <v>2.3379306751201754</v>
          </cell>
          <cell r="AU260">
            <v>2.6022757989760792</v>
          </cell>
        </row>
        <row r="261">
          <cell r="A261" t="str">
            <v>P BX92</v>
          </cell>
          <cell r="AP261">
            <v>0</v>
          </cell>
          <cell r="AR261">
            <v>12.019263258272934</v>
          </cell>
          <cell r="AS261">
            <v>6.1578000230099814</v>
          </cell>
          <cell r="AT261">
            <v>7.0619608949467851</v>
          </cell>
          <cell r="AU261">
            <v>7.8604426238134026</v>
          </cell>
        </row>
        <row r="262">
          <cell r="A262" t="str">
            <v>P PRE3</v>
          </cell>
          <cell r="AP262">
            <v>0</v>
          </cell>
          <cell r="AR262">
            <v>8.5002469999999999</v>
          </cell>
          <cell r="AS262">
            <v>2.9692242106896551</v>
          </cell>
          <cell r="AT262">
            <v>2.2659868976315791</v>
          </cell>
          <cell r="AU262">
            <v>2.2962000562666667</v>
          </cell>
        </row>
        <row r="263">
          <cell r="A263" t="str">
            <v>P PRO1</v>
          </cell>
          <cell r="AP263">
            <v>0</v>
          </cell>
          <cell r="AR263">
            <v>346.482778</v>
          </cell>
          <cell r="AS263">
            <v>121.03001866000001</v>
          </cell>
          <cell r="AT263">
            <v>92.365014240526335</v>
          </cell>
          <cell r="AU263">
            <v>93.596547763733341</v>
          </cell>
        </row>
        <row r="264">
          <cell r="A264" t="str">
            <v>P PRO3</v>
          </cell>
          <cell r="AP264">
            <v>0</v>
          </cell>
          <cell r="AR264">
            <v>0.53101500000000001</v>
          </cell>
          <cell r="AS264">
            <v>0.18548903275862072</v>
          </cell>
          <cell r="AT264">
            <v>0.14155741973684213</v>
          </cell>
          <cell r="AU264">
            <v>0.14344485200000001</v>
          </cell>
        </row>
        <row r="265">
          <cell r="A265" t="str">
            <v>P PRO5</v>
          </cell>
          <cell r="AP265">
            <v>0</v>
          </cell>
          <cell r="AR265">
            <v>128.99702300000001</v>
          </cell>
          <cell r="AS265">
            <v>45.059994585862071</v>
          </cell>
          <cell r="AT265">
            <v>34.387890605000003</v>
          </cell>
          <cell r="AU265">
            <v>34.846395813066664</v>
          </cell>
        </row>
        <row r="266">
          <cell r="A266" t="str">
            <v>P PRO7</v>
          </cell>
          <cell r="AP266">
            <v>0</v>
          </cell>
          <cell r="AR266">
            <v>1.7249729999999999</v>
          </cell>
          <cell r="AS266">
            <v>0.60255091344827583</v>
          </cell>
          <cell r="AT266">
            <v>0.45984148657894736</v>
          </cell>
          <cell r="AU266">
            <v>0.46597270639999994</v>
          </cell>
        </row>
        <row r="267">
          <cell r="A267" t="str">
            <v>P PRO9</v>
          </cell>
          <cell r="AP267">
            <v>0</v>
          </cell>
          <cell r="AR267">
            <v>16.697683999999999</v>
          </cell>
          <cell r="AS267">
            <v>5.8326737558620687</v>
          </cell>
          <cell r="AT267">
            <v>4.4512510242105261</v>
          </cell>
          <cell r="AU267">
            <v>4.5106010378666657</v>
          </cell>
        </row>
        <row r="268">
          <cell r="A268" t="str">
            <v>P PRE4</v>
          </cell>
          <cell r="AP268">
            <v>0</v>
          </cell>
          <cell r="AR268">
            <v>122.39320600000001</v>
          </cell>
          <cell r="AS268">
            <v>62.542835415981656</v>
          </cell>
          <cell r="AT268">
            <v>56.865303103213137</v>
          </cell>
          <cell r="AU268">
            <v>63.294948666227832</v>
          </cell>
        </row>
        <row r="269">
          <cell r="A269" t="str">
            <v>P PRE6</v>
          </cell>
          <cell r="AP269">
            <v>0</v>
          </cell>
          <cell r="AR269">
            <v>2.3500000000000002E-4</v>
          </cell>
          <cell r="AS269">
            <v>1.2008482172413796E-4</v>
          </cell>
          <cell r="AT269">
            <v>1.091837256820864E-4</v>
          </cell>
          <cell r="AU269">
            <v>1.215289101632287E-4</v>
          </cell>
        </row>
        <row r="270">
          <cell r="A270" t="str">
            <v>P PRO2</v>
          </cell>
          <cell r="AP270">
            <v>0</v>
          </cell>
          <cell r="AR270">
            <v>164.512227</v>
          </cell>
          <cell r="AS270">
            <v>84.065623194620898</v>
          </cell>
          <cell r="AT270">
            <v>76.434288783477115</v>
          </cell>
          <cell r="AU270">
            <v>85.076560237598642</v>
          </cell>
        </row>
        <row r="271">
          <cell r="A271" t="str">
            <v>P PRO4</v>
          </cell>
          <cell r="AP271">
            <v>0</v>
          </cell>
          <cell r="AR271">
            <v>440.02338399999996</v>
          </cell>
          <cell r="AS271">
            <v>224.85161541315696</v>
          </cell>
          <cell r="AT271">
            <v>204.43996788238022</v>
          </cell>
          <cell r="AU271">
            <v>227.55558427172713</v>
          </cell>
        </row>
        <row r="272">
          <cell r="A272" t="str">
            <v>P PRO6</v>
          </cell>
          <cell r="AP272">
            <v>0</v>
          </cell>
          <cell r="AR272">
            <v>380.16609600000004</v>
          </cell>
          <cell r="AS272">
            <v>194.26458665413412</v>
          </cell>
          <cell r="AT272">
            <v>176.62957761401589</v>
          </cell>
          <cell r="AU272">
            <v>196.60072905484847</v>
          </cell>
        </row>
        <row r="273">
          <cell r="A273" t="str">
            <v>P PRO8</v>
          </cell>
          <cell r="AP273">
            <v>0</v>
          </cell>
          <cell r="AR273">
            <v>7.5590000000000004E-2</v>
          </cell>
          <cell r="AS273">
            <v>3.8626432655862075E-2</v>
          </cell>
          <cell r="AT273">
            <v>3.5119990741740041E-2</v>
          </cell>
          <cell r="AU273">
            <v>3.9090937528674284E-2</v>
          </cell>
        </row>
        <row r="274">
          <cell r="A274" t="str">
            <v>P PRO10</v>
          </cell>
          <cell r="AP274">
            <v>0</v>
          </cell>
          <cell r="AR274">
            <v>9.7466650000000001</v>
          </cell>
          <cell r="AS274">
            <v>4.9805384209782764</v>
          </cell>
          <cell r="AT274">
            <v>4.5284136071284786</v>
          </cell>
          <cell r="AU274">
            <v>5.0404322347918518</v>
          </cell>
        </row>
        <row r="275">
          <cell r="A275" t="str">
            <v>P BIHD</v>
          </cell>
          <cell r="AP275">
            <v>0</v>
          </cell>
          <cell r="AR275">
            <v>19.246679</v>
          </cell>
          <cell r="AS275">
            <v>9.8350383680711033</v>
          </cell>
          <cell r="AT275">
            <v>8.9422302988390321</v>
          </cell>
          <cell r="AU275">
            <v>9.9533103111978729</v>
          </cell>
        </row>
        <row r="276">
          <cell r="A276" t="str">
            <v>P BT02</v>
          </cell>
          <cell r="AP276">
            <v>0</v>
          </cell>
          <cell r="AR276">
            <v>496.23492467332824</v>
          </cell>
          <cell r="AS276">
            <v>254.03081244198401</v>
          </cell>
          <cell r="AT276">
            <v>230.97032699252426</v>
          </cell>
          <cell r="AU276">
            <v>257.08567777927891</v>
          </cell>
        </row>
        <row r="277">
          <cell r="A277" t="str">
            <v>P BT03</v>
          </cell>
          <cell r="AP277">
            <v>0</v>
          </cell>
          <cell r="AR277">
            <v>935.25488579713897</v>
          </cell>
          <cell r="AS277">
            <v>478.70084566363994</v>
          </cell>
          <cell r="AT277">
            <v>435.24519640616421</v>
          </cell>
          <cell r="AU277">
            <v>484.45749623013592</v>
          </cell>
        </row>
        <row r="278">
          <cell r="A278" t="str">
            <v>P BT03Flot</v>
          </cell>
          <cell r="AP278">
            <v>0</v>
          </cell>
          <cell r="AR278">
            <v>104.27066126164965</v>
          </cell>
          <cell r="AS278">
            <v>53.371820871910352</v>
          </cell>
          <cell r="AT278">
            <v>48.526817674083908</v>
          </cell>
          <cell r="AU278">
            <v>54.013647444059522</v>
          </cell>
        </row>
        <row r="279">
          <cell r="A279" t="str">
            <v>P BT04</v>
          </cell>
          <cell r="AP279">
            <v>0</v>
          </cell>
          <cell r="AR279">
            <v>807.89774807947128</v>
          </cell>
          <cell r="AS279">
            <v>413.57058642248273</v>
          </cell>
          <cell r="AT279">
            <v>376.02735141551557</v>
          </cell>
          <cell r="AU279">
            <v>418.54400849219832</v>
          </cell>
        </row>
        <row r="280">
          <cell r="A280" t="str">
            <v>P BT05</v>
          </cell>
          <cell r="AP280">
            <v>0</v>
          </cell>
          <cell r="AR280">
            <v>545.03084364987501</v>
          </cell>
          <cell r="AS280">
            <v>280.46768826917099</v>
          </cell>
          <cell r="AT280">
            <v>255.00730815936856</v>
          </cell>
          <cell r="AU280">
            <v>283.84047210940054</v>
          </cell>
        </row>
        <row r="281">
          <cell r="A281" t="str">
            <v>P BT06</v>
          </cell>
          <cell r="AP281">
            <v>0</v>
          </cell>
          <cell r="AR281">
            <v>629.48254061890179</v>
          </cell>
          <cell r="AS281">
            <v>322.12418170968448</v>
          </cell>
          <cell r="AT281">
            <v>292.88229591706312</v>
          </cell>
          <cell r="AU281">
            <v>325.99790863103624</v>
          </cell>
        </row>
        <row r="282">
          <cell r="A282" t="str">
            <v>P BT27</v>
          </cell>
          <cell r="AP282">
            <v>0</v>
          </cell>
          <cell r="AR282">
            <v>43.289850466067691</v>
          </cell>
          <cell r="AS282">
            <v>22.130758364070331</v>
          </cell>
          <cell r="AT282">
            <v>21.008662773420824</v>
          </cell>
          <cell r="AU282">
            <v>23.384070060722607</v>
          </cell>
        </row>
        <row r="283">
          <cell r="A283" t="str">
            <v>P BT2006</v>
          </cell>
          <cell r="AP283">
            <v>0</v>
          </cell>
          <cell r="AR283">
            <v>1092.085623984334</v>
          </cell>
          <cell r="AS283">
            <v>558.05492538736394</v>
          </cell>
          <cell r="AT283">
            <v>507.39564855546212</v>
          </cell>
          <cell r="AU283">
            <v>564.76585503279728</v>
          </cell>
        </row>
        <row r="284">
          <cell r="A284" t="str">
            <v>P DC$</v>
          </cell>
          <cell r="AP284">
            <v>0</v>
          </cell>
          <cell r="AR284">
            <v>62.803543000000005</v>
          </cell>
          <cell r="AS284">
            <v>21.937927261724141</v>
          </cell>
          <cell r="AT284">
            <v>16.742102383947373</v>
          </cell>
          <cell r="AU284">
            <v>16.965330415733334</v>
          </cell>
        </row>
        <row r="285">
          <cell r="A285" t="str">
            <v>P CCAP</v>
          </cell>
          <cell r="AP285">
            <v>0</v>
          </cell>
          <cell r="AR285">
            <v>1092.085623984334</v>
          </cell>
          <cell r="AS285">
            <v>558.05492538736394</v>
          </cell>
          <cell r="AT285">
            <v>0</v>
          </cell>
          <cell r="AU285">
            <v>0</v>
          </cell>
        </row>
        <row r="286">
          <cell r="A286" t="str">
            <v>P BP02/E330</v>
          </cell>
          <cell r="AP286">
            <v>0</v>
          </cell>
          <cell r="AR286">
            <v>162.29962089374354</v>
          </cell>
          <cell r="AS286">
            <v>82.941940181576726</v>
          </cell>
          <cell r="AT286">
            <v>76.050182865903764</v>
          </cell>
          <cell r="AU286">
            <v>84.649024235705326</v>
          </cell>
        </row>
        <row r="287">
          <cell r="A287" t="str">
            <v>P BP02/E400</v>
          </cell>
          <cell r="AP287">
            <v>0</v>
          </cell>
          <cell r="AR287">
            <v>65.537902448323507</v>
          </cell>
          <cell r="AS287">
            <v>33.490823946796738</v>
          </cell>
          <cell r="AT287">
            <v>30.542733361030546</v>
          </cell>
          <cell r="AU287">
            <v>33.996138852963895</v>
          </cell>
        </row>
        <row r="288">
          <cell r="A288" t="str">
            <v>P PFIXSI (Hexagon II)</v>
          </cell>
          <cell r="AP288">
            <v>0</v>
          </cell>
          <cell r="AR288">
            <v>117.8003730883151</v>
          </cell>
          <cell r="AS288">
            <v>61.089493788828101</v>
          </cell>
          <cell r="AT288">
            <v>55.54389335914059</v>
          </cell>
          <cell r="AU288">
            <v>61.82412977748794</v>
          </cell>
        </row>
        <row r="289">
          <cell r="A289" t="str">
            <v>P PFIXSII (Hexagon III)</v>
          </cell>
          <cell r="AP289">
            <v>0</v>
          </cell>
          <cell r="AR289">
            <v>117.49560052548719</v>
          </cell>
          <cell r="AS289">
            <v>61.098045829335298</v>
          </cell>
          <cell r="AT289">
            <v>55.551669059944018</v>
          </cell>
          <cell r="AU289">
            <v>61.832784661157589</v>
          </cell>
        </row>
        <row r="290">
          <cell r="A290" t="str">
            <v>P BP05/B400 (Hexagon IV)</v>
          </cell>
          <cell r="AP290">
            <v>0</v>
          </cell>
          <cell r="AR290">
            <v>36.082209381117593</v>
          </cell>
          <cell r="AS290">
            <v>20.77744983727851</v>
          </cell>
          <cell r="AT290">
            <v>18.891308250580764</v>
          </cell>
          <cell r="AU290">
            <v>21.027310516363574</v>
          </cell>
        </row>
        <row r="291">
          <cell r="A291" t="str">
            <v>P BP02/E580</v>
          </cell>
          <cell r="AP291">
            <v>0</v>
          </cell>
          <cell r="AR291">
            <v>6.4006259999999999</v>
          </cell>
          <cell r="AS291">
            <v>3.2707150303526902</v>
          </cell>
          <cell r="AT291">
            <v>2.9691031223294835</v>
          </cell>
          <cell r="AU291">
            <v>3.3048136465830704</v>
          </cell>
        </row>
        <row r="292">
          <cell r="A292" t="str">
            <v>P BP02/E580-II</v>
          </cell>
          <cell r="AP292">
            <v>0</v>
          </cell>
          <cell r="AR292">
            <v>290.12919699999998</v>
          </cell>
          <cell r="AS292">
            <v>148.25581445810391</v>
          </cell>
          <cell r="AT292">
            <v>134.80347002626627</v>
          </cell>
          <cell r="AU292">
            <v>150.04542752291758</v>
          </cell>
        </row>
        <row r="293">
          <cell r="A293" t="str">
            <v>P BP03/B405 (Radar I)</v>
          </cell>
          <cell r="AP293">
            <v>0</v>
          </cell>
          <cell r="AR293">
            <v>30.951461687102153</v>
          </cell>
          <cell r="AS293">
            <v>17.570122136317956</v>
          </cell>
          <cell r="AT293">
            <v>15.975136307729441</v>
          </cell>
          <cell r="AU293">
            <v>17.781412871368186</v>
          </cell>
        </row>
        <row r="294">
          <cell r="A294" t="str">
            <v>P BP03/B405 (Radar II)</v>
          </cell>
          <cell r="AP294">
            <v>0</v>
          </cell>
          <cell r="AR294">
            <v>28.271345894797378</v>
          </cell>
          <cell r="AS294">
            <v>16.200104776936339</v>
          </cell>
          <cell r="AT294">
            <v>14.729486796003087</v>
          </cell>
          <cell r="AU294">
            <v>16.394920272221622</v>
          </cell>
        </row>
        <row r="295">
          <cell r="A295" t="str">
            <v>P BP04/E435</v>
          </cell>
          <cell r="AP295">
            <v>0</v>
          </cell>
          <cell r="AR295">
            <v>27.627656544501271</v>
          </cell>
          <cell r="AS295">
            <v>14.118767922329653</v>
          </cell>
          <cell r="AT295">
            <v>12.933901864534516</v>
          </cell>
          <cell r="AU295">
            <v>14.396312160402136</v>
          </cell>
        </row>
        <row r="296">
          <cell r="A296" t="str">
            <v>P BP06/E580</v>
          </cell>
          <cell r="AP296">
            <v>0</v>
          </cell>
          <cell r="AR296">
            <v>2099.1197408744629</v>
          </cell>
          <cell r="AS296">
            <v>1072.7060933364658</v>
          </cell>
          <cell r="AT296">
            <v>980.59703011191755</v>
          </cell>
          <cell r="AU296">
            <v>1091.4711660031974</v>
          </cell>
        </row>
        <row r="297">
          <cell r="A297" t="str">
            <v>P BP06/B450 (Radar III)</v>
          </cell>
          <cell r="AP297">
            <v>0</v>
          </cell>
          <cell r="AR297">
            <v>37.94630945608094</v>
          </cell>
          <cell r="AS297">
            <v>21.198413305671036</v>
          </cell>
          <cell r="AT297">
            <v>19.274057370704661</v>
          </cell>
          <cell r="AU297">
            <v>21.45333631044603</v>
          </cell>
        </row>
        <row r="298">
          <cell r="A298" t="str">
            <v>P BP06/B450 (Radar IV)</v>
          </cell>
          <cell r="AP298">
            <v>0</v>
          </cell>
          <cell r="AR298">
            <v>18.118250740302813</v>
          </cell>
          <cell r="AS298">
            <v>10.430687397146322</v>
          </cell>
          <cell r="AT298">
            <v>9.4838073213102838</v>
          </cell>
          <cell r="AU298">
            <v>10.556122359414838</v>
          </cell>
        </row>
        <row r="299">
          <cell r="A299" t="str">
            <v>P BP02/B300</v>
          </cell>
          <cell r="AP299">
            <v>0</v>
          </cell>
          <cell r="AR299">
            <v>82.598591999999982</v>
          </cell>
          <cell r="AS299">
            <v>42.207817850999163</v>
          </cell>
          <cell r="AT299">
            <v>38.376263875125836</v>
          </cell>
          <cell r="AU299">
            <v>42.715390922456066</v>
          </cell>
        </row>
        <row r="300">
          <cell r="A300" t="str">
            <v>P BP02/B075</v>
          </cell>
          <cell r="AP300">
            <v>0</v>
          </cell>
          <cell r="AR300">
            <v>47.980121000000004</v>
          </cell>
          <cell r="AS300">
            <v>24.517805432287521</v>
          </cell>
          <cell r="AT300">
            <v>22.29212072109495</v>
          </cell>
          <cell r="AU300">
            <v>24.812646019701461</v>
          </cell>
        </row>
        <row r="301">
          <cell r="A301" t="str">
            <v>P BP07/B450 (Celtic I)</v>
          </cell>
          <cell r="AP301">
            <v>0</v>
          </cell>
          <cell r="AR301">
            <v>14.101618912584911</v>
          </cell>
          <cell r="AS301">
            <v>8.1464010227950148</v>
          </cell>
          <cell r="AT301">
            <v>7.4068845820698082</v>
          </cell>
          <cell r="AU301">
            <v>8.2443661391878269</v>
          </cell>
        </row>
        <row r="302">
          <cell r="A302" t="str">
            <v>P BP07/B450 (Celtic II)</v>
          </cell>
          <cell r="AP302">
            <v>0</v>
          </cell>
          <cell r="AR302">
            <v>20.94505009135878</v>
          </cell>
          <cell r="AS302">
            <v>12.105120737557378</v>
          </cell>
          <cell r="AT302">
            <v>11.00623844863761</v>
          </cell>
          <cell r="AU302">
            <v>12.25069171530394</v>
          </cell>
        </row>
        <row r="303">
          <cell r="A303" t="str">
            <v>P BP07/B450 (Celtic I)</v>
          </cell>
          <cell r="B303" t="str">
            <v>Otros</v>
          </cell>
          <cell r="C303">
            <v>98.355000000000004</v>
          </cell>
          <cell r="D303">
            <v>98.355000000000004</v>
          </cell>
          <cell r="E303">
            <v>98.355000000000004</v>
          </cell>
          <cell r="F303">
            <v>98.355000000000004</v>
          </cell>
          <cell r="G303">
            <v>92.472388320000007</v>
          </cell>
          <cell r="H303">
            <v>92.472388320000007</v>
          </cell>
          <cell r="I303">
            <v>86.589776640000011</v>
          </cell>
          <cell r="J303">
            <v>86.589776640000011</v>
          </cell>
          <cell r="K303">
            <v>80.70716496</v>
          </cell>
          <cell r="L303">
            <v>80.70716496</v>
          </cell>
          <cell r="M303">
            <v>74.824553280000003</v>
          </cell>
          <cell r="N303">
            <v>74.824553280000003</v>
          </cell>
          <cell r="O303">
            <v>68.941941600000007</v>
          </cell>
          <cell r="P303">
            <v>68.941941600000007</v>
          </cell>
          <cell r="Q303">
            <v>63.059329920000003</v>
          </cell>
          <cell r="R303">
            <v>63.059329920000003</v>
          </cell>
          <cell r="S303">
            <v>57.17671824</v>
          </cell>
          <cell r="T303">
            <v>56.544718240000002</v>
          </cell>
          <cell r="U303">
            <v>50.662106560000005</v>
          </cell>
          <cell r="V303">
            <v>50.662106560000005</v>
          </cell>
          <cell r="W303">
            <v>44.779494880000009</v>
          </cell>
          <cell r="X303">
            <v>44.779494880000009</v>
          </cell>
          <cell r="Y303">
            <v>38.896883200000005</v>
          </cell>
          <cell r="Z303">
            <v>38.896883200000005</v>
          </cell>
          <cell r="AA303">
            <v>33.014271520000001</v>
          </cell>
          <cell r="AB303">
            <v>33.014271520000001</v>
          </cell>
          <cell r="AC303">
            <v>27.131659840000005</v>
          </cell>
          <cell r="AD303">
            <v>27.131659840000005</v>
          </cell>
          <cell r="AE303">
            <v>21.249048160000008</v>
          </cell>
          <cell r="AF303">
            <v>21.241</v>
          </cell>
          <cell r="AG303">
            <v>15.358000000000001</v>
          </cell>
          <cell r="AH303">
            <v>15.358000000000001</v>
          </cell>
          <cell r="AI303">
            <v>9.4749999999999996</v>
          </cell>
          <cell r="AJ303">
            <v>9.363999999999999</v>
          </cell>
          <cell r="AK303">
            <v>9.3279999999999994</v>
          </cell>
          <cell r="AL303">
            <v>9.2159999999999993</v>
          </cell>
          <cell r="AM303">
            <v>9.1809999999999992</v>
          </cell>
          <cell r="AN303">
            <v>9.0348439999999997</v>
          </cell>
          <cell r="AO303">
            <v>9.0348439999999997</v>
          </cell>
          <cell r="AP303">
            <v>8.888069999999999</v>
          </cell>
          <cell r="AQ303">
            <v>8.888069999999999</v>
          </cell>
          <cell r="AR303">
            <v>8.888069999999999</v>
          </cell>
          <cell r="AS303">
            <v>6.0181834533232133</v>
          </cell>
          <cell r="AT303">
            <v>5.7650164064302221</v>
          </cell>
          <cell r="AU303">
            <v>5.904937878126562</v>
          </cell>
        </row>
        <row r="304">
          <cell r="A304" t="str">
            <v>NMB</v>
          </cell>
          <cell r="B304" t="str">
            <v xml:space="preserve">   BONOS DINERO NUEVO </v>
          </cell>
          <cell r="C304">
            <v>88.248000000000005</v>
          </cell>
          <cell r="D304">
            <v>88.248000000000005</v>
          </cell>
          <cell r="E304">
            <v>88.248000000000005</v>
          </cell>
          <cell r="F304">
            <v>88.248000000000005</v>
          </cell>
          <cell r="G304">
            <v>82.365388320000008</v>
          </cell>
          <cell r="H304">
            <v>82.365388320000008</v>
          </cell>
          <cell r="I304">
            <v>76.482776640000012</v>
          </cell>
          <cell r="J304">
            <v>76.482776640000012</v>
          </cell>
          <cell r="K304">
            <v>70.600164960000001</v>
          </cell>
          <cell r="L304">
            <v>70.600164960000001</v>
          </cell>
          <cell r="M304">
            <v>64.717553280000004</v>
          </cell>
          <cell r="N304">
            <v>64.717553280000004</v>
          </cell>
          <cell r="O304">
            <v>58.834941600000008</v>
          </cell>
          <cell r="P304">
            <v>58.834941600000008</v>
          </cell>
          <cell r="Q304">
            <v>52.952329920000004</v>
          </cell>
          <cell r="R304">
            <v>52.952329920000004</v>
          </cell>
          <cell r="S304">
            <v>47.06971824</v>
          </cell>
          <cell r="T304">
            <v>47.06971824</v>
          </cell>
          <cell r="U304">
            <v>41.187106560000004</v>
          </cell>
          <cell r="V304">
            <v>41.187106560000004</v>
          </cell>
          <cell r="W304">
            <v>35.304494880000007</v>
          </cell>
          <cell r="X304">
            <v>35.304494880000007</v>
          </cell>
          <cell r="Y304">
            <v>29.421883200000003</v>
          </cell>
          <cell r="Z304">
            <v>29.421883200000003</v>
          </cell>
          <cell r="AA304">
            <v>23.53927152</v>
          </cell>
          <cell r="AB304">
            <v>23.53927152</v>
          </cell>
          <cell r="AC304">
            <v>17.656659840000003</v>
          </cell>
          <cell r="AD304">
            <v>17.656659840000003</v>
          </cell>
          <cell r="AE304">
            <v>11.774048160000008</v>
          </cell>
          <cell r="AF304">
            <v>11.766</v>
          </cell>
          <cell r="AG304">
            <v>5.883</v>
          </cell>
          <cell r="AH304">
            <v>5.883</v>
          </cell>
          <cell r="AP304">
            <v>0</v>
          </cell>
          <cell r="AQ304">
            <v>0</v>
          </cell>
          <cell r="AR304">
            <v>0</v>
          </cell>
          <cell r="AS304">
            <v>12.105120737557378</v>
          </cell>
          <cell r="AT304">
            <v>0</v>
          </cell>
          <cell r="AU304">
            <v>0</v>
          </cell>
        </row>
        <row r="305">
          <cell r="A305" t="str">
            <v>API</v>
          </cell>
          <cell r="B305" t="str">
            <v xml:space="preserve">   A.P.I.</v>
          </cell>
          <cell r="C305">
            <v>3.9630000000000001</v>
          </cell>
          <cell r="D305">
            <v>3.9630000000000001</v>
          </cell>
          <cell r="E305">
            <v>3.9630000000000001</v>
          </cell>
          <cell r="F305">
            <v>3.9630000000000001</v>
          </cell>
          <cell r="G305">
            <v>3.9630000000000001</v>
          </cell>
          <cell r="H305">
            <v>3.9630000000000001</v>
          </cell>
          <cell r="I305">
            <v>3.9630000000000001</v>
          </cell>
          <cell r="J305">
            <v>3.9630000000000001</v>
          </cell>
          <cell r="K305">
            <v>3.9630000000000001</v>
          </cell>
          <cell r="L305">
            <v>3.9630000000000001</v>
          </cell>
          <cell r="M305">
            <v>3.9630000000000001</v>
          </cell>
          <cell r="N305">
            <v>3.9630000000000001</v>
          </cell>
          <cell r="O305">
            <v>3.9630000000000001</v>
          </cell>
          <cell r="P305">
            <v>3.9630000000000001</v>
          </cell>
          <cell r="Q305">
            <v>3.9630000000000001</v>
          </cell>
          <cell r="R305">
            <v>3.9630000000000001</v>
          </cell>
          <cell r="S305">
            <v>3.9630000000000001</v>
          </cell>
          <cell r="T305">
            <v>3.9630000000000001</v>
          </cell>
          <cell r="U305">
            <v>3.9630000000000001</v>
          </cell>
          <cell r="V305">
            <v>3.9630000000000001</v>
          </cell>
          <cell r="W305">
            <v>3.9630000000000001</v>
          </cell>
          <cell r="X305">
            <v>3.9630000000000001</v>
          </cell>
          <cell r="Y305">
            <v>3.9630000000000001</v>
          </cell>
          <cell r="Z305">
            <v>3.9630000000000001</v>
          </cell>
          <cell r="AA305">
            <v>3.9630000000000001</v>
          </cell>
          <cell r="AB305">
            <v>3.9630000000000001</v>
          </cell>
          <cell r="AC305">
            <v>3.9630000000000001</v>
          </cell>
          <cell r="AD305">
            <v>3.9630000000000001</v>
          </cell>
          <cell r="AE305">
            <v>3.9630000000000001</v>
          </cell>
          <cell r="AF305">
            <v>3.9630000000000001</v>
          </cell>
          <cell r="AG305">
            <v>3.9630000000000001</v>
          </cell>
          <cell r="AH305">
            <v>3.9630000000000001</v>
          </cell>
          <cell r="AI305">
            <v>3.9630000000000001</v>
          </cell>
          <cell r="AJ305">
            <v>3.8519999999999999</v>
          </cell>
          <cell r="AK305">
            <v>3.8159999999999998</v>
          </cell>
          <cell r="AL305">
            <v>3.7039999999999997</v>
          </cell>
          <cell r="AM305">
            <v>3.669</v>
          </cell>
          <cell r="AN305">
            <v>3.522678</v>
          </cell>
          <cell r="AO305">
            <v>3.522678</v>
          </cell>
          <cell r="AP305">
            <v>3.3759039999999998</v>
          </cell>
          <cell r="AQ305">
            <v>3.3759039999999998</v>
          </cell>
          <cell r="AR305">
            <v>3.3759039999999998</v>
          </cell>
          <cell r="AS305">
            <v>3.2291300000000001</v>
          </cell>
          <cell r="AT305">
            <v>3.2291300000000001</v>
          </cell>
          <cell r="AU305">
            <v>3.0823559999999999</v>
          </cell>
        </row>
        <row r="306">
          <cell r="A306" t="str">
            <v>FERRO</v>
          </cell>
          <cell r="B306" t="str">
            <v xml:space="preserve">   Ferrobonos</v>
          </cell>
          <cell r="C306">
            <v>6.1440000000000001</v>
          </cell>
          <cell r="D306">
            <v>6.1440000000000001</v>
          </cell>
          <cell r="E306">
            <v>6.1440000000000001</v>
          </cell>
          <cell r="F306">
            <v>6.1440000000000001</v>
          </cell>
          <cell r="G306">
            <v>6.1440000000000001</v>
          </cell>
          <cell r="H306">
            <v>6.1440000000000001</v>
          </cell>
          <cell r="I306">
            <v>6.1440000000000001</v>
          </cell>
          <cell r="J306">
            <v>6.1440000000000001</v>
          </cell>
          <cell r="K306">
            <v>6.1440000000000001</v>
          </cell>
          <cell r="L306">
            <v>6.1440000000000001</v>
          </cell>
          <cell r="M306">
            <v>6.1440000000000001</v>
          </cell>
          <cell r="N306">
            <v>6.1440000000000001</v>
          </cell>
          <cell r="O306">
            <v>6.1440000000000001</v>
          </cell>
          <cell r="P306">
            <v>6.1440000000000001</v>
          </cell>
          <cell r="Q306">
            <v>6.1440000000000001</v>
          </cell>
          <cell r="R306">
            <v>6.1440000000000001</v>
          </cell>
          <cell r="S306">
            <v>6.1440000000000001</v>
          </cell>
          <cell r="T306">
            <v>5.5119999999999996</v>
          </cell>
          <cell r="U306">
            <v>5.5119999999999996</v>
          </cell>
          <cell r="V306">
            <v>5.5119999999999996</v>
          </cell>
          <cell r="W306">
            <v>5.5119999999999996</v>
          </cell>
          <cell r="X306">
            <v>5.5119999999999996</v>
          </cell>
          <cell r="Y306">
            <v>5.5119999999999996</v>
          </cell>
          <cell r="Z306">
            <v>5.5119999999999996</v>
          </cell>
          <cell r="AA306">
            <v>5.5119999999999996</v>
          </cell>
          <cell r="AB306">
            <v>5.5119999999999996</v>
          </cell>
          <cell r="AC306">
            <v>5.5119999999999996</v>
          </cell>
          <cell r="AD306">
            <v>5.5119999999999996</v>
          </cell>
          <cell r="AE306">
            <v>5.5119999999999996</v>
          </cell>
          <cell r="AF306">
            <v>5.5119999999999996</v>
          </cell>
          <cell r="AG306">
            <v>5.5119999999999996</v>
          </cell>
          <cell r="AH306">
            <v>5.5119999999999996</v>
          </cell>
          <cell r="AI306">
            <v>5.5119999999999996</v>
          </cell>
          <cell r="AJ306">
            <v>5.5119999999999996</v>
          </cell>
          <cell r="AK306">
            <v>5.5119999999999996</v>
          </cell>
          <cell r="AL306">
            <v>5.5119999999999996</v>
          </cell>
          <cell r="AM306">
            <v>5.5119999999999996</v>
          </cell>
          <cell r="AN306">
            <v>5.5121659999999997</v>
          </cell>
          <cell r="AO306">
            <v>5.5121660000000006</v>
          </cell>
          <cell r="AP306">
            <v>5.5121659999999997</v>
          </cell>
          <cell r="AQ306">
            <v>5.5121659999999997</v>
          </cell>
          <cell r="AR306">
            <v>5.5121659999999997</v>
          </cell>
          <cell r="AS306">
            <v>2.7890534533232132</v>
          </cell>
          <cell r="AT306">
            <v>2.5358864064302216</v>
          </cell>
          <cell r="AU306">
            <v>2.8225818781265621</v>
          </cell>
        </row>
      </sheetData>
      <sheetData sheetId="2" refreshError="1"/>
      <sheetData sheetId="3" refreshError="1"/>
      <sheetData sheetId="4" refreshError="1"/>
      <sheetData sheetId="5" refreshError="1">
        <row r="4">
          <cell r="A4" t="str">
            <v>BIC</v>
          </cell>
          <cell r="B4" t="str">
            <v>Bic</v>
          </cell>
          <cell r="W4">
            <v>0</v>
          </cell>
          <cell r="X4">
            <v>0</v>
          </cell>
          <cell r="Y4">
            <v>0</v>
          </cell>
          <cell r="Z4">
            <v>0</v>
          </cell>
          <cell r="AA4">
            <v>0</v>
          </cell>
          <cell r="AB4">
            <v>0</v>
          </cell>
          <cell r="AC4">
            <v>0</v>
          </cell>
          <cell r="AD4">
            <v>0</v>
          </cell>
          <cell r="AE4">
            <v>0</v>
          </cell>
          <cell r="AF4">
            <v>0</v>
          </cell>
          <cell r="AG4">
            <v>0</v>
          </cell>
          <cell r="AH4">
            <v>0</v>
          </cell>
          <cell r="AI4">
            <v>0</v>
          </cell>
          <cell r="AJ4">
            <v>0</v>
          </cell>
          <cell r="AK4">
            <v>0</v>
          </cell>
          <cell r="AL4">
            <v>0</v>
          </cell>
          <cell r="AM4">
            <v>0</v>
          </cell>
          <cell r="AN4">
            <v>0</v>
          </cell>
          <cell r="AO4">
            <v>0</v>
          </cell>
          <cell r="AP4">
            <v>0</v>
          </cell>
          <cell r="AQ4">
            <v>0</v>
          </cell>
          <cell r="AR4">
            <v>0</v>
          </cell>
          <cell r="AS4">
            <v>0</v>
          </cell>
          <cell r="AT4">
            <v>0</v>
          </cell>
        </row>
        <row r="5">
          <cell r="A5" t="str">
            <v>BOT5</v>
          </cell>
          <cell r="B5" t="str">
            <v xml:space="preserve">Boteso 5 años </v>
          </cell>
          <cell r="W5">
            <v>0</v>
          </cell>
          <cell r="X5">
            <v>0</v>
          </cell>
          <cell r="Y5">
            <v>0</v>
          </cell>
          <cell r="Z5">
            <v>0</v>
          </cell>
          <cell r="AA5">
            <v>0</v>
          </cell>
          <cell r="AB5">
            <v>0</v>
          </cell>
          <cell r="AC5">
            <v>0</v>
          </cell>
          <cell r="AD5">
            <v>0</v>
          </cell>
          <cell r="AE5">
            <v>0</v>
          </cell>
          <cell r="AF5">
            <v>0</v>
          </cell>
          <cell r="AG5">
            <v>0</v>
          </cell>
          <cell r="AH5">
            <v>0</v>
          </cell>
          <cell r="AI5">
            <v>0</v>
          </cell>
          <cell r="AJ5">
            <v>0</v>
          </cell>
          <cell r="AK5">
            <v>0</v>
          </cell>
          <cell r="AL5">
            <v>0</v>
          </cell>
          <cell r="AM5">
            <v>0</v>
          </cell>
          <cell r="AN5">
            <v>0</v>
          </cell>
          <cell r="AO5">
            <v>0</v>
          </cell>
          <cell r="AP5">
            <v>0</v>
          </cell>
          <cell r="AQ5">
            <v>0</v>
          </cell>
          <cell r="AR5">
            <v>0</v>
          </cell>
          <cell r="AS5">
            <v>0</v>
          </cell>
          <cell r="AT5">
            <v>0</v>
          </cell>
        </row>
        <row r="6">
          <cell r="A6" t="str">
            <v>BOT10</v>
          </cell>
          <cell r="B6" t="str">
            <v xml:space="preserve">Boteso 10 años </v>
          </cell>
          <cell r="W6">
            <v>0.3480760959266132</v>
          </cell>
          <cell r="X6">
            <v>0.30107429618360199</v>
          </cell>
          <cell r="Y6">
            <v>0.2092225242512411</v>
          </cell>
          <cell r="Z6">
            <v>0.24115817216216084</v>
          </cell>
          <cell r="AA6">
            <v>0.13361924266101033</v>
          </cell>
          <cell r="AB6">
            <v>9.2300245123297917E-2</v>
          </cell>
          <cell r="AC6">
            <v>9.7245109911432648E-2</v>
          </cell>
          <cell r="AD6">
            <v>0.130328117553006</v>
          </cell>
          <cell r="AE6">
            <v>0.14098033443753089</v>
          </cell>
          <cell r="AF6">
            <v>0.12369987910837127</v>
          </cell>
          <cell r="AG6">
            <v>0.14331530839583279</v>
          </cell>
          <cell r="AH6">
            <v>0.14234225031765568</v>
          </cell>
          <cell r="AI6">
            <v>0.14357993792650345</v>
          </cell>
          <cell r="AJ6">
            <v>0.13193256009487883</v>
          </cell>
          <cell r="AK6">
            <v>0</v>
          </cell>
          <cell r="AL6">
            <v>0</v>
          </cell>
          <cell r="AM6">
            <v>0</v>
          </cell>
          <cell r="AN6">
            <v>0</v>
          </cell>
          <cell r="AO6">
            <v>0</v>
          </cell>
          <cell r="AP6">
            <v>0</v>
          </cell>
          <cell r="AQ6">
            <v>0</v>
          </cell>
          <cell r="AR6">
            <v>0</v>
          </cell>
          <cell r="AS6">
            <v>0</v>
          </cell>
          <cell r="AT6">
            <v>0</v>
          </cell>
        </row>
        <row r="7">
          <cell r="B7" t="str">
            <v>Botes</v>
          </cell>
        </row>
        <row r="8">
          <cell r="A8" t="str">
            <v>BOTE</v>
          </cell>
          <cell r="B8" t="str">
            <v xml:space="preserve">    Botes Serie I </v>
          </cell>
          <cell r="W8">
            <v>0</v>
          </cell>
          <cell r="X8">
            <v>0</v>
          </cell>
          <cell r="Y8">
            <v>0</v>
          </cell>
          <cell r="Z8">
            <v>0</v>
          </cell>
          <cell r="AA8">
            <v>0</v>
          </cell>
          <cell r="AB8">
            <v>0</v>
          </cell>
          <cell r="AC8">
            <v>0</v>
          </cell>
          <cell r="AD8">
            <v>0</v>
          </cell>
          <cell r="AE8">
            <v>0</v>
          </cell>
          <cell r="AF8">
            <v>0</v>
          </cell>
          <cell r="AG8">
            <v>0</v>
          </cell>
          <cell r="AH8">
            <v>0</v>
          </cell>
          <cell r="AI8">
            <v>0</v>
          </cell>
          <cell r="AJ8">
            <v>0</v>
          </cell>
          <cell r="AK8">
            <v>0</v>
          </cell>
          <cell r="AL8">
            <v>0</v>
          </cell>
          <cell r="AM8">
            <v>0</v>
          </cell>
          <cell r="AN8">
            <v>0</v>
          </cell>
          <cell r="AO8">
            <v>0</v>
          </cell>
          <cell r="AP8">
            <v>0</v>
          </cell>
          <cell r="AQ8">
            <v>0</v>
          </cell>
          <cell r="AR8">
            <v>0</v>
          </cell>
          <cell r="AS8">
            <v>0</v>
          </cell>
          <cell r="AT8">
            <v>0</v>
          </cell>
        </row>
        <row r="9">
          <cell r="A9" t="str">
            <v>BOTE2</v>
          </cell>
          <cell r="B9" t="str">
            <v xml:space="preserve">    Botes Serie II</v>
          </cell>
          <cell r="W9">
            <v>0.48126343413978484</v>
          </cell>
          <cell r="X9">
            <v>0.46307727560630063</v>
          </cell>
          <cell r="Y9">
            <v>0.47507203349760774</v>
          </cell>
          <cell r="Z9">
            <v>0</v>
          </cell>
          <cell r="AA9">
            <v>0</v>
          </cell>
          <cell r="AB9">
            <v>0</v>
          </cell>
          <cell r="AC9">
            <v>0</v>
          </cell>
          <cell r="AD9">
            <v>0</v>
          </cell>
          <cell r="AE9">
            <v>0</v>
          </cell>
          <cell r="AF9">
            <v>0</v>
          </cell>
          <cell r="AG9">
            <v>0</v>
          </cell>
          <cell r="AH9">
            <v>0</v>
          </cell>
          <cell r="AI9">
            <v>0</v>
          </cell>
          <cell r="AJ9">
            <v>0</v>
          </cell>
          <cell r="AK9">
            <v>0</v>
          </cell>
          <cell r="AL9">
            <v>0</v>
          </cell>
          <cell r="AM9">
            <v>0</v>
          </cell>
          <cell r="AN9">
            <v>0</v>
          </cell>
          <cell r="AO9">
            <v>0</v>
          </cell>
          <cell r="AP9">
            <v>0</v>
          </cell>
          <cell r="AQ9">
            <v>0</v>
          </cell>
          <cell r="AR9">
            <v>0</v>
          </cell>
          <cell r="AS9">
            <v>0</v>
          </cell>
          <cell r="AT9">
            <v>0</v>
          </cell>
        </row>
        <row r="10">
          <cell r="A10" t="str">
            <v>BOTE3</v>
          </cell>
          <cell r="B10" t="str">
            <v xml:space="preserve">    Botes Serie III</v>
          </cell>
          <cell r="W10">
            <v>6.6668220299693104E-2</v>
          </cell>
          <cell r="X10">
            <v>4.240468822521614E-2</v>
          </cell>
          <cell r="Y10">
            <v>0.18404461117385182</v>
          </cell>
          <cell r="Z10">
            <v>0.21624935253147357</v>
          </cell>
          <cell r="AA10">
            <v>0.18217192894070819</v>
          </cell>
          <cell r="AB10">
            <v>0.16631383464844729</v>
          </cell>
          <cell r="AC10">
            <v>0.14933129000734693</v>
          </cell>
          <cell r="AD10">
            <v>0.15260909731944786</v>
          </cell>
          <cell r="AE10">
            <v>0.15409459595219571</v>
          </cell>
          <cell r="AF10">
            <v>0.17811742660457583</v>
          </cell>
          <cell r="AG10">
            <v>0</v>
          </cell>
          <cell r="AH10">
            <v>0</v>
          </cell>
          <cell r="AI10">
            <v>0</v>
          </cell>
          <cell r="AJ10">
            <v>0</v>
          </cell>
          <cell r="AK10">
            <v>0</v>
          </cell>
          <cell r="AL10">
            <v>0</v>
          </cell>
          <cell r="AM10">
            <v>0</v>
          </cell>
          <cell r="AN10">
            <v>0</v>
          </cell>
          <cell r="AO10">
            <v>0</v>
          </cell>
          <cell r="AP10">
            <v>0</v>
          </cell>
          <cell r="AQ10">
            <v>0</v>
          </cell>
          <cell r="AR10">
            <v>0</v>
          </cell>
          <cell r="AS10">
            <v>0</v>
          </cell>
          <cell r="AT10">
            <v>0</v>
          </cell>
        </row>
        <row r="11">
          <cell r="B11" t="str">
            <v>Bonex</v>
          </cell>
        </row>
        <row r="12">
          <cell r="A12" t="str">
            <v>BX84</v>
          </cell>
          <cell r="B12" t="str">
            <v xml:space="preserve">    Bonex 84</v>
          </cell>
          <cell r="W12">
            <v>0</v>
          </cell>
          <cell r="X12">
            <v>0</v>
          </cell>
          <cell r="Y12">
            <v>0</v>
          </cell>
          <cell r="Z12">
            <v>0</v>
          </cell>
          <cell r="AA12">
            <v>0</v>
          </cell>
          <cell r="AB12">
            <v>0</v>
          </cell>
          <cell r="AC12">
            <v>0</v>
          </cell>
          <cell r="AD12">
            <v>0</v>
          </cell>
          <cell r="AE12">
            <v>0</v>
          </cell>
          <cell r="AF12">
            <v>0</v>
          </cell>
          <cell r="AG12">
            <v>0</v>
          </cell>
          <cell r="AH12">
            <v>0</v>
          </cell>
          <cell r="AI12">
            <v>0</v>
          </cell>
          <cell r="AJ12">
            <v>0</v>
          </cell>
          <cell r="AK12">
            <v>0</v>
          </cell>
          <cell r="AL12">
            <v>0</v>
          </cell>
          <cell r="AM12">
            <v>0</v>
          </cell>
          <cell r="AN12">
            <v>0</v>
          </cell>
          <cell r="AO12">
            <v>0</v>
          </cell>
          <cell r="AP12">
            <v>0</v>
          </cell>
          <cell r="AQ12">
            <v>0</v>
          </cell>
          <cell r="AR12">
            <v>0</v>
          </cell>
          <cell r="AS12">
            <v>0</v>
          </cell>
          <cell r="AT12">
            <v>0</v>
          </cell>
        </row>
        <row r="13">
          <cell r="A13" t="str">
            <v>BX87</v>
          </cell>
          <cell r="B13" t="str">
            <v xml:space="preserve">    Bonex 87</v>
          </cell>
          <cell r="W13">
            <v>0.13844947350543479</v>
          </cell>
          <cell r="X13">
            <v>5.8080285553397351E-2</v>
          </cell>
          <cell r="Y13">
            <v>8.0864449477251438E-2</v>
          </cell>
          <cell r="Z13">
            <v>0</v>
          </cell>
          <cell r="AA13">
            <v>0</v>
          </cell>
          <cell r="AB13">
            <v>0</v>
          </cell>
          <cell r="AC13">
            <v>0</v>
          </cell>
          <cell r="AD13">
            <v>0</v>
          </cell>
          <cell r="AE13">
            <v>0</v>
          </cell>
          <cell r="AF13">
            <v>0</v>
          </cell>
          <cell r="AG13">
            <v>0</v>
          </cell>
          <cell r="AH13">
            <v>0</v>
          </cell>
          <cell r="AI13">
            <v>0</v>
          </cell>
          <cell r="AJ13">
            <v>0</v>
          </cell>
          <cell r="AK13">
            <v>0</v>
          </cell>
          <cell r="AL13">
            <v>0</v>
          </cell>
          <cell r="AM13">
            <v>0</v>
          </cell>
          <cell r="AN13">
            <v>0</v>
          </cell>
          <cell r="AO13">
            <v>0</v>
          </cell>
          <cell r="AP13">
            <v>0</v>
          </cell>
          <cell r="AQ13">
            <v>0</v>
          </cell>
          <cell r="AR13">
            <v>0</v>
          </cell>
          <cell r="AS13">
            <v>0</v>
          </cell>
          <cell r="AT13">
            <v>0</v>
          </cell>
        </row>
        <row r="14">
          <cell r="A14" t="str">
            <v>BX89</v>
          </cell>
          <cell r="B14" t="str">
            <v xml:space="preserve">    Bonex 89</v>
          </cell>
          <cell r="W14">
            <v>0.22410571861513692</v>
          </cell>
          <cell r="X14">
            <v>0.12703109558827255</v>
          </cell>
          <cell r="Y14">
            <v>0.1019372390358623</v>
          </cell>
          <cell r="Z14">
            <v>9.9244122781956198E-2</v>
          </cell>
          <cell r="AA14">
            <v>0.26234019897045879</v>
          </cell>
          <cell r="AB14">
            <v>0.16109170993551555</v>
          </cell>
          <cell r="AC14">
            <v>0.16654822645168141</v>
          </cell>
          <cell r="AD14">
            <v>0.107469701320121</v>
          </cell>
          <cell r="AE14">
            <v>9.5324995092289116E-2</v>
          </cell>
          <cell r="AF14">
            <v>8.5116073049503541E-2</v>
          </cell>
          <cell r="AG14">
            <v>8.3970817819539634E-2</v>
          </cell>
          <cell r="AH14">
            <v>8.2467255323434907E-2</v>
          </cell>
          <cell r="AI14">
            <v>0</v>
          </cell>
          <cell r="AJ14">
            <v>0</v>
          </cell>
          <cell r="AK14">
            <v>0</v>
          </cell>
          <cell r="AL14">
            <v>0</v>
          </cell>
          <cell r="AM14">
            <v>0</v>
          </cell>
          <cell r="AN14">
            <v>0</v>
          </cell>
          <cell r="AO14">
            <v>0</v>
          </cell>
          <cell r="AP14">
            <v>0</v>
          </cell>
          <cell r="AQ14">
            <v>0</v>
          </cell>
          <cell r="AR14">
            <v>0</v>
          </cell>
          <cell r="AS14">
            <v>0</v>
          </cell>
          <cell r="AT14">
            <v>0</v>
          </cell>
        </row>
        <row r="15">
          <cell r="A15" t="str">
            <v>BX92</v>
          </cell>
          <cell r="B15" t="str">
            <v xml:space="preserve">    Bonex 92</v>
          </cell>
          <cell r="W15">
            <v>0.37424410787725404</v>
          </cell>
          <cell r="X15">
            <v>3.1416380600005324E-2</v>
          </cell>
          <cell r="Y15">
            <v>2.9700642930090056E-2</v>
          </cell>
          <cell r="Z15">
            <v>2.6230909386315109E-2</v>
          </cell>
          <cell r="AA15">
            <v>2.9160160036791071E-2</v>
          </cell>
          <cell r="AB15">
            <v>2.7837570473773336E-2</v>
          </cell>
          <cell r="AC15">
            <v>5.4458557717596646E-2</v>
          </cell>
          <cell r="AD15">
            <v>4.5880023228803711E-2</v>
          </cell>
          <cell r="AE15">
            <v>3.9283621200885244E-2</v>
          </cell>
          <cell r="AF15">
            <v>4.1590913574745175E-2</v>
          </cell>
          <cell r="AG15">
            <v>6.2485130808268952E-2</v>
          </cell>
          <cell r="AH15">
            <v>8.1416113143105831E-2</v>
          </cell>
          <cell r="AI15">
            <v>8.8382093318829125E-2</v>
          </cell>
          <cell r="AJ15">
            <v>8.815613970207084E-2</v>
          </cell>
          <cell r="AK15">
            <v>8.8961483847619843E-2</v>
          </cell>
          <cell r="AL15">
            <v>9.0019113839064011E-2</v>
          </cell>
          <cell r="AM15">
            <v>5.6488414519509512E-2</v>
          </cell>
          <cell r="AN15">
            <v>5.8209855754110508E-2</v>
          </cell>
          <cell r="AO15">
            <v>7.6771010831615444E-2</v>
          </cell>
          <cell r="AP15">
            <v>4.955128930780138E-2</v>
          </cell>
          <cell r="AQ15">
            <v>4.955128930780138E-2</v>
          </cell>
          <cell r="AR15">
            <v>1.479743987492888E-2</v>
          </cell>
          <cell r="AS15">
            <v>1.2342646648356354E-2</v>
          </cell>
          <cell r="AT15">
            <v>2.8945278759372743E-2</v>
          </cell>
        </row>
        <row r="16">
          <cell r="B16" t="str">
            <v>Bonos de Consolidación en Pesos</v>
          </cell>
        </row>
        <row r="17">
          <cell r="A17" t="str">
            <v>PRE1</v>
          </cell>
          <cell r="B17" t="str">
            <v xml:space="preserve">    Bocon Previsional I Pesos</v>
          </cell>
          <cell r="W17">
            <v>0.1880699218291921</v>
          </cell>
          <cell r="X17">
            <v>0.2136096440223719</v>
          </cell>
          <cell r="Y17">
            <v>0.17267746089007388</v>
          </cell>
          <cell r="Z17">
            <v>0.16520017753155589</v>
          </cell>
          <cell r="AA17">
            <v>0.17552504551176037</v>
          </cell>
          <cell r="AB17">
            <v>0.15131529310731731</v>
          </cell>
          <cell r="AC17">
            <v>0.15509163525052422</v>
          </cell>
          <cell r="AD17">
            <v>0.14972534859026757</v>
          </cell>
          <cell r="AE17">
            <v>0.14319791219315417</v>
          </cell>
          <cell r="AF17">
            <v>0.14732151762357173</v>
          </cell>
          <cell r="AG17">
            <v>0.24094979239896652</v>
          </cell>
          <cell r="AH17">
            <v>0.21989603814227679</v>
          </cell>
          <cell r="AI17">
            <v>6.7073682186236855E-2</v>
          </cell>
          <cell r="AJ17">
            <v>8.055408621018828E-2</v>
          </cell>
          <cell r="AK17">
            <v>7.1600236456994329E-2</v>
          </cell>
          <cell r="AL17">
            <v>0.11749427544789269</v>
          </cell>
          <cell r="AM17">
            <v>0.10790480745850189</v>
          </cell>
          <cell r="AN17">
            <v>0.11664697814769562</v>
          </cell>
          <cell r="AO17">
            <v>0</v>
          </cell>
          <cell r="AP17">
            <v>0</v>
          </cell>
          <cell r="AQ17">
            <v>0</v>
          </cell>
          <cell r="AR17">
            <v>0</v>
          </cell>
          <cell r="AS17">
            <v>0</v>
          </cell>
          <cell r="AT17">
            <v>0</v>
          </cell>
        </row>
        <row r="18">
          <cell r="A18" t="str">
            <v>PRE3</v>
          </cell>
          <cell r="B18" t="str">
            <v xml:space="preserve">    Bocon Previsional II Pesos</v>
          </cell>
          <cell r="W18">
            <v>8.2863569277818613E-2</v>
          </cell>
          <cell r="X18">
            <v>9.6216741557056881E-2</v>
          </cell>
          <cell r="Y18">
            <v>9.7443625200293496E-2</v>
          </cell>
          <cell r="Z18">
            <v>8.7877662682030386E-2</v>
          </cell>
          <cell r="AA18">
            <v>0.10683721209795645</v>
          </cell>
          <cell r="AB18">
            <v>0.10614141700690231</v>
          </cell>
          <cell r="AC18">
            <v>0.12494379937526297</v>
          </cell>
          <cell r="AD18">
            <v>0.13089273638056875</v>
          </cell>
          <cell r="AE18">
            <v>0.1516639633433102</v>
          </cell>
          <cell r="AF18">
            <v>0.16551307452404335</v>
          </cell>
          <cell r="AG18">
            <v>0.1446824795326761</v>
          </cell>
          <cell r="AH18">
            <v>0.11007091745991482</v>
          </cell>
          <cell r="AI18">
            <v>8.4935863971728073E-2</v>
          </cell>
          <cell r="AJ18">
            <v>0.14193004652149582</v>
          </cell>
          <cell r="AK18">
            <v>0.12815935234992867</v>
          </cell>
          <cell r="AL18">
            <v>2.9496228572353206E-2</v>
          </cell>
          <cell r="AM18">
            <v>2.8839485903669873E-2</v>
          </cell>
          <cell r="AN18">
            <v>5.4977221705691498E-2</v>
          </cell>
          <cell r="AO18">
            <v>8.9357770015344298E-2</v>
          </cell>
          <cell r="AP18">
            <v>8.5170791552114364E-2</v>
          </cell>
          <cell r="AQ18">
            <v>8.5173978693767277E-2</v>
          </cell>
          <cell r="AR18">
            <v>2.7159911196460593E-2</v>
          </cell>
          <cell r="AS18">
            <v>3.0417127600934634E-2</v>
          </cell>
          <cell r="AT18">
            <v>2.3755154034523798E-2</v>
          </cell>
        </row>
        <row r="19">
          <cell r="A19" t="str">
            <v>PRO1</v>
          </cell>
          <cell r="B19" t="str">
            <v xml:space="preserve">    Bocon Proveedores I Pesos</v>
          </cell>
          <cell r="W19">
            <v>0.28488304945958842</v>
          </cell>
          <cell r="X19">
            <v>0.26044809871276531</v>
          </cell>
          <cell r="Y19">
            <v>0.22446864039813255</v>
          </cell>
          <cell r="Z19">
            <v>0.1821659215306346</v>
          </cell>
          <cell r="AA19">
            <v>0.24771299208876874</v>
          </cell>
          <cell r="AB19">
            <v>0.24178762100291357</v>
          </cell>
          <cell r="AC19">
            <v>0.23566428051523083</v>
          </cell>
          <cell r="AD19">
            <v>0.22322694760062031</v>
          </cell>
          <cell r="AE19">
            <v>0.19243362930468338</v>
          </cell>
          <cell r="AF19">
            <v>0.17968383120960316</v>
          </cell>
          <cell r="AG19">
            <v>0.15857742312543532</v>
          </cell>
          <cell r="AH19">
            <v>0.15585697482252137</v>
          </cell>
          <cell r="AI19">
            <v>0.15781155535605737</v>
          </cell>
          <cell r="AJ19">
            <v>0.20542695116079593</v>
          </cell>
          <cell r="AK19">
            <v>0.18813227581493766</v>
          </cell>
          <cell r="AL19">
            <v>0.18522498590224309</v>
          </cell>
          <cell r="AM19">
            <v>0.17949548405289356</v>
          </cell>
          <cell r="AN19">
            <v>0.22141738268854383</v>
          </cell>
          <cell r="AO19">
            <v>2.8219989427439893E-2</v>
          </cell>
          <cell r="AP19">
            <v>2.6085770091218197E-2</v>
          </cell>
          <cell r="AQ19">
            <v>2.6085770091218197E-2</v>
          </cell>
          <cell r="AR19">
            <v>6.3140893699947021E-2</v>
          </cell>
          <cell r="AS19">
            <v>4.8184330189456746E-2</v>
          </cell>
          <cell r="AT19">
            <v>4.6427805805407132E-2</v>
          </cell>
        </row>
        <row r="20">
          <cell r="A20" t="str">
            <v>PRO3</v>
          </cell>
          <cell r="B20" t="str">
            <v xml:space="preserve">    Bocon Proveedores II Pesos</v>
          </cell>
          <cell r="W20">
            <v>0</v>
          </cell>
          <cell r="X20">
            <v>0</v>
          </cell>
          <cell r="Y20">
            <v>0</v>
          </cell>
          <cell r="Z20">
            <v>0</v>
          </cell>
          <cell r="AA20">
            <v>0</v>
          </cell>
          <cell r="AB20">
            <v>0</v>
          </cell>
          <cell r="AC20">
            <v>1.4280288833178009E-3</v>
          </cell>
          <cell r="AD20">
            <v>1.3328422195683456E-3</v>
          </cell>
          <cell r="AE20">
            <v>1.6822207979164432E-2</v>
          </cell>
          <cell r="AF20">
            <v>1.2496422516883807E-3</v>
          </cell>
          <cell r="AG20">
            <v>5.6062900118796187E-3</v>
          </cell>
          <cell r="AH20">
            <v>1.6529402665789474E-2</v>
          </cell>
          <cell r="AI20">
            <v>5.2121290837438168E-2</v>
          </cell>
          <cell r="AJ20">
            <v>1.521453796951692E-2</v>
          </cell>
          <cell r="AK20">
            <v>1.7170239976600138E-2</v>
          </cell>
          <cell r="AL20">
            <v>1.3607390542141232E-2</v>
          </cell>
          <cell r="AM20">
            <v>1.2932503466666665E-2</v>
          </cell>
          <cell r="AN20">
            <v>1.1441639723497416E-2</v>
          </cell>
          <cell r="AO20">
            <v>1.0716573764809577E-2</v>
          </cell>
          <cell r="AP20">
            <v>1.0661911508581881E-2</v>
          </cell>
          <cell r="AQ20">
            <v>1.0661911508581881E-2</v>
          </cell>
          <cell r="AR20">
            <v>2.8336261013496328E-3</v>
          </cell>
          <cell r="AS20">
            <v>8.3244123870190124E-18</v>
          </cell>
          <cell r="AT20">
            <v>1.0165314203847446E-3</v>
          </cell>
        </row>
        <row r="21">
          <cell r="A21" t="str">
            <v>PRO5</v>
          </cell>
          <cell r="B21" t="str">
            <v xml:space="preserve">    Bocon Proveedores III Pesos</v>
          </cell>
          <cell r="W21">
            <v>0</v>
          </cell>
          <cell r="X21">
            <v>0</v>
          </cell>
          <cell r="Y21">
            <v>0</v>
          </cell>
          <cell r="Z21">
            <v>0</v>
          </cell>
          <cell r="AA21">
            <v>0</v>
          </cell>
          <cell r="AB21">
            <v>0</v>
          </cell>
          <cell r="AC21">
            <v>0</v>
          </cell>
          <cell r="AD21">
            <v>0</v>
          </cell>
          <cell r="AE21">
            <v>0</v>
          </cell>
          <cell r="AF21">
            <v>0</v>
          </cell>
          <cell r="AG21">
            <v>0</v>
          </cell>
          <cell r="AH21">
            <v>0</v>
          </cell>
          <cell r="AI21">
            <v>0</v>
          </cell>
          <cell r="AJ21">
            <v>0</v>
          </cell>
          <cell r="AK21">
            <v>4.053519349171968E-4</v>
          </cell>
          <cell r="AL21">
            <v>7.905924283662015E-2</v>
          </cell>
          <cell r="AM21">
            <v>3.6535363805650437E-2</v>
          </cell>
          <cell r="AN21">
            <v>4.7696319093850185E-2</v>
          </cell>
          <cell r="AO21">
            <v>6.599908438704738E-2</v>
          </cell>
          <cell r="AP21">
            <v>5.4676078045299031E-2</v>
          </cell>
          <cell r="AQ21">
            <v>5.4676078045299038E-2</v>
          </cell>
          <cell r="AR21">
            <v>3.5222563442621077E-2</v>
          </cell>
          <cell r="AS21">
            <v>3.4737467293198432E-2</v>
          </cell>
          <cell r="AT21">
            <v>1.5402842796943522E-2</v>
          </cell>
        </row>
        <row r="22">
          <cell r="A22" t="str">
            <v>PRO7</v>
          </cell>
          <cell r="B22" t="str">
            <v xml:space="preserve">    Bocon Proveedores IV Pesos</v>
          </cell>
          <cell r="AN22">
            <v>0</v>
          </cell>
          <cell r="AO22">
            <v>0</v>
          </cell>
          <cell r="AP22">
            <v>0</v>
          </cell>
          <cell r="AQ22">
            <v>0</v>
          </cell>
          <cell r="AR22">
            <v>0</v>
          </cell>
          <cell r="AS22">
            <v>0</v>
          </cell>
          <cell r="AT22">
            <v>2.5610114211072894E-3</v>
          </cell>
        </row>
        <row r="23">
          <cell r="A23" t="str">
            <v>PR8</v>
          </cell>
          <cell r="B23" t="str">
            <v xml:space="preserve">    Bocon Previsional IV 2%+CER</v>
          </cell>
        </row>
        <row r="24">
          <cell r="A24" t="str">
            <v>PR12</v>
          </cell>
          <cell r="B24" t="str">
            <v xml:space="preserve">    Bocon Proveedores VI 2%+CER</v>
          </cell>
        </row>
        <row r="25">
          <cell r="A25" t="str">
            <v>PRO9</v>
          </cell>
          <cell r="B25" t="str">
            <v xml:space="preserve">    Bocon Proveedores V Pesos</v>
          </cell>
          <cell r="AN25">
            <v>0</v>
          </cell>
          <cell r="AO25">
            <v>0</v>
          </cell>
          <cell r="AP25">
            <v>9.3477093062729003E-3</v>
          </cell>
          <cell r="AQ25">
            <v>9.3477093062729003E-3</v>
          </cell>
          <cell r="AR25">
            <v>6.2508277253337853E-4</v>
          </cell>
          <cell r="AS25">
            <v>5.3444086790240236E-4</v>
          </cell>
          <cell r="AT25">
            <v>1.4300305914886652E-5</v>
          </cell>
        </row>
        <row r="26">
          <cell r="B26" t="str">
            <v>Bonos de Consolidación en Dólares</v>
          </cell>
        </row>
        <row r="27">
          <cell r="A27" t="str">
            <v>PRE2</v>
          </cell>
          <cell r="B27" t="str">
            <v xml:space="preserve">    Bocon Previsional I Dólares</v>
          </cell>
          <cell r="W27">
            <v>0.3692398199448626</v>
          </cell>
          <cell r="X27">
            <v>0.30423915545382829</v>
          </cell>
          <cell r="Y27">
            <v>0.30077528877714121</v>
          </cell>
          <cell r="Z27">
            <v>0.25977366947987335</v>
          </cell>
          <cell r="AA27">
            <v>0.23828500199300418</v>
          </cell>
          <cell r="AB27">
            <v>0.20980227974543669</v>
          </cell>
          <cell r="AC27">
            <v>0.19158439473789124</v>
          </cell>
          <cell r="AD27">
            <v>0.22640385748985792</v>
          </cell>
          <cell r="AE27">
            <v>0.15286121808927142</v>
          </cell>
          <cell r="AF27">
            <v>0.15732400327334436</v>
          </cell>
          <cell r="AG27">
            <v>0.18728276182606485</v>
          </cell>
          <cell r="AH27">
            <v>0.18115953949547459</v>
          </cell>
          <cell r="AI27">
            <v>0.19196555500861828</v>
          </cell>
          <cell r="AJ27">
            <v>0.13566833532233719</v>
          </cell>
          <cell r="AK27">
            <v>0.15575522349381685</v>
          </cell>
          <cell r="AL27">
            <v>0.15887723867754497</v>
          </cell>
          <cell r="AM27">
            <v>8.4458955126961027E-2</v>
          </cell>
          <cell r="AN27">
            <v>7.4228344766454818E-2</v>
          </cell>
          <cell r="AO27">
            <v>0</v>
          </cell>
          <cell r="AP27">
            <v>0</v>
          </cell>
          <cell r="AQ27">
            <v>0</v>
          </cell>
          <cell r="AR27">
            <v>0</v>
          </cell>
          <cell r="AS27">
            <v>0</v>
          </cell>
          <cell r="AT27">
            <v>0</v>
          </cell>
        </row>
        <row r="28">
          <cell r="A28" t="str">
            <v>PRE4</v>
          </cell>
          <cell r="B28" t="str">
            <v xml:space="preserve">    Bocon Previsional II Dólares</v>
          </cell>
          <cell r="W28">
            <v>0.26530524132315009</v>
          </cell>
          <cell r="X28">
            <v>0.26615698278656902</v>
          </cell>
          <cell r="Y28">
            <v>0.24734255974238309</v>
          </cell>
          <cell r="Z28">
            <v>0.22352728053938295</v>
          </cell>
          <cell r="AA28">
            <v>0.30714718981731354</v>
          </cell>
          <cell r="AB28">
            <v>0.28877499423131264</v>
          </cell>
          <cell r="AC28">
            <v>0.21601985255503794</v>
          </cell>
          <cell r="AD28">
            <v>0.1728310535904192</v>
          </cell>
          <cell r="AE28">
            <v>0.14774661653270632</v>
          </cell>
          <cell r="AF28">
            <v>0.16855515362449505</v>
          </cell>
          <cell r="AG28">
            <v>0.22356583051971735</v>
          </cell>
          <cell r="AH28">
            <v>0.25435587856459468</v>
          </cell>
          <cell r="AI28">
            <v>0.32051128339053425</v>
          </cell>
          <cell r="AJ28">
            <v>0.2815865961468908</v>
          </cell>
          <cell r="AK28">
            <v>0.30393693059471799</v>
          </cell>
          <cell r="AL28">
            <v>9.1156477041819173E-2</v>
          </cell>
          <cell r="AM28">
            <v>9.5056468119330981E-2</v>
          </cell>
          <cell r="AN28">
            <v>8.6704099006493035E-2</v>
          </cell>
          <cell r="AO28">
            <v>8.4576605146274242E-2</v>
          </cell>
          <cell r="AP28">
            <v>7.6323300314920017E-2</v>
          </cell>
          <cell r="AQ28">
            <v>7.6323300314920003E-2</v>
          </cell>
          <cell r="AR28">
            <v>8.2327997232781766E-2</v>
          </cell>
          <cell r="AS28">
            <v>6.7321333384531723E-2</v>
          </cell>
          <cell r="AT28">
            <v>0.11550562768536622</v>
          </cell>
        </row>
        <row r="29">
          <cell r="A29" t="str">
            <v>PRO2</v>
          </cell>
          <cell r="B29" t="str">
            <v xml:space="preserve">    Bocon Proveedores I Dólares</v>
          </cell>
          <cell r="W29">
            <v>0.12909103507808173</v>
          </cell>
          <cell r="X29">
            <v>0.17859018758502132</v>
          </cell>
          <cell r="Y29">
            <v>0.15037801772285794</v>
          </cell>
          <cell r="Z29">
            <v>0.11723129501734449</v>
          </cell>
          <cell r="AA29">
            <v>0.12850023252225723</v>
          </cell>
          <cell r="AB29">
            <v>8.5898658417844914E-2</v>
          </cell>
          <cell r="AC29">
            <v>0.11050833053822605</v>
          </cell>
          <cell r="AD29">
            <v>9.1034952674568639E-2</v>
          </cell>
          <cell r="AE29">
            <v>6.7219178270207403E-2</v>
          </cell>
          <cell r="AF29">
            <v>7.3871685464636308E-2</v>
          </cell>
          <cell r="AG29">
            <v>0.12920373891746265</v>
          </cell>
          <cell r="AH29">
            <v>0.20320005454204845</v>
          </cell>
          <cell r="AI29">
            <v>0.18972291059045421</v>
          </cell>
          <cell r="AJ29">
            <v>0.17052837668889551</v>
          </cell>
          <cell r="AK29">
            <v>0.21673805912382527</v>
          </cell>
          <cell r="AL29">
            <v>4.71669900159861E-2</v>
          </cell>
          <cell r="AM29">
            <v>6.0295548195297144E-2</v>
          </cell>
          <cell r="AN29">
            <v>5.9921866797165622E-2</v>
          </cell>
          <cell r="AO29">
            <v>6.6130375711952752E-2</v>
          </cell>
          <cell r="AP29">
            <v>4.5064602083900666E-2</v>
          </cell>
          <cell r="AQ29">
            <v>4.5064602083900659E-2</v>
          </cell>
          <cell r="AR29">
            <v>5.1343146995145181E-2</v>
          </cell>
          <cell r="AS29">
            <v>2.44634309523197E-2</v>
          </cell>
          <cell r="AT29">
            <v>4.0825219654170707E-2</v>
          </cell>
        </row>
        <row r="30">
          <cell r="A30" t="str">
            <v>PRO4</v>
          </cell>
          <cell r="B30" t="str">
            <v xml:space="preserve">    Bocon Proveedores II Dólares</v>
          </cell>
          <cell r="W30">
            <v>0</v>
          </cell>
          <cell r="X30">
            <v>0</v>
          </cell>
          <cell r="Y30">
            <v>0</v>
          </cell>
          <cell r="Z30">
            <v>0</v>
          </cell>
          <cell r="AA30">
            <v>2.5558800340136053E-3</v>
          </cell>
          <cell r="AB30">
            <v>3.6207914866688257E-2</v>
          </cell>
          <cell r="AC30">
            <v>3.3143015411318061E-2</v>
          </cell>
          <cell r="AD30">
            <v>2.7092396251492377E-2</v>
          </cell>
          <cell r="AE30">
            <v>1.5683760628420584E-2</v>
          </cell>
          <cell r="AF30">
            <v>1.716754565756716E-2</v>
          </cell>
          <cell r="AG30">
            <v>2.3337742704189968E-2</v>
          </cell>
          <cell r="AH30">
            <v>2.0414809435851413E-2</v>
          </cell>
          <cell r="AI30">
            <v>2.2579207272330905E-2</v>
          </cell>
          <cell r="AJ30">
            <v>3.4873792139820031E-2</v>
          </cell>
          <cell r="AK30">
            <v>4.6578997084179584E-2</v>
          </cell>
          <cell r="AL30">
            <v>4.4055219761688233E-2</v>
          </cell>
          <cell r="AM30">
            <v>5.6201619875447369E-2</v>
          </cell>
          <cell r="AN30">
            <v>5.0895259206303937E-2</v>
          </cell>
          <cell r="AO30">
            <v>2.0385239919215384E-2</v>
          </cell>
          <cell r="AP30">
            <v>1.9389085028955921E-2</v>
          </cell>
          <cell r="AQ30">
            <v>1.9389085028955921E-2</v>
          </cell>
          <cell r="AR30">
            <v>1.9838474279612439E-2</v>
          </cell>
          <cell r="AS30">
            <v>2.4143624809688392E-2</v>
          </cell>
          <cell r="AT30">
            <v>2.7590231518429695E-2</v>
          </cell>
        </row>
        <row r="31">
          <cell r="A31" t="str">
            <v>PRO6</v>
          </cell>
          <cell r="B31" t="str">
            <v xml:space="preserve">    Bocon Proveedores III Dólares</v>
          </cell>
          <cell r="W31">
            <v>0</v>
          </cell>
          <cell r="X31">
            <v>0</v>
          </cell>
          <cell r="Y31">
            <v>0</v>
          </cell>
          <cell r="Z31">
            <v>0</v>
          </cell>
          <cell r="AA31">
            <v>0</v>
          </cell>
          <cell r="AB31">
            <v>0</v>
          </cell>
          <cell r="AC31">
            <v>0</v>
          </cell>
          <cell r="AD31">
            <v>0</v>
          </cell>
          <cell r="AE31">
            <v>0</v>
          </cell>
          <cell r="AF31">
            <v>9.2106071105886901E-3</v>
          </cell>
          <cell r="AG31">
            <v>7.9043859649122802E-4</v>
          </cell>
          <cell r="AH31">
            <v>4.1632212296374141E-3</v>
          </cell>
          <cell r="AI31">
            <v>7.6062986326676874E-3</v>
          </cell>
          <cell r="AJ31">
            <v>1.6217622092321866E-2</v>
          </cell>
          <cell r="AK31">
            <v>1.8383992105270513E-2</v>
          </cell>
          <cell r="AL31">
            <v>2.9063407311318026E-2</v>
          </cell>
          <cell r="AM31">
            <v>2.1089359309819665E-2</v>
          </cell>
          <cell r="AN31">
            <v>3.4623524131502423E-2</v>
          </cell>
          <cell r="AO31">
            <v>4.3721829756661536E-2</v>
          </cell>
          <cell r="AP31">
            <v>3.6044028998500184E-2</v>
          </cell>
          <cell r="AQ31">
            <v>3.6044028998500184E-2</v>
          </cell>
          <cell r="AR31">
            <v>3.661048235317025E-2</v>
          </cell>
          <cell r="AS31">
            <v>2.8289396706713897E-2</v>
          </cell>
          <cell r="AT31">
            <v>3.364716071547523E-2</v>
          </cell>
        </row>
        <row r="32">
          <cell r="A32" t="str">
            <v>PRO8</v>
          </cell>
          <cell r="B32" t="str">
            <v xml:space="preserve">    Bocon Proveedores IV Dólares</v>
          </cell>
          <cell r="AN32">
            <v>0</v>
          </cell>
          <cell r="AO32">
            <v>4.1247029698273853E-2</v>
          </cell>
          <cell r="AP32">
            <v>1.3570776812510184E-2</v>
          </cell>
          <cell r="AQ32">
            <v>1.3570776812510184E-2</v>
          </cell>
          <cell r="AR32">
            <v>5.7594280412596203E-3</v>
          </cell>
          <cell r="AS32">
            <v>6.2626545527966733E-3</v>
          </cell>
          <cell r="AT32">
            <v>3.0371283879105059E-3</v>
          </cell>
        </row>
        <row r="33">
          <cell r="A33" t="str">
            <v>PRO10</v>
          </cell>
          <cell r="B33" t="str">
            <v xml:space="preserve">    Bocon Proveedores V Dólares</v>
          </cell>
          <cell r="AN33">
            <v>0</v>
          </cell>
          <cell r="AO33">
            <v>2.6017449531723076E-3</v>
          </cell>
          <cell r="AP33">
            <v>1.0787071679210331E-3</v>
          </cell>
          <cell r="AQ33">
            <v>1.0787071679210331E-3</v>
          </cell>
          <cell r="AR33">
            <v>4.2964193790115011E-4</v>
          </cell>
          <cell r="AS33">
            <v>0.18807111557130843</v>
          </cell>
          <cell r="AT33">
            <v>0.19922972567936156</v>
          </cell>
        </row>
        <row r="34">
          <cell r="A34" t="str">
            <v>BIHD</v>
          </cell>
          <cell r="B34" t="str">
            <v xml:space="preserve">    Bonos Regalías Hidrocarburíferas</v>
          </cell>
          <cell r="W34">
            <v>1.1822100109914849E-4</v>
          </cell>
          <cell r="X34">
            <v>1.1816102929042835E-4</v>
          </cell>
          <cell r="Y34">
            <v>1.1816396308809647E-4</v>
          </cell>
          <cell r="Z34">
            <v>6.1186685680896441E-2</v>
          </cell>
          <cell r="AA34">
            <v>6.1170432119319627E-2</v>
          </cell>
          <cell r="AB34">
            <v>1.9065090198441364E-2</v>
          </cell>
          <cell r="AC34">
            <v>1.0645100277394886E-2</v>
          </cell>
          <cell r="AD34">
            <v>1.059634613401569E-2</v>
          </cell>
          <cell r="AE34">
            <v>1.069141233100891E-2</v>
          </cell>
          <cell r="AF34">
            <v>1.0691347972186157E-2</v>
          </cell>
          <cell r="AG34">
            <v>1.069134182724369E-2</v>
          </cell>
          <cell r="AH34">
            <v>1.1017532599874645E-2</v>
          </cell>
          <cell r="AI34">
            <v>1.0697606775067368E-2</v>
          </cell>
          <cell r="AJ34">
            <v>1.0697659938931105E-2</v>
          </cell>
          <cell r="AK34">
            <v>1.0697716294505472E-2</v>
          </cell>
          <cell r="AL34">
            <v>1.0951522693800076E-2</v>
          </cell>
          <cell r="AM34">
            <v>1.0951372793135088E-2</v>
          </cell>
          <cell r="AN34">
            <v>1.095143932134429E-2</v>
          </cell>
          <cell r="AO34">
            <v>8.7508769292319688E-4</v>
          </cell>
          <cell r="AP34">
            <v>8.7508775203175011E-4</v>
          </cell>
          <cell r="AQ34">
            <v>8.7508775203175011E-4</v>
          </cell>
          <cell r="AR34">
            <v>5.0301993837929278E-2</v>
          </cell>
          <cell r="AS34">
            <v>5.030158512869623E-2</v>
          </cell>
          <cell r="AT34">
            <v>5.2293205937654047E-2</v>
          </cell>
        </row>
        <row r="35">
          <cell r="B35" t="str">
            <v>Bonos Brady</v>
          </cell>
        </row>
        <row r="36">
          <cell r="A36" t="str">
            <v>PAR</v>
          </cell>
          <cell r="B36" t="str">
            <v xml:space="preserve">    Bono Par </v>
          </cell>
          <cell r="W36">
            <v>0.84838485152629084</v>
          </cell>
          <cell r="X36">
            <v>0.84112888464945679</v>
          </cell>
          <cell r="Y36">
            <v>0.83105532369174895</v>
          </cell>
          <cell r="Z36">
            <v>0.79236139058829602</v>
          </cell>
          <cell r="AA36">
            <v>0.79416963179412303</v>
          </cell>
          <cell r="AB36">
            <v>0.81828568297637927</v>
          </cell>
          <cell r="AC36">
            <v>0.85316204682566854</v>
          </cell>
          <cell r="AD36">
            <v>0.93156946401723939</v>
          </cell>
          <cell r="AE36">
            <v>0.95581468475207376</v>
          </cell>
          <cell r="AF36">
            <v>0.95384918564283316</v>
          </cell>
          <cell r="AG36">
            <v>0.94269633826297305</v>
          </cell>
          <cell r="AH36">
            <v>0.81884676815785773</v>
          </cell>
          <cell r="AI36">
            <v>0.74205757880510304</v>
          </cell>
          <cell r="AJ36">
            <v>0.73742792263847368</v>
          </cell>
          <cell r="AK36">
            <v>0.70254725478407221</v>
          </cell>
          <cell r="AL36">
            <v>0.72248307322061789</v>
          </cell>
          <cell r="AM36">
            <v>0.69354677215836136</v>
          </cell>
          <cell r="AN36">
            <v>0.71485763754470522</v>
          </cell>
          <cell r="AO36">
            <v>0.78073703988913146</v>
          </cell>
          <cell r="AP36">
            <v>0.87686513069241379</v>
          </cell>
          <cell r="AQ36">
            <v>0.9457868523268933</v>
          </cell>
          <cell r="AR36">
            <v>0.96446065854027174</v>
          </cell>
          <cell r="AS36">
            <v>0.86544120516856371</v>
          </cell>
          <cell r="AT36">
            <v>0.8039590950366412</v>
          </cell>
        </row>
        <row r="37">
          <cell r="A37" t="str">
            <v>PARDM</v>
          </cell>
          <cell r="B37" t="str">
            <v xml:space="preserve">    Bono Par en Marcos</v>
          </cell>
          <cell r="W37">
            <v>1</v>
          </cell>
          <cell r="X37">
            <v>1</v>
          </cell>
          <cell r="Y37">
            <v>1</v>
          </cell>
          <cell r="Z37">
            <v>1</v>
          </cell>
          <cell r="AA37">
            <v>1</v>
          </cell>
          <cell r="AB37">
            <v>1</v>
          </cell>
          <cell r="AC37">
            <v>1</v>
          </cell>
          <cell r="AD37">
            <v>1</v>
          </cell>
          <cell r="AE37">
            <v>1</v>
          </cell>
          <cell r="AF37">
            <v>1</v>
          </cell>
          <cell r="AG37">
            <v>1</v>
          </cell>
          <cell r="AH37">
            <v>1</v>
          </cell>
          <cell r="AI37">
            <v>1</v>
          </cell>
          <cell r="AJ37">
            <v>1</v>
          </cell>
          <cell r="AK37">
            <v>1</v>
          </cell>
          <cell r="AL37">
            <v>1</v>
          </cell>
          <cell r="AM37">
            <v>1</v>
          </cell>
          <cell r="AN37">
            <v>1</v>
          </cell>
          <cell r="AO37">
            <v>1</v>
          </cell>
          <cell r="AP37">
            <v>1</v>
          </cell>
          <cell r="AQ37">
            <v>1</v>
          </cell>
          <cell r="AR37">
            <v>1</v>
          </cell>
          <cell r="AS37">
            <v>1</v>
          </cell>
          <cell r="AT37">
            <v>1</v>
          </cell>
        </row>
        <row r="38">
          <cell r="A38" t="str">
            <v>DISD</v>
          </cell>
          <cell r="B38" t="str">
            <v xml:space="preserve">    Discount Bond </v>
          </cell>
          <cell r="W38">
            <v>0.9755549965793443</v>
          </cell>
          <cell r="X38">
            <v>0.95382716119940292</v>
          </cell>
          <cell r="Y38">
            <v>0.93311370530060955</v>
          </cell>
          <cell r="Z38">
            <v>0.94858068921991445</v>
          </cell>
          <cell r="AA38">
            <v>0.95110321652375784</v>
          </cell>
          <cell r="AB38">
            <v>0.92355689789181572</v>
          </cell>
          <cell r="AC38">
            <v>0.95463497698192179</v>
          </cell>
          <cell r="AD38">
            <v>0.94181358008961247</v>
          </cell>
          <cell r="AE38">
            <v>0.93811305347665652</v>
          </cell>
          <cell r="AF38">
            <v>0.92524623730506539</v>
          </cell>
          <cell r="AG38">
            <v>0.90344141643204057</v>
          </cell>
          <cell r="AH38">
            <v>0.90266900774955527</v>
          </cell>
          <cell r="AI38">
            <v>0.88123902516577235</v>
          </cell>
          <cell r="AJ38">
            <v>0.86004095627740029</v>
          </cell>
          <cell r="AK38">
            <v>0.89858353639398536</v>
          </cell>
          <cell r="AL38">
            <v>0.90170156821742409</v>
          </cell>
          <cell r="AM38">
            <v>0.89856669095230046</v>
          </cell>
          <cell r="AN38">
            <v>0.8984585220480682</v>
          </cell>
          <cell r="AO38">
            <v>0.86567615996975655</v>
          </cell>
          <cell r="AP38">
            <v>0.89693509420062179</v>
          </cell>
          <cell r="AQ38">
            <v>0.90416215017245838</v>
          </cell>
          <cell r="AR38">
            <v>0.93618625613468676</v>
          </cell>
          <cell r="AS38">
            <v>0.8945617535106315</v>
          </cell>
          <cell r="AT38">
            <v>0.87009820149232286</v>
          </cell>
        </row>
        <row r="39">
          <cell r="A39" t="str">
            <v>DISDDM</v>
          </cell>
          <cell r="B39" t="str">
            <v xml:space="preserve">    Discount Bond en Marcos</v>
          </cell>
          <cell r="W39">
            <v>1</v>
          </cell>
          <cell r="X39">
            <v>1</v>
          </cell>
          <cell r="Y39">
            <v>1</v>
          </cell>
          <cell r="Z39">
            <v>1</v>
          </cell>
          <cell r="AA39">
            <v>1</v>
          </cell>
          <cell r="AB39">
            <v>1</v>
          </cell>
          <cell r="AC39">
            <v>1</v>
          </cell>
          <cell r="AD39">
            <v>1</v>
          </cell>
          <cell r="AE39">
            <v>1</v>
          </cell>
          <cell r="AF39">
            <v>1</v>
          </cell>
          <cell r="AG39">
            <v>1</v>
          </cell>
          <cell r="AH39">
            <v>1</v>
          </cell>
          <cell r="AI39">
            <v>1</v>
          </cell>
          <cell r="AJ39">
            <v>1</v>
          </cell>
          <cell r="AK39">
            <v>1</v>
          </cell>
          <cell r="AL39">
            <v>1</v>
          </cell>
          <cell r="AM39">
            <v>1</v>
          </cell>
          <cell r="AN39">
            <v>1</v>
          </cell>
          <cell r="AO39">
            <v>1</v>
          </cell>
          <cell r="AP39">
            <v>1</v>
          </cell>
          <cell r="AQ39">
            <v>1</v>
          </cell>
          <cell r="AR39">
            <v>1</v>
          </cell>
          <cell r="AS39">
            <v>1</v>
          </cell>
          <cell r="AT39">
            <v>1</v>
          </cell>
        </row>
        <row r="40">
          <cell r="A40" t="str">
            <v>FRB</v>
          </cell>
          <cell r="B40" t="str">
            <v xml:space="preserve">    Floating Rate Bond</v>
          </cell>
          <cell r="W40">
            <v>0.87599025715907963</v>
          </cell>
          <cell r="X40">
            <v>0.89437655273148853</v>
          </cell>
          <cell r="Y40">
            <v>0.88255218540094849</v>
          </cell>
          <cell r="Z40">
            <v>0.87992215948135954</v>
          </cell>
          <cell r="AA40">
            <v>0.89503775293670473</v>
          </cell>
          <cell r="AB40">
            <v>0.91346074594048798</v>
          </cell>
          <cell r="AC40">
            <v>0.8647032668822654</v>
          </cell>
          <cell r="AD40">
            <v>0.87524540874538859</v>
          </cell>
          <cell r="AE40">
            <v>0.87464862007352973</v>
          </cell>
          <cell r="AF40">
            <v>0.86633075430070916</v>
          </cell>
          <cell r="AG40">
            <v>0.80328831504170872</v>
          </cell>
          <cell r="AH40">
            <v>0.71789547619944816</v>
          </cell>
          <cell r="AI40">
            <v>0.81541802331194357</v>
          </cell>
          <cell r="AJ40">
            <v>0.77507539946028903</v>
          </cell>
          <cell r="AK40">
            <v>0.71664933050222768</v>
          </cell>
          <cell r="AL40">
            <v>0.69938212025278335</v>
          </cell>
          <cell r="AM40">
            <v>0.83362283559013128</v>
          </cell>
          <cell r="AN40">
            <v>0.64340187391888271</v>
          </cell>
          <cell r="AO40">
            <v>0.8152810659065125</v>
          </cell>
          <cell r="AP40">
            <v>0.71097094211644407</v>
          </cell>
          <cell r="AQ40">
            <v>0.63473076218166513</v>
          </cell>
          <cell r="AR40">
            <v>0.86552300797810244</v>
          </cell>
          <cell r="AS40">
            <v>0.63714254558442729</v>
          </cell>
          <cell r="AT40">
            <v>0.63486144929023069</v>
          </cell>
        </row>
        <row r="41">
          <cell r="A41" t="str">
            <v>BESP</v>
          </cell>
          <cell r="B41" t="str">
            <v xml:space="preserve">    Bancos Españoles</v>
          </cell>
          <cell r="W41">
            <v>1</v>
          </cell>
          <cell r="X41">
            <v>1</v>
          </cell>
          <cell r="Y41">
            <v>1</v>
          </cell>
          <cell r="Z41">
            <v>1</v>
          </cell>
          <cell r="AA41">
            <v>1</v>
          </cell>
          <cell r="AB41">
            <v>1</v>
          </cell>
          <cell r="AC41">
            <v>1</v>
          </cell>
          <cell r="AD41">
            <v>1</v>
          </cell>
          <cell r="AE41">
            <v>1</v>
          </cell>
          <cell r="AF41">
            <v>1</v>
          </cell>
          <cell r="AG41">
            <v>1</v>
          </cell>
          <cell r="AH41">
            <v>1</v>
          </cell>
          <cell r="AI41">
            <v>1</v>
          </cell>
          <cell r="AJ41">
            <v>1</v>
          </cell>
          <cell r="AK41">
            <v>1</v>
          </cell>
          <cell r="AL41">
            <v>1</v>
          </cell>
          <cell r="AM41">
            <v>1</v>
          </cell>
          <cell r="AN41">
            <v>1</v>
          </cell>
          <cell r="AO41">
            <v>1</v>
          </cell>
          <cell r="AP41">
            <v>1</v>
          </cell>
          <cell r="AQ41">
            <v>1</v>
          </cell>
          <cell r="AR41">
            <v>1</v>
          </cell>
          <cell r="AS41">
            <v>1</v>
          </cell>
          <cell r="AT41">
            <v>1</v>
          </cell>
        </row>
        <row r="42">
          <cell r="B42" t="str">
            <v>Bonos Globales</v>
          </cell>
        </row>
        <row r="43">
          <cell r="A43" t="str">
            <v>BG01/03</v>
          </cell>
          <cell r="B43" t="str">
            <v xml:space="preserve">    Bono Global I (8.375%)</v>
          </cell>
          <cell r="W43">
            <v>0.94107348852252437</v>
          </cell>
          <cell r="X43">
            <v>0.95118918418170761</v>
          </cell>
          <cell r="Y43">
            <v>0.86838733881707797</v>
          </cell>
          <cell r="Z43">
            <v>0.84004664632454917</v>
          </cell>
          <cell r="AA43">
            <v>0.96344709176915799</v>
          </cell>
          <cell r="AB43">
            <v>0.9434248101476399</v>
          </cell>
          <cell r="AC43">
            <v>0.89310900178126107</v>
          </cell>
          <cell r="AD43">
            <v>0.8614807037185126</v>
          </cell>
          <cell r="AE43">
            <v>0.90790655375130414</v>
          </cell>
          <cell r="AF43">
            <v>0.91543565572723784</v>
          </cell>
          <cell r="AG43">
            <v>0.95411792036871756</v>
          </cell>
          <cell r="AH43">
            <v>0.95118072576846668</v>
          </cell>
          <cell r="AI43">
            <v>0.93353058599936645</v>
          </cell>
          <cell r="AJ43">
            <v>0.93342405995097844</v>
          </cell>
          <cell r="AK43">
            <v>0.92515770005292008</v>
          </cell>
          <cell r="AL43">
            <v>0.93217056815639054</v>
          </cell>
          <cell r="AM43">
            <v>0.93406681226420107</v>
          </cell>
          <cell r="AN43">
            <v>0.90439149247134276</v>
          </cell>
          <cell r="AO43">
            <v>0.97640287920064284</v>
          </cell>
          <cell r="AP43">
            <v>0.97154437336231081</v>
          </cell>
          <cell r="AQ43">
            <v>0.96565446459141657</v>
          </cell>
          <cell r="AR43">
            <v>0.97786291561169836</v>
          </cell>
          <cell r="AS43">
            <v>0.96030514730292471</v>
          </cell>
          <cell r="AT43">
            <v>0.95243530214525141</v>
          </cell>
        </row>
        <row r="44">
          <cell r="A44" t="str">
            <v>BG02/99</v>
          </cell>
          <cell r="B44" t="str">
            <v xml:space="preserve">    Bono Global II (10.95%)</v>
          </cell>
          <cell r="W44">
            <v>0.99213333333333331</v>
          </cell>
          <cell r="X44">
            <v>0.996</v>
          </cell>
          <cell r="Y44">
            <v>0.90944625850340133</v>
          </cell>
          <cell r="Z44">
            <v>0.87229251700680277</v>
          </cell>
          <cell r="AA44">
            <v>0.96358353510895889</v>
          </cell>
          <cell r="AB44">
            <v>0.99590933333333331</v>
          </cell>
          <cell r="AC44">
            <v>0.87221599999999999</v>
          </cell>
          <cell r="AD44">
            <v>0.86829466666666666</v>
          </cell>
          <cell r="AE44">
            <v>0.87185529736116585</v>
          </cell>
          <cell r="AF44">
            <v>0.89000840978447071</v>
          </cell>
          <cell r="AG44">
            <v>0.8571902245134001</v>
          </cell>
          <cell r="AH44">
            <v>0.84921114854558954</v>
          </cell>
          <cell r="AI44">
            <v>0</v>
          </cell>
          <cell r="AJ44">
            <v>0</v>
          </cell>
          <cell r="AK44">
            <v>0</v>
          </cell>
          <cell r="AL44">
            <v>0</v>
          </cell>
          <cell r="AM44">
            <v>0</v>
          </cell>
          <cell r="AN44">
            <v>0</v>
          </cell>
          <cell r="AO44">
            <v>0</v>
          </cell>
          <cell r="AP44">
            <v>0</v>
          </cell>
          <cell r="AQ44">
            <v>0</v>
          </cell>
          <cell r="AR44">
            <v>0</v>
          </cell>
          <cell r="AS44">
            <v>0</v>
          </cell>
          <cell r="AT44">
            <v>0</v>
          </cell>
        </row>
        <row r="45">
          <cell r="A45" t="str">
            <v>BG03/01</v>
          </cell>
          <cell r="B45" t="str">
            <v xml:space="preserve">    Bono Global III (9,25%)</v>
          </cell>
          <cell r="W45">
            <v>0.99993499999999991</v>
          </cell>
          <cell r="X45">
            <v>0.99833500000000008</v>
          </cell>
          <cell r="Y45">
            <v>0.99833367346938784</v>
          </cell>
          <cell r="Z45">
            <v>0.99833571428571433</v>
          </cell>
          <cell r="AA45">
            <v>0.99871500000000002</v>
          </cell>
          <cell r="AB45">
            <v>0.99865099999999996</v>
          </cell>
          <cell r="AC45">
            <v>0.99908833333333325</v>
          </cell>
          <cell r="AD45">
            <v>0.99778333333333324</v>
          </cell>
          <cell r="AE45">
            <v>0.99590011609700846</v>
          </cell>
          <cell r="AF45">
            <v>0.98666084459459458</v>
          </cell>
          <cell r="AG45">
            <v>0.98119494496534854</v>
          </cell>
          <cell r="AH45">
            <v>0.98460055906108024</v>
          </cell>
          <cell r="AI45">
            <v>0.98765241315920393</v>
          </cell>
          <cell r="AJ45">
            <v>0.98567519439550955</v>
          </cell>
          <cell r="AK45">
            <v>0.97008799496686549</v>
          </cell>
          <cell r="AL45">
            <v>0.95496986122244154</v>
          </cell>
          <cell r="AM45">
            <v>0.9481558236099068</v>
          </cell>
          <cell r="AN45">
            <v>0</v>
          </cell>
          <cell r="AO45">
            <v>0</v>
          </cell>
          <cell r="AP45">
            <v>0</v>
          </cell>
          <cell r="AQ45">
            <v>0</v>
          </cell>
          <cell r="AR45">
            <v>0</v>
          </cell>
          <cell r="AS45">
            <v>0</v>
          </cell>
          <cell r="AT45">
            <v>0</v>
          </cell>
        </row>
        <row r="46">
          <cell r="A46" t="str">
            <v>BG04/06</v>
          </cell>
          <cell r="B46" t="str">
            <v xml:space="preserve">    Bono Global IV (11%)</v>
          </cell>
          <cell r="W46">
            <v>0.93985200000000002</v>
          </cell>
          <cell r="X46">
            <v>0.98320000000000007</v>
          </cell>
          <cell r="Y46">
            <v>0.98948216272600842</v>
          </cell>
          <cell r="Z46">
            <v>0.99274454035028903</v>
          </cell>
          <cell r="AA46">
            <v>0.96784680327868855</v>
          </cell>
          <cell r="AB46">
            <v>0.97177466038057858</v>
          </cell>
          <cell r="AC46">
            <v>0.95142901533029833</v>
          </cell>
          <cell r="AD46">
            <v>0.96641562786049773</v>
          </cell>
          <cell r="AE46">
            <v>0.9593228024444812</v>
          </cell>
          <cell r="AF46">
            <v>0.97762630467571643</v>
          </cell>
          <cell r="AG46">
            <v>0.97691778661981277</v>
          </cell>
          <cell r="AH46">
            <v>0.95801759105334738</v>
          </cell>
          <cell r="AI46">
            <v>0.98279427612019143</v>
          </cell>
          <cell r="AJ46">
            <v>0.96554706112491251</v>
          </cell>
          <cell r="AK46">
            <v>0.97215322767367118</v>
          </cell>
          <cell r="AL46">
            <v>0.96742803088451668</v>
          </cell>
          <cell r="AM46">
            <v>0.97879003205128201</v>
          </cell>
          <cell r="AN46">
            <v>0.97768523865715351</v>
          </cell>
          <cell r="AO46">
            <v>0.9876431923333856</v>
          </cell>
          <cell r="AP46">
            <v>0.97075206386646107</v>
          </cell>
          <cell r="AQ46">
            <v>0.95610448271057435</v>
          </cell>
          <cell r="AR46">
            <v>0.96606063951947074</v>
          </cell>
          <cell r="AS46">
            <v>0.96606063951947074</v>
          </cell>
          <cell r="AT46">
            <v>0.9681826929729751</v>
          </cell>
        </row>
        <row r="47">
          <cell r="A47" t="str">
            <v>BG05/17</v>
          </cell>
          <cell r="B47" t="str">
            <v xml:space="preserve">    Bono Global V Megabono</v>
          </cell>
          <cell r="W47">
            <v>0</v>
          </cell>
          <cell r="X47">
            <v>0.86773491720593832</v>
          </cell>
          <cell r="Y47">
            <v>0.70736609444411325</v>
          </cell>
          <cell r="Z47">
            <v>0.62930973081475705</v>
          </cell>
          <cell r="AA47">
            <v>0.59750096435243771</v>
          </cell>
          <cell r="AB47">
            <v>0.6702345057974407</v>
          </cell>
          <cell r="AC47">
            <v>0.63528435299775976</v>
          </cell>
          <cell r="AD47">
            <v>0.57562665627114851</v>
          </cell>
          <cell r="AE47">
            <v>0.62902610539397652</v>
          </cell>
          <cell r="AF47">
            <v>0.56459296047938357</v>
          </cell>
          <cell r="AG47">
            <v>0.55277424586280766</v>
          </cell>
          <cell r="AH47">
            <v>0.55478438617657067</v>
          </cell>
          <cell r="AI47">
            <v>0.51187567343114992</v>
          </cell>
          <cell r="AJ47">
            <v>0.39616944823240885</v>
          </cell>
          <cell r="AK47">
            <v>0.41590273371431608</v>
          </cell>
          <cell r="AL47">
            <v>0.4384602479315754</v>
          </cell>
          <cell r="AM47">
            <v>0.44074418350853062</v>
          </cell>
          <cell r="AN47">
            <v>0.42544723395851886</v>
          </cell>
          <cell r="AO47">
            <v>0.80157944768315215</v>
          </cell>
          <cell r="AP47">
            <v>0.72902445475665345</v>
          </cell>
          <cell r="AQ47">
            <v>0.70637773810309079</v>
          </cell>
          <cell r="AR47">
            <v>0.83236596237535909</v>
          </cell>
          <cell r="AS47">
            <v>0.75384801462713158</v>
          </cell>
          <cell r="AT47">
            <v>0.77705086267309065</v>
          </cell>
        </row>
        <row r="48">
          <cell r="A48" t="str">
            <v>BG06/27</v>
          </cell>
          <cell r="B48" t="str">
            <v xml:space="preserve">    Bono Global VI (9.75%)</v>
          </cell>
          <cell r="W48">
            <v>0</v>
          </cell>
          <cell r="X48">
            <v>0</v>
          </cell>
          <cell r="Y48">
            <v>0</v>
          </cell>
          <cell r="Z48">
            <v>0.79737672615818833</v>
          </cell>
          <cell r="AA48">
            <v>0.71340343814048968</v>
          </cell>
          <cell r="AB48">
            <v>0.72444717182637686</v>
          </cell>
          <cell r="AC48">
            <v>0.48685043523076565</v>
          </cell>
          <cell r="AD48">
            <v>0.4942735346349264</v>
          </cell>
          <cell r="AE48">
            <v>0.45859847683645605</v>
          </cell>
          <cell r="AF48">
            <v>0.46418784296828886</v>
          </cell>
          <cell r="AG48">
            <v>0.45726467479175403</v>
          </cell>
          <cell r="AH48">
            <v>0.45407011483941179</v>
          </cell>
          <cell r="AI48">
            <v>0.37763992011568609</v>
          </cell>
          <cell r="AJ48">
            <v>0.3745660514756653</v>
          </cell>
          <cell r="AK48">
            <v>0.35859179020809234</v>
          </cell>
          <cell r="AL48">
            <v>0.28252065467075393</v>
          </cell>
          <cell r="AM48">
            <v>0.26870918225165008</v>
          </cell>
          <cell r="AN48">
            <v>0.2731710268787354</v>
          </cell>
          <cell r="AO48">
            <v>0.69256531288052625</v>
          </cell>
          <cell r="AP48">
            <v>0.5814439384441924</v>
          </cell>
          <cell r="AQ48">
            <v>0.59538253010585862</v>
          </cell>
          <cell r="AR48">
            <v>0.92789350133504256</v>
          </cell>
          <cell r="AS48">
            <v>0.84072225399916023</v>
          </cell>
          <cell r="AT48">
            <v>0.83478802740194624</v>
          </cell>
        </row>
        <row r="49">
          <cell r="A49" t="str">
            <v>BG07/05</v>
          </cell>
          <cell r="B49" t="str">
            <v xml:space="preserve">    Bono Global VII (11%)</v>
          </cell>
          <cell r="W49">
            <v>0</v>
          </cell>
          <cell r="X49">
            <v>0</v>
          </cell>
          <cell r="Y49">
            <v>0</v>
          </cell>
          <cell r="Z49">
            <v>0</v>
          </cell>
          <cell r="AA49">
            <v>0</v>
          </cell>
          <cell r="AB49">
            <v>0</v>
          </cell>
          <cell r="AC49">
            <v>0</v>
          </cell>
          <cell r="AD49">
            <v>0</v>
          </cell>
          <cell r="AE49">
            <v>0.94329999999999992</v>
          </cell>
          <cell r="AF49">
            <v>0.95702999999999994</v>
          </cell>
          <cell r="AG49">
            <v>0.87539439697133581</v>
          </cell>
          <cell r="AH49">
            <v>0.93366078713968959</v>
          </cell>
          <cell r="AI49">
            <v>0.88620507630116219</v>
          </cell>
          <cell r="AJ49">
            <v>0.84834216250244376</v>
          </cell>
          <cell r="AK49">
            <v>0.85201718534132365</v>
          </cell>
          <cell r="AL49">
            <v>0.85250062999999998</v>
          </cell>
          <cell r="AM49">
            <v>0.85381272092813743</v>
          </cell>
          <cell r="AN49">
            <v>0.87059253875030562</v>
          </cell>
          <cell r="AO49">
            <v>0.96287295732057543</v>
          </cell>
          <cell r="AP49">
            <v>0.95069413554839088</v>
          </cell>
          <cell r="AQ49">
            <v>0.93472981912584585</v>
          </cell>
          <cell r="AR49">
            <v>0.93977664803360661</v>
          </cell>
          <cell r="AS49">
            <v>0.93609098961974468</v>
          </cell>
          <cell r="AT49">
            <v>0.90779476297844097</v>
          </cell>
        </row>
        <row r="50">
          <cell r="A50" t="str">
            <v>BG08/19</v>
          </cell>
          <cell r="B50" t="str">
            <v xml:space="preserve">    Bono Global VIII (12,125%)</v>
          </cell>
          <cell r="W50">
            <v>0</v>
          </cell>
          <cell r="X50">
            <v>0</v>
          </cell>
          <cell r="Y50">
            <v>0</v>
          </cell>
          <cell r="Z50">
            <v>0</v>
          </cell>
          <cell r="AA50">
            <v>0</v>
          </cell>
          <cell r="AB50">
            <v>0</v>
          </cell>
          <cell r="AC50">
            <v>0</v>
          </cell>
          <cell r="AD50">
            <v>0</v>
          </cell>
          <cell r="AE50">
            <v>0</v>
          </cell>
          <cell r="AF50">
            <v>0.80197824572501741</v>
          </cell>
          <cell r="AG50">
            <v>0.35506354386337113</v>
          </cell>
          <cell r="AH50">
            <v>0.15526314480793793</v>
          </cell>
          <cell r="AI50">
            <v>0.11116874317262068</v>
          </cell>
          <cell r="AJ50">
            <v>0.2512233683709027</v>
          </cell>
          <cell r="AK50">
            <v>0.1132192922131354</v>
          </cell>
          <cell r="AL50">
            <v>9.3472806612800621E-2</v>
          </cell>
          <cell r="AM50">
            <v>0.12047722278711151</v>
          </cell>
          <cell r="AN50">
            <v>0.10286546451438371</v>
          </cell>
          <cell r="AO50">
            <v>0.57104382912647766</v>
          </cell>
          <cell r="AP50">
            <v>0.51498342071988323</v>
          </cell>
          <cell r="AQ50">
            <v>0.55476625856231598</v>
          </cell>
          <cell r="AR50">
            <v>0.67039105696131707</v>
          </cell>
          <cell r="AS50">
            <v>0.62838673991243255</v>
          </cell>
          <cell r="AT50">
            <v>0.6133669384571051</v>
          </cell>
        </row>
        <row r="51">
          <cell r="A51" t="str">
            <v>BG09/09</v>
          </cell>
          <cell r="B51" t="str">
            <v xml:space="preserve">    Bono Global IX (11,75%)</v>
          </cell>
          <cell r="W51">
            <v>0</v>
          </cell>
          <cell r="X51">
            <v>0</v>
          </cell>
          <cell r="Y51">
            <v>0</v>
          </cell>
          <cell r="Z51">
            <v>0</v>
          </cell>
          <cell r="AA51">
            <v>0</v>
          </cell>
          <cell r="AB51">
            <v>0</v>
          </cell>
          <cell r="AC51">
            <v>0</v>
          </cell>
          <cell r="AD51">
            <v>0</v>
          </cell>
          <cell r="AE51">
            <v>0</v>
          </cell>
          <cell r="AF51">
            <v>0</v>
          </cell>
          <cell r="AG51">
            <v>0.76117509141816742</v>
          </cell>
          <cell r="AH51">
            <v>0.86180860859195163</v>
          </cell>
          <cell r="AI51">
            <v>0.79408690236063384</v>
          </cell>
          <cell r="AJ51">
            <v>0.72536279823663474</v>
          </cell>
          <cell r="AK51">
            <v>0.65923495533865728</v>
          </cell>
          <cell r="AL51">
            <v>0.70346404116295347</v>
          </cell>
          <cell r="AM51">
            <v>0.75927122512775169</v>
          </cell>
          <cell r="AN51">
            <v>0.77238210760667902</v>
          </cell>
          <cell r="AO51">
            <v>0.83759893606559355</v>
          </cell>
          <cell r="AP51">
            <v>0.81398287383371604</v>
          </cell>
          <cell r="AQ51">
            <v>0.83387415980199342</v>
          </cell>
          <cell r="AR51">
            <v>0.98074329066055521</v>
          </cell>
          <cell r="AS51">
            <v>0.97035199341843859</v>
          </cell>
          <cell r="AT51">
            <v>0.94488685440049502</v>
          </cell>
        </row>
        <row r="52">
          <cell r="A52" t="str">
            <v>BG10/20</v>
          </cell>
          <cell r="B52" t="str">
            <v xml:space="preserve">    Bono Global X (12%)</v>
          </cell>
          <cell r="W52">
            <v>0</v>
          </cell>
          <cell r="X52">
            <v>0</v>
          </cell>
          <cell r="Y52">
            <v>0</v>
          </cell>
          <cell r="Z52">
            <v>0</v>
          </cell>
          <cell r="AA52">
            <v>0</v>
          </cell>
          <cell r="AB52">
            <v>0</v>
          </cell>
          <cell r="AC52">
            <v>0</v>
          </cell>
          <cell r="AD52">
            <v>0</v>
          </cell>
          <cell r="AE52">
            <v>0</v>
          </cell>
          <cell r="AF52">
            <v>0</v>
          </cell>
          <cell r="AG52">
            <v>0</v>
          </cell>
          <cell r="AH52">
            <v>0</v>
          </cell>
          <cell r="AI52">
            <v>0</v>
          </cell>
          <cell r="AJ52">
            <v>0.49547008719937929</v>
          </cell>
          <cell r="AK52">
            <v>0.34723187132412675</v>
          </cell>
          <cell r="AL52">
            <v>0.26943158991596639</v>
          </cell>
          <cell r="AM52">
            <v>0.26468833302836231</v>
          </cell>
          <cell r="AN52">
            <v>0.21180691206352911</v>
          </cell>
          <cell r="AO52">
            <v>0.66744929782388662</v>
          </cell>
          <cell r="AP52">
            <v>0.67303432931341411</v>
          </cell>
          <cell r="AQ52">
            <v>0.70214151022114912</v>
          </cell>
          <cell r="AR52">
            <v>0.62589478304156621</v>
          </cell>
          <cell r="AS52">
            <v>0.53841278823264305</v>
          </cell>
          <cell r="AT52">
            <v>0.69683767000415398</v>
          </cell>
        </row>
        <row r="53">
          <cell r="A53" t="str">
            <v>BG11/10</v>
          </cell>
          <cell r="B53" t="str">
            <v xml:space="preserve">    Bono Global XI (11,375%)</v>
          </cell>
          <cell r="W53">
            <v>0</v>
          </cell>
          <cell r="X53">
            <v>0</v>
          </cell>
          <cell r="Y53">
            <v>0</v>
          </cell>
          <cell r="Z53">
            <v>0</v>
          </cell>
          <cell r="AA53">
            <v>0</v>
          </cell>
          <cell r="AB53">
            <v>0</v>
          </cell>
          <cell r="AC53">
            <v>0</v>
          </cell>
          <cell r="AD53">
            <v>0</v>
          </cell>
          <cell r="AE53">
            <v>0</v>
          </cell>
          <cell r="AF53">
            <v>0</v>
          </cell>
          <cell r="AG53">
            <v>0</v>
          </cell>
          <cell r="AH53">
            <v>0</v>
          </cell>
          <cell r="AI53">
            <v>0</v>
          </cell>
          <cell r="AJ53">
            <v>0.55385731807451499</v>
          </cell>
          <cell r="AK53">
            <v>0.56764401686874022</v>
          </cell>
          <cell r="AL53">
            <v>0.60355043336944758</v>
          </cell>
          <cell r="AM53">
            <v>0.62073927837214182</v>
          </cell>
          <cell r="AN53">
            <v>0.8512945524092258</v>
          </cell>
          <cell r="AO53">
            <v>0.87884355881005582</v>
          </cell>
          <cell r="AP53">
            <v>0.85192544640725121</v>
          </cell>
          <cell r="AQ53">
            <v>0.84834435919847628</v>
          </cell>
          <cell r="AR53">
            <v>0.93572624688207295</v>
          </cell>
          <cell r="AS53">
            <v>0.93919537819749077</v>
          </cell>
          <cell r="AT53">
            <v>0.93466271365625375</v>
          </cell>
        </row>
        <row r="54">
          <cell r="A54" t="str">
            <v>BG12/15</v>
          </cell>
          <cell r="B54" t="str">
            <v xml:space="preserve">    Bono Global XII (11,75%)</v>
          </cell>
          <cell r="W54">
            <v>0</v>
          </cell>
          <cell r="X54">
            <v>0</v>
          </cell>
          <cell r="Y54">
            <v>0</v>
          </cell>
          <cell r="Z54">
            <v>0</v>
          </cell>
          <cell r="AA54">
            <v>0</v>
          </cell>
          <cell r="AB54">
            <v>0</v>
          </cell>
          <cell r="AC54">
            <v>0</v>
          </cell>
          <cell r="AD54">
            <v>0</v>
          </cell>
          <cell r="AE54">
            <v>0</v>
          </cell>
          <cell r="AF54">
            <v>0</v>
          </cell>
          <cell r="AG54">
            <v>0</v>
          </cell>
          <cell r="AH54">
            <v>0</v>
          </cell>
          <cell r="AI54">
            <v>0</v>
          </cell>
          <cell r="AJ54">
            <v>0</v>
          </cell>
          <cell r="AK54">
            <v>0.67091661613845166</v>
          </cell>
          <cell r="AL54">
            <v>0.51071363264382297</v>
          </cell>
          <cell r="AM54">
            <v>0.46798381167720149</v>
          </cell>
          <cell r="AN54">
            <v>0.40923673082826689</v>
          </cell>
          <cell r="AO54">
            <v>0.74676983327826474</v>
          </cell>
          <cell r="AP54">
            <v>0.68021524859874993</v>
          </cell>
          <cell r="AQ54">
            <v>0.67208050675157516</v>
          </cell>
          <cell r="AR54">
            <v>0.89056937049647644</v>
          </cell>
          <cell r="AS54">
            <v>0.79768310227374306</v>
          </cell>
          <cell r="AT54">
            <v>0.80154520307020805</v>
          </cell>
        </row>
        <row r="55">
          <cell r="A55" t="str">
            <v>BG13/30</v>
          </cell>
          <cell r="B55" t="str">
            <v xml:space="preserve">    Bono Global XIII (10,25%)</v>
          </cell>
          <cell r="W55">
            <v>0</v>
          </cell>
          <cell r="X55">
            <v>0</v>
          </cell>
          <cell r="Y55">
            <v>0</v>
          </cell>
          <cell r="Z55">
            <v>0</v>
          </cell>
          <cell r="AA55">
            <v>0</v>
          </cell>
          <cell r="AB55">
            <v>0</v>
          </cell>
          <cell r="AC55">
            <v>0</v>
          </cell>
          <cell r="AD55">
            <v>0</v>
          </cell>
          <cell r="AE55">
            <v>0</v>
          </cell>
          <cell r="AF55">
            <v>0</v>
          </cell>
          <cell r="AG55">
            <v>0</v>
          </cell>
          <cell r="AH55">
            <v>0</v>
          </cell>
          <cell r="AI55">
            <v>0</v>
          </cell>
          <cell r="AJ55">
            <v>0</v>
          </cell>
          <cell r="AK55">
            <v>0</v>
          </cell>
          <cell r="AL55">
            <v>0.28742043993796978</v>
          </cell>
          <cell r="AM55">
            <v>0.27878000366426203</v>
          </cell>
          <cell r="AN55">
            <v>0.34568175967741926</v>
          </cell>
          <cell r="AO55">
            <v>0.49272572295794265</v>
          </cell>
          <cell r="AP55">
            <v>0.43216565144175806</v>
          </cell>
          <cell r="AQ55">
            <v>0.44123822789546996</v>
          </cell>
          <cell r="AR55">
            <v>0.6471573215759262</v>
          </cell>
          <cell r="AS55">
            <v>0.64387832139861656</v>
          </cell>
          <cell r="AT55">
            <v>0.65498756196430619</v>
          </cell>
        </row>
        <row r="56">
          <cell r="A56" t="str">
            <v>BG14/31</v>
          </cell>
          <cell r="B56" t="str">
            <v xml:space="preserve">    Bono Global XIV (12%)</v>
          </cell>
          <cell r="AM56">
            <v>0</v>
          </cell>
          <cell r="AN56">
            <v>3.9708816488732389E-3</v>
          </cell>
          <cell r="AO56">
            <v>0.23637557452396593</v>
          </cell>
          <cell r="AP56">
            <v>0.23637557452396582</v>
          </cell>
          <cell r="AQ56">
            <v>0.26747762380343509</v>
          </cell>
          <cell r="AR56">
            <v>0.15594246782740351</v>
          </cell>
          <cell r="AS56">
            <v>0.15594246782740351</v>
          </cell>
          <cell r="AT56">
            <v>0.15594246782740351</v>
          </cell>
        </row>
        <row r="57">
          <cell r="A57" t="str">
            <v>BG15/12</v>
          </cell>
          <cell r="B57" t="str">
            <v xml:space="preserve">    Bono Global XV (12,375%)</v>
          </cell>
          <cell r="AM57">
            <v>0</v>
          </cell>
          <cell r="AN57">
            <v>0.5613595000377033</v>
          </cell>
          <cell r="AO57">
            <v>0.81383710693050426</v>
          </cell>
          <cell r="AP57">
            <v>0.75165427472016444</v>
          </cell>
          <cell r="AQ57">
            <v>0.71638527997264778</v>
          </cell>
          <cell r="AR57">
            <v>0.74117566833313497</v>
          </cell>
          <cell r="AS57">
            <v>0.74248302999736426</v>
          </cell>
          <cell r="AT57">
            <v>0.68718787646462265</v>
          </cell>
        </row>
        <row r="58">
          <cell r="A58" t="str">
            <v>BG16/08$</v>
          </cell>
          <cell r="B58" t="str">
            <v xml:space="preserve">    Bono Global XVI (10,00%-12,00%)</v>
          </cell>
          <cell r="AO58">
            <v>0.68109338731326463</v>
          </cell>
          <cell r="AP58">
            <v>0.66672614214986636</v>
          </cell>
          <cell r="AQ58">
            <v>0.66770435733407218</v>
          </cell>
          <cell r="AR58">
            <v>0.84811656809635072</v>
          </cell>
          <cell r="AS58">
            <v>0.84840087647625695</v>
          </cell>
          <cell r="AT58">
            <v>0.84636933572129891</v>
          </cell>
        </row>
        <row r="59">
          <cell r="A59" t="str">
            <v>BG17/08</v>
          </cell>
          <cell r="B59" t="str">
            <v xml:space="preserve">    Bono Global XVII (7,00%-15,50%)</v>
          </cell>
          <cell r="AO59">
            <v>0.2946457381021908</v>
          </cell>
          <cell r="AP59">
            <v>0.39368857786453293</v>
          </cell>
          <cell r="AQ59">
            <v>0.34866518219282039</v>
          </cell>
          <cell r="AR59">
            <v>0.67121037226203062</v>
          </cell>
          <cell r="AS59">
            <v>0.50270979308841091</v>
          </cell>
          <cell r="AT59">
            <v>0.4868018666157406</v>
          </cell>
        </row>
        <row r="60">
          <cell r="A60" t="str">
            <v>BG18/18</v>
          </cell>
          <cell r="B60" t="str">
            <v xml:space="preserve">    Bono Global XVIII (12,25%)</v>
          </cell>
          <cell r="AO60">
            <v>0.26433976362278566</v>
          </cell>
          <cell r="AP60">
            <v>0.23373408646454538</v>
          </cell>
          <cell r="AQ60">
            <v>0.20377543289636829</v>
          </cell>
          <cell r="AR60">
            <v>0.24884036087114433</v>
          </cell>
          <cell r="AS60">
            <v>0.23466270355658764</v>
          </cell>
          <cell r="AT60">
            <v>0.24159159167743099</v>
          </cell>
        </row>
        <row r="61">
          <cell r="A61" t="str">
            <v>BG19/31</v>
          </cell>
          <cell r="B61" t="str">
            <v xml:space="preserve">    Bono Global XIX (12,00%)</v>
          </cell>
          <cell r="AO61">
            <v>9.3096416304362911E-2</v>
          </cell>
          <cell r="AP61">
            <v>8.2172759992506894E-2</v>
          </cell>
          <cell r="AQ61">
            <v>7.1882336354112619E-2</v>
          </cell>
          <cell r="AR61">
            <v>8.1304304224891738E-2</v>
          </cell>
          <cell r="AS61">
            <v>8.467293292373701E-2</v>
          </cell>
          <cell r="AT61">
            <v>8.2754763115960778E-2</v>
          </cell>
        </row>
        <row r="62">
          <cell r="A62" t="str">
            <v>BG08/Pesificado</v>
          </cell>
          <cell r="B62" t="str">
            <v>Global 2008 7-15,5%/PESIFICADO</v>
          </cell>
        </row>
        <row r="63">
          <cell r="B63" t="str">
            <v>Bono Cupón Cero</v>
          </cell>
        </row>
        <row r="64">
          <cell r="A64" t="str">
            <v>ZCBMA00</v>
          </cell>
          <cell r="B64" t="str">
            <v xml:space="preserve">    Serie A - Venc. 15/10/2000</v>
          </cell>
          <cell r="W64">
            <v>0</v>
          </cell>
          <cell r="X64">
            <v>0</v>
          </cell>
          <cell r="Y64">
            <v>0</v>
          </cell>
          <cell r="Z64">
            <v>0</v>
          </cell>
          <cell r="AA64">
            <v>0</v>
          </cell>
          <cell r="AB64">
            <v>0</v>
          </cell>
          <cell r="AC64">
            <v>0</v>
          </cell>
          <cell r="AD64">
            <v>0</v>
          </cell>
          <cell r="AE64">
            <v>0</v>
          </cell>
          <cell r="AF64">
            <v>0</v>
          </cell>
          <cell r="AG64">
            <v>0</v>
          </cell>
          <cell r="AH64">
            <v>0</v>
          </cell>
          <cell r="AI64">
            <v>1</v>
          </cell>
          <cell r="AJ64">
            <v>1</v>
          </cell>
          <cell r="AK64">
            <v>0.98400080667902667</v>
          </cell>
          <cell r="AL64">
            <v>0.98400038123376776</v>
          </cell>
          <cell r="AM64">
            <v>0</v>
          </cell>
          <cell r="AN64">
            <v>0</v>
          </cell>
          <cell r="AO64">
            <v>0</v>
          </cell>
          <cell r="AP64">
            <v>0</v>
          </cell>
          <cell r="AQ64">
            <v>0</v>
          </cell>
          <cell r="AR64">
            <v>0</v>
          </cell>
          <cell r="AS64">
            <v>0</v>
          </cell>
          <cell r="AT64">
            <v>0</v>
          </cell>
        </row>
        <row r="65">
          <cell r="A65" t="str">
            <v>ZCBMB01</v>
          </cell>
          <cell r="B65" t="str">
            <v xml:space="preserve">    Serie B - Venc. 15/04/2001</v>
          </cell>
          <cell r="W65">
            <v>0</v>
          </cell>
          <cell r="X65">
            <v>0</v>
          </cell>
          <cell r="Y65">
            <v>0</v>
          </cell>
          <cell r="Z65">
            <v>0</v>
          </cell>
          <cell r="AA65">
            <v>0</v>
          </cell>
          <cell r="AB65">
            <v>0</v>
          </cell>
          <cell r="AC65">
            <v>0</v>
          </cell>
          <cell r="AD65">
            <v>0</v>
          </cell>
          <cell r="AE65">
            <v>0</v>
          </cell>
          <cell r="AF65">
            <v>0</v>
          </cell>
          <cell r="AG65">
            <v>0</v>
          </cell>
          <cell r="AH65">
            <v>0</v>
          </cell>
          <cell r="AI65">
            <v>1</v>
          </cell>
          <cell r="AJ65">
            <v>1</v>
          </cell>
          <cell r="AK65">
            <v>0.99200062247235954</v>
          </cell>
          <cell r="AL65">
            <v>0.99200004035670375</v>
          </cell>
          <cell r="AM65">
            <v>0.99200029930440647</v>
          </cell>
          <cell r="AN65">
            <v>0.99200038588781891</v>
          </cell>
          <cell r="AO65">
            <v>0</v>
          </cell>
          <cell r="AP65">
            <v>0</v>
          </cell>
          <cell r="AQ65">
            <v>0</v>
          </cell>
          <cell r="AR65">
            <v>0</v>
          </cell>
          <cell r="AS65">
            <v>0</v>
          </cell>
          <cell r="AT65">
            <v>0</v>
          </cell>
        </row>
        <row r="66">
          <cell r="A66" t="str">
            <v>ZCBMC01</v>
          </cell>
          <cell r="B66" t="str">
            <v xml:space="preserve">    Serie C - Venc. 15/10/2001</v>
          </cell>
          <cell r="W66">
            <v>0</v>
          </cell>
          <cell r="X66">
            <v>0</v>
          </cell>
          <cell r="Y66">
            <v>0</v>
          </cell>
          <cell r="Z66">
            <v>0</v>
          </cell>
          <cell r="AA66">
            <v>0</v>
          </cell>
          <cell r="AB66">
            <v>0</v>
          </cell>
          <cell r="AC66">
            <v>0</v>
          </cell>
          <cell r="AD66">
            <v>0</v>
          </cell>
          <cell r="AE66">
            <v>0</v>
          </cell>
          <cell r="AF66">
            <v>0</v>
          </cell>
          <cell r="AG66">
            <v>0</v>
          </cell>
          <cell r="AH66">
            <v>0</v>
          </cell>
          <cell r="AI66">
            <v>1</v>
          </cell>
          <cell r="AJ66">
            <v>1</v>
          </cell>
          <cell r="AK66">
            <v>0.96918131704560073</v>
          </cell>
          <cell r="AL66">
            <v>0.96918024172187212</v>
          </cell>
          <cell r="AM66">
            <v>0.9851800978116183</v>
          </cell>
          <cell r="AN66">
            <v>0.98517957125363953</v>
          </cell>
          <cell r="AO66">
            <v>1</v>
          </cell>
          <cell r="AP66">
            <v>1</v>
          </cell>
          <cell r="AQ66">
            <v>0</v>
          </cell>
          <cell r="AR66">
            <v>0</v>
          </cell>
          <cell r="AS66">
            <v>0</v>
          </cell>
          <cell r="AT66">
            <v>0</v>
          </cell>
        </row>
        <row r="67">
          <cell r="A67" t="str">
            <v>ZCBMD02</v>
          </cell>
          <cell r="B67" t="str">
            <v xml:space="preserve">    Serie D - Venc. 15/10/2002</v>
          </cell>
          <cell r="W67">
            <v>0</v>
          </cell>
          <cell r="X67">
            <v>0</v>
          </cell>
          <cell r="Y67">
            <v>0</v>
          </cell>
          <cell r="Z67">
            <v>0</v>
          </cell>
          <cell r="AA67">
            <v>0</v>
          </cell>
          <cell r="AB67">
            <v>0</v>
          </cell>
          <cell r="AC67">
            <v>0</v>
          </cell>
          <cell r="AD67">
            <v>0</v>
          </cell>
          <cell r="AE67">
            <v>0</v>
          </cell>
          <cell r="AF67">
            <v>0</v>
          </cell>
          <cell r="AG67">
            <v>0</v>
          </cell>
          <cell r="AH67">
            <v>0</v>
          </cell>
          <cell r="AI67">
            <v>1</v>
          </cell>
          <cell r="AJ67">
            <v>1</v>
          </cell>
          <cell r="AK67">
            <v>0.99200001851250053</v>
          </cell>
          <cell r="AL67">
            <v>0.97600010798885983</v>
          </cell>
          <cell r="AM67">
            <v>0.97600015784096739</v>
          </cell>
          <cell r="AN67">
            <v>0.9920004534341188</v>
          </cell>
          <cell r="AO67">
            <v>0.98400003928333135</v>
          </cell>
          <cell r="AP67">
            <v>0.89359471678688573</v>
          </cell>
          <cell r="AQ67">
            <v>0.89092079728667284</v>
          </cell>
          <cell r="AR67">
            <v>0.96400505724812324</v>
          </cell>
          <cell r="AS67">
            <v>0.96407826996893253</v>
          </cell>
          <cell r="AT67">
            <v>0.92609240496392842</v>
          </cell>
        </row>
        <row r="68">
          <cell r="A68" t="str">
            <v>ZCBME03</v>
          </cell>
          <cell r="B68" t="str">
            <v xml:space="preserve">    Serie E - Venc. 15/10/2003</v>
          </cell>
          <cell r="W68">
            <v>0</v>
          </cell>
          <cell r="X68">
            <v>0</v>
          </cell>
          <cell r="Y68">
            <v>0</v>
          </cell>
          <cell r="Z68">
            <v>0</v>
          </cell>
          <cell r="AA68">
            <v>0</v>
          </cell>
          <cell r="AB68">
            <v>0</v>
          </cell>
          <cell r="AC68">
            <v>0</v>
          </cell>
          <cell r="AD68">
            <v>0</v>
          </cell>
          <cell r="AE68">
            <v>0</v>
          </cell>
          <cell r="AF68">
            <v>0</v>
          </cell>
          <cell r="AG68">
            <v>0</v>
          </cell>
          <cell r="AH68">
            <v>0</v>
          </cell>
          <cell r="AI68">
            <v>0.91200145059331628</v>
          </cell>
          <cell r="AJ68">
            <v>0.91200321561720454</v>
          </cell>
          <cell r="AK68">
            <v>0.85400536426231255</v>
          </cell>
          <cell r="AL68">
            <v>0.85400641739794858</v>
          </cell>
          <cell r="AM68">
            <v>0.85400765520473831</v>
          </cell>
          <cell r="AN68">
            <v>0.87127001707503626</v>
          </cell>
          <cell r="AO68">
            <v>0.84545304212287131</v>
          </cell>
          <cell r="AP68">
            <v>0.76176002995092351</v>
          </cell>
          <cell r="AQ68">
            <v>0.74228514745688601</v>
          </cell>
          <cell r="AR68">
            <v>0.69501849965371487</v>
          </cell>
          <cell r="AS68">
            <v>0.49246005713170904</v>
          </cell>
          <cell r="AT68">
            <v>0.49298770233953326</v>
          </cell>
        </row>
        <row r="69">
          <cell r="A69" t="str">
            <v>ZCBMF04</v>
          </cell>
          <cell r="B69" t="str">
            <v xml:space="preserve">    Serie F - Venc. 15/10/2004</v>
          </cell>
          <cell r="W69">
            <v>0</v>
          </cell>
          <cell r="X69">
            <v>0</v>
          </cell>
          <cell r="Y69">
            <v>0</v>
          </cell>
          <cell r="Z69">
            <v>0</v>
          </cell>
          <cell r="AA69">
            <v>0</v>
          </cell>
          <cell r="AB69">
            <v>0</v>
          </cell>
          <cell r="AC69">
            <v>0</v>
          </cell>
          <cell r="AD69">
            <v>0</v>
          </cell>
          <cell r="AE69">
            <v>0</v>
          </cell>
          <cell r="AF69">
            <v>0</v>
          </cell>
          <cell r="AG69">
            <v>0</v>
          </cell>
          <cell r="AH69">
            <v>0</v>
          </cell>
          <cell r="AI69">
            <v>0.96000103960317573</v>
          </cell>
          <cell r="AJ69">
            <v>0.96000038989373382</v>
          </cell>
          <cell r="AK69">
            <v>0.96000040121018282</v>
          </cell>
          <cell r="AL69">
            <v>0.95600017446634733</v>
          </cell>
          <cell r="AM69">
            <v>0.95340305870415643</v>
          </cell>
          <cell r="AN69">
            <v>0.996</v>
          </cell>
          <cell r="AO69">
            <v>0.996</v>
          </cell>
          <cell r="AP69">
            <v>0.98784000530811966</v>
          </cell>
          <cell r="AQ69">
            <v>0.9864985564418689</v>
          </cell>
          <cell r="AR69">
            <v>0.93503636260596468</v>
          </cell>
          <cell r="AS69">
            <v>0.92152390313584531</v>
          </cell>
          <cell r="AT69">
            <v>0.90777349893147674</v>
          </cell>
        </row>
        <row r="70">
          <cell r="B70" t="str">
            <v>Euronotas (Total)</v>
          </cell>
        </row>
        <row r="71">
          <cell r="B71" t="str">
            <v>Euronotas en Dólares</v>
          </cell>
        </row>
        <row r="72">
          <cell r="B72" t="str">
            <v>Euronotas en Pesos</v>
          </cell>
        </row>
        <row r="73">
          <cell r="B73" t="str">
            <v>Euronotas en Yenes</v>
          </cell>
        </row>
        <row r="74">
          <cell r="B74" t="str">
            <v>Euronotas en Monedas del Area Euro</v>
          </cell>
        </row>
        <row r="75">
          <cell r="B75" t="str">
            <v>Euronotas en Otras Monedas</v>
          </cell>
        </row>
        <row r="76">
          <cell r="A76" t="str">
            <v>EL/USD-01</v>
          </cell>
          <cell r="B76" t="str">
            <v xml:space="preserve">    Euronota I (11%)</v>
          </cell>
          <cell r="W76">
            <v>0</v>
          </cell>
          <cell r="X76">
            <v>0</v>
          </cell>
          <cell r="Y76">
            <v>0</v>
          </cell>
          <cell r="Z76">
            <v>0</v>
          </cell>
          <cell r="AA76">
            <v>0</v>
          </cell>
          <cell r="AB76">
            <v>0</v>
          </cell>
          <cell r="AC76">
            <v>0</v>
          </cell>
          <cell r="AD76">
            <v>0</v>
          </cell>
          <cell r="AE76">
            <v>0</v>
          </cell>
          <cell r="AF76">
            <v>0</v>
          </cell>
          <cell r="AG76">
            <v>0</v>
          </cell>
          <cell r="AH76">
            <v>0</v>
          </cell>
          <cell r="AI76">
            <v>0</v>
          </cell>
          <cell r="AJ76">
            <v>0</v>
          </cell>
          <cell r="AK76">
            <v>0</v>
          </cell>
          <cell r="AL76">
            <v>0</v>
          </cell>
          <cell r="AM76">
            <v>0</v>
          </cell>
          <cell r="AN76">
            <v>0</v>
          </cell>
          <cell r="AO76">
            <v>0</v>
          </cell>
          <cell r="AP76">
            <v>0</v>
          </cell>
          <cell r="AQ76">
            <v>0</v>
          </cell>
          <cell r="AR76">
            <v>0</v>
          </cell>
          <cell r="AS76">
            <v>0</v>
          </cell>
          <cell r="AT76">
            <v>0</v>
          </cell>
        </row>
        <row r="77">
          <cell r="A77" t="str">
            <v>EL/USD-02</v>
          </cell>
          <cell r="B77" t="str">
            <v xml:space="preserve">    Euronota II (9.5%)</v>
          </cell>
          <cell r="W77">
            <v>0</v>
          </cell>
          <cell r="X77">
            <v>0</v>
          </cell>
          <cell r="Y77">
            <v>0</v>
          </cell>
          <cell r="Z77">
            <v>0</v>
          </cell>
          <cell r="AA77">
            <v>0</v>
          </cell>
          <cell r="AB77">
            <v>0</v>
          </cell>
          <cell r="AC77">
            <v>0</v>
          </cell>
          <cell r="AD77">
            <v>0</v>
          </cell>
          <cell r="AE77">
            <v>0</v>
          </cell>
          <cell r="AF77">
            <v>0</v>
          </cell>
          <cell r="AG77">
            <v>0</v>
          </cell>
          <cell r="AH77">
            <v>0</v>
          </cell>
          <cell r="AI77">
            <v>0</v>
          </cell>
          <cell r="AJ77">
            <v>0</v>
          </cell>
          <cell r="AK77">
            <v>0</v>
          </cell>
          <cell r="AL77">
            <v>0</v>
          </cell>
          <cell r="AM77">
            <v>0</v>
          </cell>
          <cell r="AN77">
            <v>0</v>
          </cell>
          <cell r="AO77">
            <v>0</v>
          </cell>
          <cell r="AP77">
            <v>0</v>
          </cell>
          <cell r="AQ77">
            <v>0</v>
          </cell>
          <cell r="AR77">
            <v>0</v>
          </cell>
          <cell r="AS77">
            <v>0</v>
          </cell>
          <cell r="AT77">
            <v>0</v>
          </cell>
        </row>
        <row r="78">
          <cell r="A78" t="str">
            <v>EL/USD-03</v>
          </cell>
          <cell r="B78" t="str">
            <v xml:space="preserve">    Euronota III (8,25%)</v>
          </cell>
          <cell r="W78">
            <v>1</v>
          </cell>
          <cell r="X78">
            <v>1</v>
          </cell>
          <cell r="Y78">
            <v>1</v>
          </cell>
          <cell r="Z78">
            <v>1</v>
          </cell>
          <cell r="AA78">
            <v>0</v>
          </cell>
          <cell r="AB78">
            <v>0</v>
          </cell>
          <cell r="AC78">
            <v>0</v>
          </cell>
          <cell r="AD78">
            <v>0</v>
          </cell>
          <cell r="AE78">
            <v>0</v>
          </cell>
          <cell r="AF78">
            <v>0</v>
          </cell>
          <cell r="AG78">
            <v>0</v>
          </cell>
          <cell r="AH78">
            <v>0</v>
          </cell>
          <cell r="AI78">
            <v>0</v>
          </cell>
          <cell r="AJ78">
            <v>0</v>
          </cell>
          <cell r="AK78">
            <v>0</v>
          </cell>
          <cell r="AL78">
            <v>0</v>
          </cell>
          <cell r="AM78">
            <v>0</v>
          </cell>
          <cell r="AN78">
            <v>0</v>
          </cell>
          <cell r="AO78">
            <v>0</v>
          </cell>
          <cell r="AP78">
            <v>0</v>
          </cell>
          <cell r="AQ78">
            <v>0</v>
          </cell>
          <cell r="AR78">
            <v>0</v>
          </cell>
          <cell r="AS78">
            <v>0</v>
          </cell>
          <cell r="AT78">
            <v>0</v>
          </cell>
        </row>
        <row r="79">
          <cell r="A79" t="str">
            <v>EL/USD-04</v>
          </cell>
          <cell r="B79" t="str">
            <v xml:space="preserve">    Euronota IV (7.46%)</v>
          </cell>
          <cell r="W79">
            <v>0</v>
          </cell>
          <cell r="X79">
            <v>0</v>
          </cell>
          <cell r="Y79">
            <v>0</v>
          </cell>
          <cell r="Z79">
            <v>0</v>
          </cell>
          <cell r="AA79">
            <v>0</v>
          </cell>
          <cell r="AB79">
            <v>0</v>
          </cell>
          <cell r="AC79">
            <v>0</v>
          </cell>
          <cell r="AD79">
            <v>0</v>
          </cell>
          <cell r="AE79">
            <v>0</v>
          </cell>
          <cell r="AF79">
            <v>0</v>
          </cell>
          <cell r="AG79">
            <v>0</v>
          </cell>
          <cell r="AH79">
            <v>0</v>
          </cell>
          <cell r="AI79">
            <v>0</v>
          </cell>
          <cell r="AJ79">
            <v>0</v>
          </cell>
          <cell r="AK79">
            <v>0</v>
          </cell>
          <cell r="AL79">
            <v>0</v>
          </cell>
          <cell r="AM79">
            <v>0</v>
          </cell>
          <cell r="AN79">
            <v>0</v>
          </cell>
          <cell r="AO79">
            <v>0</v>
          </cell>
          <cell r="AP79">
            <v>0</v>
          </cell>
          <cell r="AQ79">
            <v>0</v>
          </cell>
          <cell r="AR79">
            <v>0</v>
          </cell>
          <cell r="AS79">
            <v>0</v>
          </cell>
          <cell r="AT79">
            <v>0</v>
          </cell>
        </row>
        <row r="80">
          <cell r="A80" t="str">
            <v>EL/USD-05</v>
          </cell>
          <cell r="B80" t="str">
            <v xml:space="preserve">    Euronota V (8.09%)</v>
          </cell>
          <cell r="W80">
            <v>0</v>
          </cell>
          <cell r="X80">
            <v>0</v>
          </cell>
          <cell r="Y80">
            <v>0</v>
          </cell>
          <cell r="Z80">
            <v>0</v>
          </cell>
          <cell r="AA80">
            <v>0</v>
          </cell>
          <cell r="AB80">
            <v>0</v>
          </cell>
          <cell r="AC80">
            <v>0</v>
          </cell>
          <cell r="AD80">
            <v>0</v>
          </cell>
          <cell r="AE80">
            <v>0</v>
          </cell>
          <cell r="AF80">
            <v>0</v>
          </cell>
          <cell r="AG80">
            <v>0</v>
          </cell>
          <cell r="AH80">
            <v>0</v>
          </cell>
          <cell r="AI80">
            <v>0</v>
          </cell>
          <cell r="AJ80">
            <v>0</v>
          </cell>
          <cell r="AK80">
            <v>0</v>
          </cell>
          <cell r="AL80">
            <v>0</v>
          </cell>
          <cell r="AM80">
            <v>0</v>
          </cell>
          <cell r="AN80">
            <v>0</v>
          </cell>
          <cell r="AO80">
            <v>0</v>
          </cell>
          <cell r="AP80">
            <v>0</v>
          </cell>
          <cell r="AQ80">
            <v>0</v>
          </cell>
          <cell r="AR80">
            <v>0</v>
          </cell>
          <cell r="AS80">
            <v>0</v>
          </cell>
          <cell r="AT80">
            <v>0</v>
          </cell>
        </row>
        <row r="81">
          <cell r="A81" t="str">
            <v>EL/USD-06</v>
          </cell>
          <cell r="B81" t="str">
            <v xml:space="preserve">    Euronota VI (6.875%)</v>
          </cell>
          <cell r="W81">
            <v>0</v>
          </cell>
          <cell r="X81">
            <v>0</v>
          </cell>
          <cell r="Y81">
            <v>0</v>
          </cell>
          <cell r="Z81">
            <v>0</v>
          </cell>
          <cell r="AA81">
            <v>0</v>
          </cell>
          <cell r="AB81">
            <v>0</v>
          </cell>
          <cell r="AC81">
            <v>0</v>
          </cell>
          <cell r="AD81">
            <v>0</v>
          </cell>
          <cell r="AE81">
            <v>0</v>
          </cell>
          <cell r="AF81">
            <v>0</v>
          </cell>
          <cell r="AG81">
            <v>0</v>
          </cell>
          <cell r="AH81">
            <v>0</v>
          </cell>
          <cell r="AI81">
            <v>0</v>
          </cell>
          <cell r="AJ81">
            <v>0</v>
          </cell>
          <cell r="AK81">
            <v>0</v>
          </cell>
          <cell r="AL81">
            <v>0</v>
          </cell>
          <cell r="AM81">
            <v>0</v>
          </cell>
          <cell r="AN81">
            <v>0</v>
          </cell>
          <cell r="AO81">
            <v>0</v>
          </cell>
          <cell r="AP81">
            <v>0</v>
          </cell>
          <cell r="AQ81">
            <v>0</v>
          </cell>
          <cell r="AR81">
            <v>0</v>
          </cell>
          <cell r="AS81">
            <v>0</v>
          </cell>
          <cell r="AT81">
            <v>0</v>
          </cell>
        </row>
        <row r="82">
          <cell r="A82" t="str">
            <v>EL/USD-07</v>
          </cell>
          <cell r="B82" t="str">
            <v xml:space="preserve">    Euronota VII (8.25%)</v>
          </cell>
          <cell r="W82">
            <v>1</v>
          </cell>
          <cell r="X82">
            <v>1</v>
          </cell>
          <cell r="Y82">
            <v>1</v>
          </cell>
          <cell r="Z82">
            <v>1</v>
          </cell>
          <cell r="AA82">
            <v>1</v>
          </cell>
          <cell r="AB82">
            <v>1</v>
          </cell>
          <cell r="AC82">
            <v>1</v>
          </cell>
          <cell r="AD82">
            <v>1</v>
          </cell>
          <cell r="AE82">
            <v>1</v>
          </cell>
          <cell r="AF82">
            <v>1</v>
          </cell>
          <cell r="AG82">
            <v>1</v>
          </cell>
          <cell r="AH82">
            <v>1</v>
          </cell>
          <cell r="AI82">
            <v>1</v>
          </cell>
          <cell r="AJ82">
            <v>1</v>
          </cell>
          <cell r="AK82">
            <v>1</v>
          </cell>
          <cell r="AL82">
            <v>0</v>
          </cell>
          <cell r="AM82">
            <v>0</v>
          </cell>
          <cell r="AN82">
            <v>0</v>
          </cell>
          <cell r="AO82">
            <v>0</v>
          </cell>
          <cell r="AP82">
            <v>0</v>
          </cell>
          <cell r="AQ82">
            <v>0</v>
          </cell>
          <cell r="AR82">
            <v>0</v>
          </cell>
          <cell r="AS82">
            <v>0</v>
          </cell>
          <cell r="AT82">
            <v>0</v>
          </cell>
        </row>
        <row r="83">
          <cell r="A83" t="str">
            <v>EL/DEM-08</v>
          </cell>
          <cell r="B83" t="str">
            <v xml:space="preserve">    Euronota VIII DM (8%)</v>
          </cell>
          <cell r="W83">
            <v>1</v>
          </cell>
          <cell r="X83">
            <v>1</v>
          </cell>
          <cell r="Y83">
            <v>1</v>
          </cell>
          <cell r="Z83">
            <v>1</v>
          </cell>
          <cell r="AA83">
            <v>1</v>
          </cell>
          <cell r="AB83">
            <v>1</v>
          </cell>
          <cell r="AC83">
            <v>1</v>
          </cell>
          <cell r="AD83">
            <v>1</v>
          </cell>
          <cell r="AE83">
            <v>0</v>
          </cell>
          <cell r="AF83">
            <v>0</v>
          </cell>
          <cell r="AG83">
            <v>0</v>
          </cell>
          <cell r="AH83">
            <v>0</v>
          </cell>
          <cell r="AI83">
            <v>0</v>
          </cell>
          <cell r="AJ83">
            <v>0</v>
          </cell>
          <cell r="AK83">
            <v>0</v>
          </cell>
          <cell r="AL83">
            <v>0</v>
          </cell>
          <cell r="AM83">
            <v>0</v>
          </cell>
          <cell r="AN83">
            <v>0</v>
          </cell>
          <cell r="AO83">
            <v>0</v>
          </cell>
          <cell r="AP83">
            <v>0</v>
          </cell>
          <cell r="AQ83">
            <v>0</v>
          </cell>
          <cell r="AR83">
            <v>0</v>
          </cell>
          <cell r="AS83">
            <v>0</v>
          </cell>
          <cell r="AT83">
            <v>0</v>
          </cell>
        </row>
        <row r="84">
          <cell r="A84" t="str">
            <v>EL/USD-09</v>
          </cell>
          <cell r="B84" t="str">
            <v xml:space="preserve">    Euronota IX (LS+1%)</v>
          </cell>
          <cell r="W84">
            <v>0</v>
          </cell>
          <cell r="X84">
            <v>0</v>
          </cell>
          <cell r="Y84">
            <v>0</v>
          </cell>
          <cell r="Z84">
            <v>0</v>
          </cell>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P84">
            <v>0</v>
          </cell>
          <cell r="AQ84">
            <v>0</v>
          </cell>
          <cell r="AR84">
            <v>0</v>
          </cell>
          <cell r="AS84">
            <v>0</v>
          </cell>
          <cell r="AT84">
            <v>0</v>
          </cell>
        </row>
        <row r="85">
          <cell r="A85" t="str">
            <v>EL/JPY-10</v>
          </cell>
          <cell r="B85" t="str">
            <v xml:space="preserve">    Euronota X  Y (LT+1.3%)</v>
          </cell>
          <cell r="W85">
            <v>0</v>
          </cell>
          <cell r="X85">
            <v>0</v>
          </cell>
          <cell r="Y85">
            <v>0</v>
          </cell>
          <cell r="Z85">
            <v>0</v>
          </cell>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P85">
            <v>0</v>
          </cell>
          <cell r="AQ85">
            <v>0</v>
          </cell>
          <cell r="AR85">
            <v>0</v>
          </cell>
          <cell r="AS85">
            <v>0</v>
          </cell>
          <cell r="AT85">
            <v>0</v>
          </cell>
        </row>
        <row r="86">
          <cell r="A86" t="str">
            <v>EL/DEM-11</v>
          </cell>
          <cell r="B86" t="str">
            <v xml:space="preserve">    Euronota XI DM (8.00%)</v>
          </cell>
          <cell r="W86">
            <v>1</v>
          </cell>
          <cell r="X86">
            <v>1</v>
          </cell>
          <cell r="Y86">
            <v>1</v>
          </cell>
          <cell r="Z86">
            <v>0</v>
          </cell>
          <cell r="AA86">
            <v>0</v>
          </cell>
          <cell r="AB86">
            <v>0</v>
          </cell>
          <cell r="AC86">
            <v>0</v>
          </cell>
          <cell r="AD86">
            <v>0</v>
          </cell>
          <cell r="AE86">
            <v>0</v>
          </cell>
          <cell r="AF86">
            <v>0</v>
          </cell>
          <cell r="AG86">
            <v>0</v>
          </cell>
          <cell r="AH86">
            <v>0</v>
          </cell>
          <cell r="AI86">
            <v>0</v>
          </cell>
          <cell r="AJ86">
            <v>0</v>
          </cell>
          <cell r="AK86">
            <v>0</v>
          </cell>
          <cell r="AL86">
            <v>0</v>
          </cell>
          <cell r="AM86">
            <v>0</v>
          </cell>
          <cell r="AN86">
            <v>0</v>
          </cell>
          <cell r="AO86">
            <v>0</v>
          </cell>
          <cell r="AP86">
            <v>0</v>
          </cell>
          <cell r="AQ86">
            <v>0</v>
          </cell>
          <cell r="AR86">
            <v>0</v>
          </cell>
          <cell r="AS86">
            <v>0</v>
          </cell>
          <cell r="AT86">
            <v>0</v>
          </cell>
        </row>
        <row r="87">
          <cell r="A87" t="str">
            <v>EL/JPY-12</v>
          </cell>
          <cell r="B87" t="str">
            <v xml:space="preserve">    Euronota XII  Y (5%)</v>
          </cell>
          <cell r="W87">
            <v>0</v>
          </cell>
          <cell r="X87">
            <v>0</v>
          </cell>
          <cell r="Y87">
            <v>0</v>
          </cell>
          <cell r="Z87">
            <v>0</v>
          </cell>
          <cell r="AA87">
            <v>0</v>
          </cell>
          <cell r="AB87">
            <v>0</v>
          </cell>
          <cell r="AC87">
            <v>0</v>
          </cell>
          <cell r="AD87">
            <v>0</v>
          </cell>
          <cell r="AE87">
            <v>0</v>
          </cell>
          <cell r="AF87">
            <v>0</v>
          </cell>
          <cell r="AG87">
            <v>0</v>
          </cell>
          <cell r="AH87">
            <v>0</v>
          </cell>
          <cell r="AI87">
            <v>0</v>
          </cell>
          <cell r="AJ87">
            <v>0</v>
          </cell>
          <cell r="AK87">
            <v>0</v>
          </cell>
          <cell r="AL87">
            <v>0</v>
          </cell>
          <cell r="AM87">
            <v>0</v>
          </cell>
          <cell r="AN87">
            <v>0</v>
          </cell>
          <cell r="AO87">
            <v>0</v>
          </cell>
          <cell r="AP87">
            <v>0</v>
          </cell>
          <cell r="AQ87">
            <v>0</v>
          </cell>
          <cell r="AR87">
            <v>0</v>
          </cell>
          <cell r="AS87">
            <v>0</v>
          </cell>
          <cell r="AT87">
            <v>0</v>
          </cell>
        </row>
        <row r="88">
          <cell r="A88" t="str">
            <v>EL/NLG-13</v>
          </cell>
          <cell r="B88" t="str">
            <v xml:space="preserve">    Euronota XIII FH1 (8%)</v>
          </cell>
          <cell r="W88">
            <v>1</v>
          </cell>
          <cell r="X88">
            <v>1</v>
          </cell>
          <cell r="Y88">
            <v>1</v>
          </cell>
          <cell r="Z88">
            <v>0</v>
          </cell>
          <cell r="AA88">
            <v>0</v>
          </cell>
          <cell r="AB88">
            <v>0</v>
          </cell>
          <cell r="AC88">
            <v>0</v>
          </cell>
          <cell r="AD88">
            <v>0</v>
          </cell>
          <cell r="AE88">
            <v>0</v>
          </cell>
          <cell r="AF88">
            <v>0</v>
          </cell>
          <cell r="AG88">
            <v>0</v>
          </cell>
          <cell r="AH88">
            <v>0</v>
          </cell>
          <cell r="AI88">
            <v>0</v>
          </cell>
          <cell r="AJ88">
            <v>0</v>
          </cell>
          <cell r="AK88">
            <v>0</v>
          </cell>
          <cell r="AL88">
            <v>0</v>
          </cell>
          <cell r="AM88">
            <v>0</v>
          </cell>
          <cell r="AN88">
            <v>0</v>
          </cell>
          <cell r="AO88">
            <v>0</v>
          </cell>
          <cell r="AP88">
            <v>0</v>
          </cell>
          <cell r="AQ88">
            <v>0</v>
          </cell>
          <cell r="AR88">
            <v>0</v>
          </cell>
          <cell r="AS88">
            <v>0</v>
          </cell>
          <cell r="AT88">
            <v>0</v>
          </cell>
        </row>
        <row r="89">
          <cell r="A89" t="str">
            <v>EL/USD-14</v>
          </cell>
          <cell r="B89" t="str">
            <v xml:space="preserve">    Euronota XIV (Dragones LT+1.75)</v>
          </cell>
          <cell r="W89">
            <v>1</v>
          </cell>
          <cell r="X89">
            <v>1</v>
          </cell>
          <cell r="Y89">
            <v>1</v>
          </cell>
          <cell r="Z89">
            <v>0</v>
          </cell>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P89">
            <v>0</v>
          </cell>
          <cell r="AQ89">
            <v>0</v>
          </cell>
          <cell r="AR89">
            <v>0</v>
          </cell>
          <cell r="AS89">
            <v>0</v>
          </cell>
          <cell r="AT89">
            <v>0</v>
          </cell>
        </row>
        <row r="90">
          <cell r="A90" t="str">
            <v>EL/DEM-15</v>
          </cell>
          <cell r="B90" t="str">
            <v xml:space="preserve">    Euronota XV DM (6.125%)</v>
          </cell>
          <cell r="W90">
            <v>0</v>
          </cell>
          <cell r="X90">
            <v>0</v>
          </cell>
          <cell r="Y90">
            <v>0</v>
          </cell>
          <cell r="Z90">
            <v>0</v>
          </cell>
          <cell r="AA90">
            <v>0</v>
          </cell>
          <cell r="AB90">
            <v>0</v>
          </cell>
          <cell r="AC90">
            <v>0</v>
          </cell>
          <cell r="AD90">
            <v>0</v>
          </cell>
          <cell r="AE90">
            <v>0</v>
          </cell>
          <cell r="AF90">
            <v>0</v>
          </cell>
          <cell r="AG90">
            <v>0</v>
          </cell>
          <cell r="AH90">
            <v>0</v>
          </cell>
          <cell r="AI90">
            <v>0</v>
          </cell>
          <cell r="AJ90">
            <v>0</v>
          </cell>
          <cell r="AK90">
            <v>0</v>
          </cell>
          <cell r="AL90">
            <v>0</v>
          </cell>
          <cell r="AM90">
            <v>0</v>
          </cell>
          <cell r="AN90">
            <v>0</v>
          </cell>
          <cell r="AO90">
            <v>0</v>
          </cell>
          <cell r="AP90">
            <v>0</v>
          </cell>
          <cell r="AQ90">
            <v>0</v>
          </cell>
          <cell r="AR90">
            <v>0</v>
          </cell>
          <cell r="AS90">
            <v>0</v>
          </cell>
          <cell r="AT90">
            <v>0</v>
          </cell>
        </row>
        <row r="91">
          <cell r="A91" t="str">
            <v>EL/ATS-16</v>
          </cell>
          <cell r="B91" t="str">
            <v xml:space="preserve">    Euronota XVI ATS (8%)</v>
          </cell>
          <cell r="W91">
            <v>1</v>
          </cell>
          <cell r="X91">
            <v>1</v>
          </cell>
          <cell r="Y91">
            <v>1</v>
          </cell>
          <cell r="Z91">
            <v>0</v>
          </cell>
          <cell r="AA91">
            <v>0</v>
          </cell>
          <cell r="AB91">
            <v>0</v>
          </cell>
          <cell r="AC91">
            <v>0</v>
          </cell>
          <cell r="AD91">
            <v>0</v>
          </cell>
          <cell r="AE91">
            <v>0</v>
          </cell>
          <cell r="AF91">
            <v>0</v>
          </cell>
          <cell r="AG91">
            <v>0</v>
          </cell>
          <cell r="AH91">
            <v>0</v>
          </cell>
          <cell r="AI91">
            <v>0</v>
          </cell>
          <cell r="AJ91">
            <v>0</v>
          </cell>
          <cell r="AK91">
            <v>0</v>
          </cell>
          <cell r="AL91">
            <v>0</v>
          </cell>
          <cell r="AM91">
            <v>0</v>
          </cell>
          <cell r="AN91">
            <v>0</v>
          </cell>
          <cell r="AO91">
            <v>0</v>
          </cell>
          <cell r="AP91">
            <v>0</v>
          </cell>
          <cell r="AQ91">
            <v>0</v>
          </cell>
          <cell r="AR91">
            <v>0</v>
          </cell>
          <cell r="AS91">
            <v>0</v>
          </cell>
          <cell r="AT91">
            <v>0</v>
          </cell>
        </row>
        <row r="92">
          <cell r="A92" t="str">
            <v>EL/JPY-17</v>
          </cell>
          <cell r="B92" t="str">
            <v xml:space="preserve">    Euronota XVII Y (LT+1.875%)</v>
          </cell>
          <cell r="W92">
            <v>1</v>
          </cell>
          <cell r="X92">
            <v>1</v>
          </cell>
          <cell r="Y92">
            <v>1</v>
          </cell>
          <cell r="Z92">
            <v>0</v>
          </cell>
          <cell r="AA92">
            <v>0</v>
          </cell>
          <cell r="AB92">
            <v>0</v>
          </cell>
          <cell r="AC92">
            <v>0</v>
          </cell>
          <cell r="AD92">
            <v>0</v>
          </cell>
          <cell r="AE92">
            <v>0</v>
          </cell>
          <cell r="AF92">
            <v>0</v>
          </cell>
          <cell r="AG92">
            <v>0</v>
          </cell>
          <cell r="AH92">
            <v>0</v>
          </cell>
          <cell r="AI92">
            <v>0</v>
          </cell>
          <cell r="AJ92">
            <v>0</v>
          </cell>
          <cell r="AK92">
            <v>0</v>
          </cell>
          <cell r="AL92">
            <v>0</v>
          </cell>
          <cell r="AM92">
            <v>0</v>
          </cell>
          <cell r="AN92">
            <v>0</v>
          </cell>
          <cell r="AO92">
            <v>0</v>
          </cell>
          <cell r="AP92">
            <v>0</v>
          </cell>
          <cell r="AQ92">
            <v>0</v>
          </cell>
          <cell r="AR92">
            <v>0</v>
          </cell>
          <cell r="AS92">
            <v>0</v>
          </cell>
          <cell r="AT92">
            <v>0</v>
          </cell>
        </row>
        <row r="93">
          <cell r="A93" t="str">
            <v>EL/CAD-18</v>
          </cell>
          <cell r="B93" t="str">
            <v xml:space="preserve">    Euronota XVIII CAN (Swap L+2.1%)</v>
          </cell>
          <cell r="W93">
            <v>1</v>
          </cell>
          <cell r="X93">
            <v>1</v>
          </cell>
          <cell r="Y93">
            <v>1</v>
          </cell>
          <cell r="Z93">
            <v>1</v>
          </cell>
          <cell r="AA93">
            <v>0</v>
          </cell>
          <cell r="AB93">
            <v>0</v>
          </cell>
          <cell r="AC93">
            <v>0</v>
          </cell>
          <cell r="AD93">
            <v>0</v>
          </cell>
          <cell r="AE93">
            <v>0</v>
          </cell>
          <cell r="AF93">
            <v>0</v>
          </cell>
          <cell r="AG93">
            <v>0</v>
          </cell>
          <cell r="AH93">
            <v>0</v>
          </cell>
          <cell r="AI93">
            <v>0</v>
          </cell>
          <cell r="AJ93">
            <v>0</v>
          </cell>
          <cell r="AK93">
            <v>0</v>
          </cell>
          <cell r="AL93">
            <v>0</v>
          </cell>
          <cell r="AM93">
            <v>0</v>
          </cell>
          <cell r="AN93">
            <v>0</v>
          </cell>
          <cell r="AO93">
            <v>0</v>
          </cell>
          <cell r="AP93">
            <v>0</v>
          </cell>
          <cell r="AQ93">
            <v>0</v>
          </cell>
          <cell r="AR93">
            <v>0</v>
          </cell>
          <cell r="AS93">
            <v>0</v>
          </cell>
          <cell r="AT93">
            <v>0</v>
          </cell>
        </row>
        <row r="94">
          <cell r="A94" t="str">
            <v>EL/ITL-19</v>
          </cell>
          <cell r="B94" t="str">
            <v xml:space="preserve">    Euronota XIX LIT (13.45%)</v>
          </cell>
          <cell r="W94">
            <v>1</v>
          </cell>
          <cell r="X94">
            <v>1</v>
          </cell>
          <cell r="Y94">
            <v>1</v>
          </cell>
          <cell r="Z94">
            <v>1</v>
          </cell>
          <cell r="AA94">
            <v>0</v>
          </cell>
          <cell r="AB94">
            <v>0</v>
          </cell>
          <cell r="AC94">
            <v>0</v>
          </cell>
          <cell r="AD94">
            <v>0</v>
          </cell>
          <cell r="AE94">
            <v>0</v>
          </cell>
          <cell r="AF94">
            <v>0</v>
          </cell>
          <cell r="AG94">
            <v>0</v>
          </cell>
          <cell r="AH94">
            <v>0</v>
          </cell>
          <cell r="AI94">
            <v>0</v>
          </cell>
          <cell r="AJ94">
            <v>0</v>
          </cell>
          <cell r="AK94">
            <v>0</v>
          </cell>
          <cell r="AL94">
            <v>0</v>
          </cell>
          <cell r="AM94">
            <v>0</v>
          </cell>
          <cell r="AN94">
            <v>0</v>
          </cell>
          <cell r="AO94">
            <v>0</v>
          </cell>
          <cell r="AP94">
            <v>0</v>
          </cell>
          <cell r="AQ94">
            <v>0</v>
          </cell>
          <cell r="AR94">
            <v>0</v>
          </cell>
          <cell r="AS94">
            <v>0</v>
          </cell>
          <cell r="AT94">
            <v>0</v>
          </cell>
        </row>
        <row r="95">
          <cell r="A95" t="str">
            <v>EL/JPY-20</v>
          </cell>
          <cell r="B95" t="str">
            <v xml:space="preserve">    Euronota XX Y (LT+1.9%)</v>
          </cell>
          <cell r="W95">
            <v>1</v>
          </cell>
          <cell r="X95">
            <v>1</v>
          </cell>
          <cell r="Y95">
            <v>1</v>
          </cell>
          <cell r="Z95">
            <v>1</v>
          </cell>
          <cell r="AA95">
            <v>0</v>
          </cell>
          <cell r="AB95">
            <v>0</v>
          </cell>
          <cell r="AC95">
            <v>0</v>
          </cell>
          <cell r="AD95">
            <v>0</v>
          </cell>
          <cell r="AE95">
            <v>0</v>
          </cell>
          <cell r="AF95">
            <v>0</v>
          </cell>
          <cell r="AG95">
            <v>0</v>
          </cell>
          <cell r="AH95">
            <v>0</v>
          </cell>
          <cell r="AI95">
            <v>0</v>
          </cell>
          <cell r="AJ95">
            <v>0</v>
          </cell>
          <cell r="AK95">
            <v>0</v>
          </cell>
          <cell r="AL95">
            <v>0</v>
          </cell>
          <cell r="AM95">
            <v>0</v>
          </cell>
          <cell r="AN95">
            <v>0</v>
          </cell>
          <cell r="AO95">
            <v>0</v>
          </cell>
          <cell r="AP95">
            <v>0</v>
          </cell>
          <cell r="AQ95">
            <v>0</v>
          </cell>
          <cell r="AR95">
            <v>0</v>
          </cell>
          <cell r="AS95">
            <v>0</v>
          </cell>
          <cell r="AT95">
            <v>0</v>
          </cell>
        </row>
        <row r="96">
          <cell r="A96" t="str">
            <v>EL/JPY-21</v>
          </cell>
          <cell r="B96" t="str">
            <v xml:space="preserve">    Euronota XXI Y (LS+1.65%)</v>
          </cell>
          <cell r="W96">
            <v>0</v>
          </cell>
          <cell r="X96">
            <v>0</v>
          </cell>
          <cell r="Y96">
            <v>0</v>
          </cell>
          <cell r="Z96">
            <v>0</v>
          </cell>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0</v>
          </cell>
          <cell r="AP96">
            <v>0</v>
          </cell>
          <cell r="AQ96">
            <v>0</v>
          </cell>
          <cell r="AR96">
            <v>0</v>
          </cell>
          <cell r="AS96">
            <v>0</v>
          </cell>
          <cell r="AT96">
            <v>0</v>
          </cell>
        </row>
        <row r="97">
          <cell r="A97" t="str">
            <v>EL/ESP-22</v>
          </cell>
          <cell r="B97" t="str">
            <v xml:space="preserve">    Euronota XXII Ptas (Swap LS+1.84%)</v>
          </cell>
          <cell r="W97">
            <v>1</v>
          </cell>
          <cell r="X97">
            <v>1</v>
          </cell>
          <cell r="Y97">
            <v>1</v>
          </cell>
          <cell r="Z97">
            <v>1</v>
          </cell>
          <cell r="AA97">
            <v>0</v>
          </cell>
          <cell r="AB97">
            <v>0</v>
          </cell>
          <cell r="AC97">
            <v>0</v>
          </cell>
          <cell r="AD97">
            <v>0</v>
          </cell>
          <cell r="AE97">
            <v>0</v>
          </cell>
          <cell r="AF97">
            <v>0</v>
          </cell>
          <cell r="AG97">
            <v>0</v>
          </cell>
          <cell r="AH97">
            <v>0</v>
          </cell>
          <cell r="AI97">
            <v>0</v>
          </cell>
          <cell r="AJ97">
            <v>0</v>
          </cell>
          <cell r="AK97">
            <v>0</v>
          </cell>
          <cell r="AL97">
            <v>0</v>
          </cell>
          <cell r="AM97">
            <v>0</v>
          </cell>
          <cell r="AN97">
            <v>0</v>
          </cell>
          <cell r="AO97">
            <v>0</v>
          </cell>
          <cell r="AP97">
            <v>0</v>
          </cell>
          <cell r="AQ97">
            <v>0</v>
          </cell>
          <cell r="AR97">
            <v>0</v>
          </cell>
          <cell r="AS97">
            <v>0</v>
          </cell>
          <cell r="AT97">
            <v>0</v>
          </cell>
        </row>
        <row r="98">
          <cell r="A98" t="str">
            <v>EL/USD-23</v>
          </cell>
          <cell r="B98" t="str">
            <v xml:space="preserve">    Euronota XXIII (LS+2%)</v>
          </cell>
          <cell r="W98">
            <v>0</v>
          </cell>
          <cell r="X98">
            <v>0</v>
          </cell>
          <cell r="Y98">
            <v>0</v>
          </cell>
          <cell r="Z98">
            <v>0</v>
          </cell>
          <cell r="AA98">
            <v>0</v>
          </cell>
          <cell r="AB98">
            <v>0</v>
          </cell>
          <cell r="AC98">
            <v>0</v>
          </cell>
          <cell r="AD98">
            <v>0</v>
          </cell>
          <cell r="AE98">
            <v>0</v>
          </cell>
          <cell r="AF98">
            <v>0</v>
          </cell>
          <cell r="AG98">
            <v>0</v>
          </cell>
          <cell r="AH98">
            <v>0</v>
          </cell>
          <cell r="AI98">
            <v>0</v>
          </cell>
          <cell r="AJ98">
            <v>0</v>
          </cell>
          <cell r="AK98">
            <v>0</v>
          </cell>
          <cell r="AL98">
            <v>0</v>
          </cell>
          <cell r="AM98">
            <v>0</v>
          </cell>
          <cell r="AN98">
            <v>0</v>
          </cell>
          <cell r="AO98">
            <v>0</v>
          </cell>
          <cell r="AP98">
            <v>0</v>
          </cell>
          <cell r="AQ98">
            <v>0</v>
          </cell>
          <cell r="AR98">
            <v>0</v>
          </cell>
          <cell r="AS98">
            <v>0</v>
          </cell>
          <cell r="AT98">
            <v>0</v>
          </cell>
        </row>
        <row r="99">
          <cell r="A99" t="str">
            <v>EL/LIB-24</v>
          </cell>
          <cell r="B99" t="str">
            <v xml:space="preserve">    Euronota XXIV LIB (LS+1.75%)</v>
          </cell>
          <cell r="W99">
            <v>0</v>
          </cell>
          <cell r="X99">
            <v>0</v>
          </cell>
          <cell r="Y99">
            <v>0</v>
          </cell>
          <cell r="Z99">
            <v>0</v>
          </cell>
          <cell r="AA99">
            <v>0</v>
          </cell>
          <cell r="AB99">
            <v>0</v>
          </cell>
          <cell r="AC99">
            <v>0</v>
          </cell>
          <cell r="AD99">
            <v>0</v>
          </cell>
          <cell r="AE99">
            <v>0</v>
          </cell>
          <cell r="AF99">
            <v>0</v>
          </cell>
          <cell r="AG99">
            <v>0</v>
          </cell>
          <cell r="AH99">
            <v>0</v>
          </cell>
          <cell r="AI99">
            <v>0</v>
          </cell>
          <cell r="AJ99">
            <v>0</v>
          </cell>
          <cell r="AK99">
            <v>0</v>
          </cell>
          <cell r="AL99">
            <v>0</v>
          </cell>
          <cell r="AM99">
            <v>0</v>
          </cell>
          <cell r="AN99">
            <v>0</v>
          </cell>
          <cell r="AO99">
            <v>0</v>
          </cell>
          <cell r="AP99">
            <v>0</v>
          </cell>
          <cell r="AQ99">
            <v>0</v>
          </cell>
          <cell r="AR99">
            <v>0</v>
          </cell>
          <cell r="AS99">
            <v>0</v>
          </cell>
          <cell r="AT99">
            <v>0</v>
          </cell>
        </row>
        <row r="100">
          <cell r="A100" t="str">
            <v>EL/JPY-25</v>
          </cell>
          <cell r="B100" t="str">
            <v xml:space="preserve">    Euronota XXV Y (7.10%)</v>
          </cell>
          <cell r="W100">
            <v>1</v>
          </cell>
          <cell r="X100">
            <v>1</v>
          </cell>
          <cell r="Y100">
            <v>1</v>
          </cell>
          <cell r="Z100">
            <v>1</v>
          </cell>
          <cell r="AA100">
            <v>1</v>
          </cell>
          <cell r="AB100">
            <v>1</v>
          </cell>
          <cell r="AC100">
            <v>1</v>
          </cell>
          <cell r="AD100">
            <v>1</v>
          </cell>
          <cell r="AE100">
            <v>1</v>
          </cell>
          <cell r="AF100">
            <v>1</v>
          </cell>
          <cell r="AG100">
            <v>1</v>
          </cell>
          <cell r="AH100">
            <v>1</v>
          </cell>
          <cell r="AI100">
            <v>0</v>
          </cell>
          <cell r="AJ100">
            <v>0</v>
          </cell>
          <cell r="AK100">
            <v>0</v>
          </cell>
          <cell r="AL100">
            <v>0</v>
          </cell>
          <cell r="AM100">
            <v>0</v>
          </cell>
          <cell r="AN100">
            <v>0</v>
          </cell>
          <cell r="AO100">
            <v>0</v>
          </cell>
          <cell r="AP100">
            <v>0</v>
          </cell>
          <cell r="AQ100">
            <v>0</v>
          </cell>
          <cell r="AR100">
            <v>0</v>
          </cell>
          <cell r="AS100">
            <v>0</v>
          </cell>
          <cell r="AT100">
            <v>0</v>
          </cell>
        </row>
        <row r="101">
          <cell r="A101" t="str">
            <v>EL/JPY-26</v>
          </cell>
          <cell r="B101" t="str">
            <v xml:space="preserve">    Euronota XXVI Y (6%)</v>
          </cell>
          <cell r="W101">
            <v>1</v>
          </cell>
          <cell r="X101">
            <v>1</v>
          </cell>
          <cell r="Y101">
            <v>1</v>
          </cell>
          <cell r="Z101">
            <v>1</v>
          </cell>
          <cell r="AA101">
            <v>0</v>
          </cell>
          <cell r="AB101">
            <v>0</v>
          </cell>
          <cell r="AC101">
            <v>0</v>
          </cell>
          <cell r="AD101">
            <v>0</v>
          </cell>
          <cell r="AE101">
            <v>0</v>
          </cell>
          <cell r="AF101">
            <v>0</v>
          </cell>
          <cell r="AG101">
            <v>0</v>
          </cell>
          <cell r="AH101">
            <v>0</v>
          </cell>
          <cell r="AI101">
            <v>0</v>
          </cell>
          <cell r="AJ101">
            <v>0</v>
          </cell>
          <cell r="AK101">
            <v>0</v>
          </cell>
          <cell r="AL101">
            <v>0</v>
          </cell>
          <cell r="AM101">
            <v>0</v>
          </cell>
          <cell r="AN101">
            <v>0</v>
          </cell>
          <cell r="AO101">
            <v>0</v>
          </cell>
          <cell r="AP101">
            <v>0</v>
          </cell>
          <cell r="AQ101">
            <v>0</v>
          </cell>
          <cell r="AR101">
            <v>0</v>
          </cell>
          <cell r="AS101">
            <v>0</v>
          </cell>
          <cell r="AT101">
            <v>0</v>
          </cell>
        </row>
        <row r="102">
          <cell r="A102" t="str">
            <v>EL/FRF-27</v>
          </cell>
          <cell r="B102" t="str">
            <v xml:space="preserve">    Euronota XXVII FFr (9,875%)</v>
          </cell>
          <cell r="W102">
            <v>1</v>
          </cell>
          <cell r="X102">
            <v>1</v>
          </cell>
          <cell r="Y102">
            <v>1</v>
          </cell>
          <cell r="Z102">
            <v>1</v>
          </cell>
          <cell r="AA102">
            <v>1</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cell r="AO102">
            <v>0</v>
          </cell>
          <cell r="AP102">
            <v>0</v>
          </cell>
          <cell r="AQ102">
            <v>0</v>
          </cell>
          <cell r="AR102">
            <v>0</v>
          </cell>
          <cell r="AS102">
            <v>0</v>
          </cell>
          <cell r="AT102">
            <v>0</v>
          </cell>
        </row>
        <row r="103">
          <cell r="A103" t="str">
            <v>EL/DEM-28</v>
          </cell>
          <cell r="B103" t="str">
            <v xml:space="preserve">    Euronota XXVIII DM (9.25% anual)</v>
          </cell>
          <cell r="W103">
            <v>1</v>
          </cell>
          <cell r="X103">
            <v>1</v>
          </cell>
          <cell r="Y103">
            <v>1</v>
          </cell>
          <cell r="Z103">
            <v>1</v>
          </cell>
          <cell r="AA103">
            <v>1</v>
          </cell>
          <cell r="AB103">
            <v>1</v>
          </cell>
          <cell r="AC103">
            <v>1</v>
          </cell>
          <cell r="AD103">
            <v>1</v>
          </cell>
          <cell r="AE103">
            <v>1</v>
          </cell>
          <cell r="AF103">
            <v>1</v>
          </cell>
          <cell r="AG103">
            <v>1</v>
          </cell>
          <cell r="AH103">
            <v>1</v>
          </cell>
          <cell r="AI103">
            <v>1</v>
          </cell>
          <cell r="AJ103">
            <v>1</v>
          </cell>
          <cell r="AK103">
            <v>1</v>
          </cell>
          <cell r="AL103">
            <v>0</v>
          </cell>
          <cell r="AM103">
            <v>0</v>
          </cell>
          <cell r="AN103">
            <v>0</v>
          </cell>
          <cell r="AO103">
            <v>0</v>
          </cell>
          <cell r="AP103">
            <v>0</v>
          </cell>
          <cell r="AQ103">
            <v>0</v>
          </cell>
          <cell r="AR103">
            <v>0</v>
          </cell>
          <cell r="AS103">
            <v>0</v>
          </cell>
          <cell r="AT103">
            <v>0</v>
          </cell>
        </row>
        <row r="104">
          <cell r="A104" t="str">
            <v>EL/JPY-29</v>
          </cell>
          <cell r="B104" t="str">
            <v xml:space="preserve">    Euronota XXIX Yenes (5.5%) Swap Dls.</v>
          </cell>
          <cell r="W104">
            <v>1</v>
          </cell>
          <cell r="X104">
            <v>1</v>
          </cell>
          <cell r="Y104">
            <v>1</v>
          </cell>
          <cell r="Z104">
            <v>1</v>
          </cell>
          <cell r="AA104">
            <v>1</v>
          </cell>
          <cell r="AB104">
            <v>1</v>
          </cell>
          <cell r="AC104">
            <v>1</v>
          </cell>
          <cell r="AD104">
            <v>1</v>
          </cell>
          <cell r="AE104">
            <v>1</v>
          </cell>
          <cell r="AF104">
            <v>1</v>
          </cell>
          <cell r="AG104">
            <v>1</v>
          </cell>
          <cell r="AH104">
            <v>1</v>
          </cell>
          <cell r="AI104">
            <v>1</v>
          </cell>
          <cell r="AJ104">
            <v>1</v>
          </cell>
          <cell r="AK104">
            <v>1</v>
          </cell>
          <cell r="AL104">
            <v>0</v>
          </cell>
          <cell r="AM104">
            <v>0</v>
          </cell>
          <cell r="AN104">
            <v>0</v>
          </cell>
          <cell r="AO104">
            <v>0</v>
          </cell>
          <cell r="AP104">
            <v>0</v>
          </cell>
          <cell r="AQ104">
            <v>0</v>
          </cell>
          <cell r="AR104">
            <v>0</v>
          </cell>
          <cell r="AS104">
            <v>0</v>
          </cell>
          <cell r="AT104">
            <v>0</v>
          </cell>
        </row>
        <row r="105">
          <cell r="A105" t="str">
            <v>EL/FRS-30</v>
          </cell>
          <cell r="B105" t="str">
            <v xml:space="preserve">    Euronota XXX Chf (7.125%)</v>
          </cell>
          <cell r="W105">
            <v>1</v>
          </cell>
          <cell r="X105">
            <v>1</v>
          </cell>
          <cell r="Y105">
            <v>1</v>
          </cell>
          <cell r="Z105">
            <v>1</v>
          </cell>
          <cell r="AA105">
            <v>1</v>
          </cell>
          <cell r="AB105">
            <v>1</v>
          </cell>
          <cell r="AC105">
            <v>1</v>
          </cell>
          <cell r="AD105">
            <v>1</v>
          </cell>
          <cell r="AE105">
            <v>0</v>
          </cell>
          <cell r="AF105">
            <v>0</v>
          </cell>
          <cell r="AG105">
            <v>0</v>
          </cell>
          <cell r="AH105">
            <v>0</v>
          </cell>
          <cell r="AI105">
            <v>0</v>
          </cell>
          <cell r="AJ105">
            <v>0</v>
          </cell>
          <cell r="AK105">
            <v>0</v>
          </cell>
          <cell r="AL105">
            <v>0</v>
          </cell>
          <cell r="AM105">
            <v>0</v>
          </cell>
          <cell r="AN105">
            <v>0</v>
          </cell>
          <cell r="AO105">
            <v>0</v>
          </cell>
          <cell r="AP105">
            <v>0</v>
          </cell>
          <cell r="AQ105">
            <v>0</v>
          </cell>
          <cell r="AR105">
            <v>0</v>
          </cell>
          <cell r="AS105">
            <v>0</v>
          </cell>
          <cell r="AT105">
            <v>0</v>
          </cell>
        </row>
        <row r="106">
          <cell r="A106" t="str">
            <v>EL/DEM-31</v>
          </cell>
          <cell r="B106" t="str">
            <v xml:space="preserve">    Euronota XXXI DM (10.5%)</v>
          </cell>
          <cell r="W106">
            <v>1</v>
          </cell>
          <cell r="X106">
            <v>1</v>
          </cell>
          <cell r="Y106">
            <v>1</v>
          </cell>
          <cell r="Z106">
            <v>1</v>
          </cell>
          <cell r="AA106">
            <v>1</v>
          </cell>
          <cell r="AB106">
            <v>1</v>
          </cell>
          <cell r="AC106">
            <v>1</v>
          </cell>
          <cell r="AD106">
            <v>1</v>
          </cell>
          <cell r="AE106">
            <v>1</v>
          </cell>
          <cell r="AF106">
            <v>1</v>
          </cell>
          <cell r="AG106">
            <v>1</v>
          </cell>
          <cell r="AH106">
            <v>1</v>
          </cell>
          <cell r="AI106">
            <v>0.9972342365057506</v>
          </cell>
          <cell r="AJ106">
            <v>0.99708549686752324</v>
          </cell>
          <cell r="AK106">
            <v>0.99706803325664262</v>
          </cell>
          <cell r="AL106">
            <v>0.99680130176987203</v>
          </cell>
          <cell r="AM106">
            <v>0.99696437399417281</v>
          </cell>
          <cell r="AN106">
            <v>0.99702413209595708</v>
          </cell>
          <cell r="AO106">
            <v>1</v>
          </cell>
          <cell r="AP106">
            <v>1</v>
          </cell>
          <cell r="AQ106">
            <v>1</v>
          </cell>
          <cell r="AR106">
            <v>1</v>
          </cell>
          <cell r="AS106">
            <v>1</v>
          </cell>
          <cell r="AT106">
            <v>1</v>
          </cell>
        </row>
        <row r="107">
          <cell r="A107" t="str">
            <v>EL/JPY-32</v>
          </cell>
          <cell r="B107" t="str">
            <v xml:space="preserve">    Euronota XXXII Y (5%)</v>
          </cell>
          <cell r="W107">
            <v>1</v>
          </cell>
          <cell r="X107">
            <v>1</v>
          </cell>
          <cell r="Y107">
            <v>1</v>
          </cell>
          <cell r="Z107">
            <v>1</v>
          </cell>
          <cell r="AA107">
            <v>1</v>
          </cell>
          <cell r="AB107">
            <v>1</v>
          </cell>
          <cell r="AC107">
            <v>1</v>
          </cell>
          <cell r="AD107">
            <v>1</v>
          </cell>
          <cell r="AE107">
            <v>1</v>
          </cell>
          <cell r="AF107">
            <v>0</v>
          </cell>
          <cell r="AG107">
            <v>0</v>
          </cell>
          <cell r="AH107">
            <v>0</v>
          </cell>
          <cell r="AI107">
            <v>0</v>
          </cell>
          <cell r="AJ107">
            <v>0</v>
          </cell>
          <cell r="AK107">
            <v>0</v>
          </cell>
          <cell r="AL107">
            <v>0</v>
          </cell>
          <cell r="AM107">
            <v>0</v>
          </cell>
          <cell r="AN107">
            <v>0</v>
          </cell>
          <cell r="AO107">
            <v>0</v>
          </cell>
          <cell r="AP107">
            <v>0</v>
          </cell>
          <cell r="AQ107">
            <v>0</v>
          </cell>
          <cell r="AR107">
            <v>0</v>
          </cell>
          <cell r="AS107">
            <v>0</v>
          </cell>
          <cell r="AT107">
            <v>0</v>
          </cell>
        </row>
        <row r="108">
          <cell r="A108" t="str">
            <v>EL/ATS-33</v>
          </cell>
          <cell r="B108" t="str">
            <v xml:space="preserve">    Euronota XXXIII ATS (8.5%)</v>
          </cell>
          <cell r="W108">
            <v>1</v>
          </cell>
          <cell r="X108">
            <v>1</v>
          </cell>
          <cell r="Y108">
            <v>1</v>
          </cell>
          <cell r="Z108">
            <v>1</v>
          </cell>
          <cell r="AA108">
            <v>1</v>
          </cell>
          <cell r="AB108">
            <v>1</v>
          </cell>
          <cell r="AC108">
            <v>1</v>
          </cell>
          <cell r="AD108">
            <v>1</v>
          </cell>
          <cell r="AE108">
            <v>0</v>
          </cell>
          <cell r="AF108">
            <v>0</v>
          </cell>
          <cell r="AG108">
            <v>0</v>
          </cell>
          <cell r="AH108">
            <v>0</v>
          </cell>
          <cell r="AI108">
            <v>0</v>
          </cell>
          <cell r="AJ108">
            <v>0</v>
          </cell>
          <cell r="AK108">
            <v>0</v>
          </cell>
          <cell r="AL108">
            <v>0</v>
          </cell>
          <cell r="AM108">
            <v>0</v>
          </cell>
          <cell r="AN108">
            <v>0</v>
          </cell>
          <cell r="AO108">
            <v>0</v>
          </cell>
          <cell r="AP108">
            <v>0</v>
          </cell>
          <cell r="AQ108">
            <v>0</v>
          </cell>
          <cell r="AR108">
            <v>0</v>
          </cell>
          <cell r="AS108">
            <v>0</v>
          </cell>
          <cell r="AT108">
            <v>0</v>
          </cell>
        </row>
        <row r="109">
          <cell r="A109" t="str">
            <v>EL/JPY-34</v>
          </cell>
          <cell r="B109" t="str">
            <v xml:space="preserve">    Euronota XXXIV Y (3.5%)</v>
          </cell>
          <cell r="W109">
            <v>1</v>
          </cell>
          <cell r="X109">
            <v>1</v>
          </cell>
          <cell r="Y109">
            <v>1</v>
          </cell>
          <cell r="Z109">
            <v>1</v>
          </cell>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0</v>
          </cell>
          <cell r="AQ109">
            <v>0</v>
          </cell>
          <cell r="AR109">
            <v>0</v>
          </cell>
          <cell r="AS109">
            <v>0</v>
          </cell>
          <cell r="AT109">
            <v>0</v>
          </cell>
        </row>
        <row r="110">
          <cell r="A110" t="str">
            <v>EL/USD-35</v>
          </cell>
          <cell r="B110" t="str">
            <v xml:space="preserve">    Euronota XXXV (9.17%)</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P110">
            <v>0</v>
          </cell>
          <cell r="AQ110">
            <v>0</v>
          </cell>
          <cell r="AR110">
            <v>0</v>
          </cell>
          <cell r="AS110">
            <v>0</v>
          </cell>
          <cell r="AT110">
            <v>0</v>
          </cell>
        </row>
        <row r="111">
          <cell r="A111" t="str">
            <v>EL/JPY-36</v>
          </cell>
          <cell r="B111" t="str">
            <v xml:space="preserve">    Euronota XXXVI Yenes (3.25%)</v>
          </cell>
          <cell r="W111">
            <v>1</v>
          </cell>
          <cell r="X111">
            <v>1</v>
          </cell>
          <cell r="Y111">
            <v>0</v>
          </cell>
          <cell r="Z111">
            <v>0</v>
          </cell>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cell r="AO111">
            <v>0</v>
          </cell>
          <cell r="AP111">
            <v>0</v>
          </cell>
          <cell r="AQ111">
            <v>0</v>
          </cell>
          <cell r="AR111">
            <v>0</v>
          </cell>
          <cell r="AS111">
            <v>0</v>
          </cell>
          <cell r="AT111">
            <v>0</v>
          </cell>
        </row>
        <row r="112">
          <cell r="A112" t="str">
            <v>EL/DEM-37</v>
          </cell>
          <cell r="B112" t="str">
            <v xml:space="preserve">    Euronota XXXVII DM (10.25%)</v>
          </cell>
          <cell r="W112">
            <v>1</v>
          </cell>
          <cell r="X112">
            <v>1</v>
          </cell>
          <cell r="Y112">
            <v>1</v>
          </cell>
          <cell r="Z112">
            <v>1</v>
          </cell>
          <cell r="AA112">
            <v>1</v>
          </cell>
          <cell r="AB112">
            <v>1</v>
          </cell>
          <cell r="AC112">
            <v>1</v>
          </cell>
          <cell r="AD112">
            <v>1</v>
          </cell>
          <cell r="AE112">
            <v>1</v>
          </cell>
          <cell r="AF112">
            <v>1</v>
          </cell>
          <cell r="AG112">
            <v>1</v>
          </cell>
          <cell r="AH112">
            <v>1</v>
          </cell>
          <cell r="AI112">
            <v>1</v>
          </cell>
          <cell r="AJ112">
            <v>1</v>
          </cell>
          <cell r="AK112">
            <v>1</v>
          </cell>
          <cell r="AL112">
            <v>1</v>
          </cell>
          <cell r="AM112">
            <v>1</v>
          </cell>
          <cell r="AN112">
            <v>1</v>
          </cell>
          <cell r="AO112">
            <v>1</v>
          </cell>
          <cell r="AP112">
            <v>1</v>
          </cell>
          <cell r="AQ112">
            <v>1</v>
          </cell>
          <cell r="AR112">
            <v>1</v>
          </cell>
          <cell r="AS112">
            <v>1</v>
          </cell>
          <cell r="AT112">
            <v>1</v>
          </cell>
        </row>
        <row r="113">
          <cell r="A113" t="str">
            <v>EL/ITL-38</v>
          </cell>
          <cell r="B113" t="str">
            <v xml:space="preserve">    Euronota XXXVIII LIT (13.25%)</v>
          </cell>
          <cell r="W113">
            <v>1</v>
          </cell>
          <cell r="X113">
            <v>1</v>
          </cell>
          <cell r="Y113">
            <v>1</v>
          </cell>
          <cell r="Z113">
            <v>1</v>
          </cell>
          <cell r="AA113">
            <v>1</v>
          </cell>
          <cell r="AB113">
            <v>1</v>
          </cell>
          <cell r="AC113">
            <v>1</v>
          </cell>
          <cell r="AD113">
            <v>1</v>
          </cell>
          <cell r="AE113">
            <v>1</v>
          </cell>
          <cell r="AF113">
            <v>1</v>
          </cell>
          <cell r="AG113">
            <v>1</v>
          </cell>
          <cell r="AH113">
            <v>1</v>
          </cell>
          <cell r="AI113">
            <v>1</v>
          </cell>
          <cell r="AJ113">
            <v>1</v>
          </cell>
          <cell r="AK113">
            <v>1</v>
          </cell>
          <cell r="AL113">
            <v>1</v>
          </cell>
          <cell r="AM113">
            <v>1</v>
          </cell>
          <cell r="AN113">
            <v>0</v>
          </cell>
          <cell r="AO113">
            <v>0</v>
          </cell>
          <cell r="AP113">
            <v>0</v>
          </cell>
          <cell r="AQ113">
            <v>0</v>
          </cell>
          <cell r="AR113">
            <v>0</v>
          </cell>
          <cell r="AS113">
            <v>0</v>
          </cell>
          <cell r="AT113">
            <v>0</v>
          </cell>
        </row>
        <row r="114">
          <cell r="A114" t="str">
            <v>EL/JPY-39</v>
          </cell>
          <cell r="B114" t="str">
            <v xml:space="preserve">    Euronota XXXIL Y (7.4%)</v>
          </cell>
          <cell r="W114">
            <v>1</v>
          </cell>
          <cell r="X114">
            <v>1</v>
          </cell>
          <cell r="Y114">
            <v>1</v>
          </cell>
          <cell r="Z114">
            <v>1</v>
          </cell>
          <cell r="AA114">
            <v>1</v>
          </cell>
          <cell r="AB114">
            <v>1</v>
          </cell>
          <cell r="AC114">
            <v>1</v>
          </cell>
          <cell r="AD114">
            <v>1</v>
          </cell>
          <cell r="AE114">
            <v>1</v>
          </cell>
          <cell r="AF114">
            <v>1</v>
          </cell>
          <cell r="AG114">
            <v>1</v>
          </cell>
          <cell r="AH114">
            <v>1</v>
          </cell>
          <cell r="AI114">
            <v>1</v>
          </cell>
          <cell r="AJ114">
            <v>1</v>
          </cell>
          <cell r="AK114">
            <v>1</v>
          </cell>
          <cell r="AL114">
            <v>1</v>
          </cell>
          <cell r="AM114">
            <v>1</v>
          </cell>
          <cell r="AN114">
            <v>1</v>
          </cell>
          <cell r="AO114">
            <v>1</v>
          </cell>
          <cell r="AP114">
            <v>1</v>
          </cell>
          <cell r="AQ114">
            <v>1</v>
          </cell>
          <cell r="AR114">
            <v>1</v>
          </cell>
          <cell r="AS114">
            <v>1</v>
          </cell>
          <cell r="AT114">
            <v>1</v>
          </cell>
        </row>
        <row r="115">
          <cell r="A115" t="str">
            <v>EL/DEM-40</v>
          </cell>
          <cell r="B115" t="str">
            <v xml:space="preserve">    Euronota XL DM (11.25%)</v>
          </cell>
          <cell r="W115">
            <v>1</v>
          </cell>
          <cell r="X115">
            <v>1</v>
          </cell>
          <cell r="Y115">
            <v>1</v>
          </cell>
          <cell r="Z115">
            <v>1</v>
          </cell>
          <cell r="AA115">
            <v>1</v>
          </cell>
          <cell r="AB115">
            <v>1</v>
          </cell>
          <cell r="AC115">
            <v>1</v>
          </cell>
          <cell r="AD115">
            <v>1</v>
          </cell>
          <cell r="AE115">
            <v>1</v>
          </cell>
          <cell r="AF115">
            <v>1</v>
          </cell>
          <cell r="AG115">
            <v>1</v>
          </cell>
          <cell r="AH115">
            <v>1</v>
          </cell>
          <cell r="AI115">
            <v>1</v>
          </cell>
          <cell r="AJ115">
            <v>1</v>
          </cell>
          <cell r="AK115">
            <v>1</v>
          </cell>
          <cell r="AL115">
            <v>1</v>
          </cell>
          <cell r="AM115">
            <v>1</v>
          </cell>
          <cell r="AN115">
            <v>1</v>
          </cell>
          <cell r="AO115">
            <v>1</v>
          </cell>
          <cell r="AP115">
            <v>1</v>
          </cell>
          <cell r="AQ115">
            <v>1</v>
          </cell>
          <cell r="AR115">
            <v>1</v>
          </cell>
          <cell r="AS115">
            <v>1</v>
          </cell>
          <cell r="AT115">
            <v>1</v>
          </cell>
        </row>
        <row r="116">
          <cell r="A116" t="str">
            <v>EL/ATS-41</v>
          </cell>
          <cell r="B116" t="str">
            <v xml:space="preserve">    Euronota XLI ATS (9%)</v>
          </cell>
          <cell r="W116">
            <v>1</v>
          </cell>
          <cell r="X116">
            <v>1</v>
          </cell>
          <cell r="Y116">
            <v>1</v>
          </cell>
          <cell r="Z116">
            <v>1</v>
          </cell>
          <cell r="AA116">
            <v>1</v>
          </cell>
          <cell r="AB116">
            <v>1</v>
          </cell>
          <cell r="AC116">
            <v>1</v>
          </cell>
          <cell r="AD116">
            <v>1</v>
          </cell>
          <cell r="AE116">
            <v>1</v>
          </cell>
          <cell r="AF116">
            <v>1</v>
          </cell>
          <cell r="AG116">
            <v>1</v>
          </cell>
          <cell r="AH116">
            <v>1</v>
          </cell>
          <cell r="AI116">
            <v>1</v>
          </cell>
          <cell r="AJ116">
            <v>1</v>
          </cell>
          <cell r="AK116">
            <v>1</v>
          </cell>
          <cell r="AL116">
            <v>1</v>
          </cell>
          <cell r="AM116">
            <v>1</v>
          </cell>
          <cell r="AN116">
            <v>1</v>
          </cell>
          <cell r="AO116">
            <v>0</v>
          </cell>
          <cell r="AP116">
            <v>0</v>
          </cell>
          <cell r="AQ116">
            <v>0</v>
          </cell>
          <cell r="AR116">
            <v>0</v>
          </cell>
          <cell r="AS116">
            <v>0</v>
          </cell>
          <cell r="AT116">
            <v>0</v>
          </cell>
        </row>
        <row r="117">
          <cell r="A117" t="str">
            <v>EL/JPY-42</v>
          </cell>
          <cell r="B117" t="str">
            <v xml:space="preserve">    Euronota XLII Y (7.4%)</v>
          </cell>
          <cell r="W117">
            <v>1</v>
          </cell>
          <cell r="X117">
            <v>1</v>
          </cell>
          <cell r="Y117">
            <v>1</v>
          </cell>
          <cell r="Z117">
            <v>1</v>
          </cell>
          <cell r="AA117">
            <v>1</v>
          </cell>
          <cell r="AB117">
            <v>1</v>
          </cell>
          <cell r="AC117">
            <v>1</v>
          </cell>
          <cell r="AD117">
            <v>1</v>
          </cell>
          <cell r="AE117">
            <v>1</v>
          </cell>
          <cell r="AF117">
            <v>1</v>
          </cell>
          <cell r="AG117">
            <v>1</v>
          </cell>
          <cell r="AH117">
            <v>1</v>
          </cell>
          <cell r="AI117">
            <v>1</v>
          </cell>
          <cell r="AJ117">
            <v>1</v>
          </cell>
          <cell r="AK117">
            <v>1</v>
          </cell>
          <cell r="AL117">
            <v>1</v>
          </cell>
          <cell r="AM117">
            <v>1</v>
          </cell>
          <cell r="AN117">
            <v>1</v>
          </cell>
          <cell r="AO117">
            <v>1</v>
          </cell>
          <cell r="AP117">
            <v>1</v>
          </cell>
          <cell r="AQ117">
            <v>1</v>
          </cell>
          <cell r="AR117">
            <v>1</v>
          </cell>
          <cell r="AS117">
            <v>1</v>
          </cell>
          <cell r="AT117">
            <v>1</v>
          </cell>
        </row>
        <row r="118">
          <cell r="A118" t="str">
            <v>EL/JPY-43</v>
          </cell>
          <cell r="B118" t="str">
            <v xml:space="preserve">    Euronota XLIII Y (5.5%)</v>
          </cell>
          <cell r="W118">
            <v>1</v>
          </cell>
          <cell r="X118">
            <v>1</v>
          </cell>
          <cell r="Y118">
            <v>1</v>
          </cell>
          <cell r="Z118">
            <v>1</v>
          </cell>
          <cell r="AA118">
            <v>1</v>
          </cell>
          <cell r="AB118">
            <v>1</v>
          </cell>
          <cell r="AC118">
            <v>1</v>
          </cell>
          <cell r="AD118">
            <v>1</v>
          </cell>
          <cell r="AE118">
            <v>1</v>
          </cell>
          <cell r="AF118">
            <v>1</v>
          </cell>
          <cell r="AG118">
            <v>1</v>
          </cell>
          <cell r="AH118">
            <v>1</v>
          </cell>
          <cell r="AI118">
            <v>1</v>
          </cell>
          <cell r="AJ118">
            <v>1</v>
          </cell>
          <cell r="AK118">
            <v>1</v>
          </cell>
          <cell r="AL118">
            <v>1</v>
          </cell>
          <cell r="AM118">
            <v>1</v>
          </cell>
          <cell r="AN118">
            <v>0</v>
          </cell>
          <cell r="AO118">
            <v>0</v>
          </cell>
          <cell r="AP118">
            <v>0</v>
          </cell>
          <cell r="AQ118">
            <v>0</v>
          </cell>
          <cell r="AR118">
            <v>0</v>
          </cell>
          <cell r="AS118">
            <v>0</v>
          </cell>
          <cell r="AT118">
            <v>0</v>
          </cell>
        </row>
        <row r="119">
          <cell r="A119" t="str">
            <v>EL/DEM-44</v>
          </cell>
          <cell r="B119" t="str">
            <v xml:space="preserve">    Euronota XLIV DM (11.75%)</v>
          </cell>
          <cell r="W119">
            <v>0.99358299595141708</v>
          </cell>
          <cell r="X119">
            <v>0.99298597194388771</v>
          </cell>
          <cell r="Y119">
            <v>0.99519299266540395</v>
          </cell>
          <cell r="Z119">
            <v>0.99468866207166651</v>
          </cell>
          <cell r="AA119">
            <v>0.99477596119536571</v>
          </cell>
          <cell r="AB119">
            <v>0.99464366688955275</v>
          </cell>
          <cell r="AC119">
            <v>0.99474054951812396</v>
          </cell>
          <cell r="AD119">
            <v>0.9945946040416791</v>
          </cell>
          <cell r="AE119">
            <v>0.99474459527820258</v>
          </cell>
          <cell r="AF119">
            <v>0.99469073000615005</v>
          </cell>
          <cell r="AG119">
            <v>0.9946157570401114</v>
          </cell>
          <cell r="AH119">
            <v>0.99470492603744476</v>
          </cell>
          <cell r="AI119">
            <v>0.99477804521528601</v>
          </cell>
          <cell r="AJ119">
            <v>0.99471170843183998</v>
          </cell>
          <cell r="AK119">
            <v>0.99453808778438157</v>
          </cell>
          <cell r="AL119">
            <v>0.99468603140070266</v>
          </cell>
          <cell r="AM119">
            <v>0.99466683378423026</v>
          </cell>
          <cell r="AN119">
            <v>0.99461217477772446</v>
          </cell>
          <cell r="AO119">
            <v>0.99470999999999998</v>
          </cell>
          <cell r="AP119">
            <v>0.99470999999999998</v>
          </cell>
          <cell r="AQ119">
            <v>0.99470999999999998</v>
          </cell>
          <cell r="AR119">
            <v>0.99471000000000009</v>
          </cell>
          <cell r="AS119">
            <v>0.99469375735887577</v>
          </cell>
          <cell r="AT119">
            <v>0.97927574528789996</v>
          </cell>
        </row>
        <row r="120">
          <cell r="A120" t="str">
            <v>EL/DEM-45</v>
          </cell>
          <cell r="B120" t="str">
            <v xml:space="preserve">    Euronota XLV DM (7%)</v>
          </cell>
          <cell r="W120">
            <v>1</v>
          </cell>
          <cell r="X120">
            <v>1</v>
          </cell>
          <cell r="Y120">
            <v>1</v>
          </cell>
          <cell r="Z120">
            <v>1</v>
          </cell>
          <cell r="AA120">
            <v>1</v>
          </cell>
          <cell r="AB120">
            <v>1</v>
          </cell>
          <cell r="AC120">
            <v>1</v>
          </cell>
          <cell r="AD120">
            <v>1</v>
          </cell>
          <cell r="AE120">
            <v>1</v>
          </cell>
          <cell r="AF120">
            <v>1</v>
          </cell>
          <cell r="AG120">
            <v>0</v>
          </cell>
          <cell r="AH120">
            <v>0</v>
          </cell>
          <cell r="AI120">
            <v>0</v>
          </cell>
          <cell r="AJ120">
            <v>0</v>
          </cell>
          <cell r="AK120">
            <v>0</v>
          </cell>
          <cell r="AL120">
            <v>0</v>
          </cell>
          <cell r="AM120">
            <v>0</v>
          </cell>
          <cell r="AN120">
            <v>0</v>
          </cell>
          <cell r="AO120">
            <v>0</v>
          </cell>
          <cell r="AP120">
            <v>0</v>
          </cell>
          <cell r="AQ120">
            <v>0</v>
          </cell>
          <cell r="AR120">
            <v>0</v>
          </cell>
          <cell r="AS120">
            <v>0</v>
          </cell>
          <cell r="AT120">
            <v>0</v>
          </cell>
        </row>
        <row r="121">
          <cell r="A121" t="str">
            <v>EL/JPY-46</v>
          </cell>
          <cell r="B121" t="str">
            <v xml:space="preserve">    Euronota XLVI Y (7.4%)</v>
          </cell>
          <cell r="W121">
            <v>1</v>
          </cell>
          <cell r="X121">
            <v>1</v>
          </cell>
          <cell r="Y121">
            <v>1</v>
          </cell>
          <cell r="Z121">
            <v>1</v>
          </cell>
          <cell r="AA121">
            <v>1</v>
          </cell>
          <cell r="AB121">
            <v>1</v>
          </cell>
          <cell r="AC121">
            <v>1</v>
          </cell>
          <cell r="AD121">
            <v>1</v>
          </cell>
          <cell r="AE121">
            <v>1</v>
          </cell>
          <cell r="AF121">
            <v>1</v>
          </cell>
          <cell r="AG121">
            <v>1</v>
          </cell>
          <cell r="AH121">
            <v>1</v>
          </cell>
          <cell r="AI121">
            <v>1</v>
          </cell>
          <cell r="AJ121">
            <v>1</v>
          </cell>
          <cell r="AK121">
            <v>1</v>
          </cell>
          <cell r="AL121">
            <v>1</v>
          </cell>
          <cell r="AM121">
            <v>1</v>
          </cell>
          <cell r="AN121">
            <v>1</v>
          </cell>
          <cell r="AO121">
            <v>1</v>
          </cell>
          <cell r="AP121">
            <v>1</v>
          </cell>
          <cell r="AQ121">
            <v>1</v>
          </cell>
          <cell r="AR121">
            <v>1</v>
          </cell>
          <cell r="AS121">
            <v>1</v>
          </cell>
          <cell r="AT121">
            <v>1</v>
          </cell>
        </row>
        <row r="122">
          <cell r="A122" t="str">
            <v>EL/ITL-47</v>
          </cell>
          <cell r="B122" t="str">
            <v xml:space="preserve">    Euronota XLVII LIT (11%)</v>
          </cell>
          <cell r="W122">
            <v>1</v>
          </cell>
          <cell r="X122">
            <v>1</v>
          </cell>
          <cell r="Y122">
            <v>1</v>
          </cell>
          <cell r="Z122">
            <v>1</v>
          </cell>
          <cell r="AA122">
            <v>1</v>
          </cell>
          <cell r="AB122">
            <v>1</v>
          </cell>
          <cell r="AC122">
            <v>1</v>
          </cell>
          <cell r="AD122">
            <v>1</v>
          </cell>
          <cell r="AE122">
            <v>1</v>
          </cell>
          <cell r="AF122">
            <v>1</v>
          </cell>
          <cell r="AG122">
            <v>0</v>
          </cell>
          <cell r="AH122">
            <v>0</v>
          </cell>
          <cell r="AI122">
            <v>0</v>
          </cell>
          <cell r="AJ122">
            <v>0</v>
          </cell>
          <cell r="AK122">
            <v>0</v>
          </cell>
          <cell r="AL122">
            <v>0</v>
          </cell>
          <cell r="AM122">
            <v>0</v>
          </cell>
          <cell r="AN122">
            <v>0</v>
          </cell>
          <cell r="AO122">
            <v>0</v>
          </cell>
          <cell r="AP122">
            <v>0</v>
          </cell>
          <cell r="AQ122">
            <v>0</v>
          </cell>
          <cell r="AR122">
            <v>0</v>
          </cell>
          <cell r="AS122">
            <v>0</v>
          </cell>
          <cell r="AT122">
            <v>0</v>
          </cell>
        </row>
        <row r="123">
          <cell r="A123" t="str">
            <v>EL/NLG-48</v>
          </cell>
          <cell r="B123" t="str">
            <v xml:space="preserve">    Euronota XLVIII FH (7.625%)</v>
          </cell>
          <cell r="W123">
            <v>1</v>
          </cell>
          <cell r="X123">
            <v>1</v>
          </cell>
          <cell r="Y123">
            <v>1</v>
          </cell>
          <cell r="Z123">
            <v>1</v>
          </cell>
          <cell r="AA123">
            <v>1</v>
          </cell>
          <cell r="AB123">
            <v>1</v>
          </cell>
          <cell r="AC123">
            <v>1</v>
          </cell>
          <cell r="AD123">
            <v>1</v>
          </cell>
          <cell r="AE123">
            <v>1</v>
          </cell>
          <cell r="AF123">
            <v>1</v>
          </cell>
          <cell r="AG123">
            <v>1</v>
          </cell>
          <cell r="AH123">
            <v>0</v>
          </cell>
          <cell r="AI123">
            <v>0</v>
          </cell>
          <cell r="AJ123">
            <v>0</v>
          </cell>
          <cell r="AK123">
            <v>0</v>
          </cell>
          <cell r="AL123">
            <v>0</v>
          </cell>
          <cell r="AM123">
            <v>0</v>
          </cell>
          <cell r="AN123">
            <v>0</v>
          </cell>
          <cell r="AO123">
            <v>0</v>
          </cell>
          <cell r="AP123">
            <v>0</v>
          </cell>
          <cell r="AQ123">
            <v>0</v>
          </cell>
          <cell r="AR123">
            <v>0</v>
          </cell>
          <cell r="AS123">
            <v>0</v>
          </cell>
          <cell r="AT123">
            <v>0</v>
          </cell>
        </row>
        <row r="124">
          <cell r="A124" t="str">
            <v>EL/LIB-49</v>
          </cell>
          <cell r="B124" t="str">
            <v xml:space="preserve">    Euronota XLIX LIB (11.5%)</v>
          </cell>
          <cell r="W124">
            <v>1</v>
          </cell>
          <cell r="X124">
            <v>1</v>
          </cell>
          <cell r="Y124">
            <v>1</v>
          </cell>
          <cell r="Z124">
            <v>1</v>
          </cell>
          <cell r="AA124">
            <v>1</v>
          </cell>
          <cell r="AB124">
            <v>1</v>
          </cell>
          <cell r="AC124">
            <v>1</v>
          </cell>
          <cell r="AD124">
            <v>1</v>
          </cell>
          <cell r="AE124">
            <v>1</v>
          </cell>
          <cell r="AF124">
            <v>1</v>
          </cell>
          <cell r="AG124">
            <v>1</v>
          </cell>
          <cell r="AH124">
            <v>1</v>
          </cell>
          <cell r="AI124">
            <v>1</v>
          </cell>
          <cell r="AJ124">
            <v>1</v>
          </cell>
          <cell r="AK124">
            <v>1</v>
          </cell>
          <cell r="AL124">
            <v>1</v>
          </cell>
          <cell r="AM124">
            <v>1</v>
          </cell>
          <cell r="AN124">
            <v>1</v>
          </cell>
          <cell r="AO124">
            <v>1</v>
          </cell>
          <cell r="AP124">
            <v>0</v>
          </cell>
          <cell r="AQ124">
            <v>0</v>
          </cell>
          <cell r="AR124">
            <v>0</v>
          </cell>
          <cell r="AS124">
            <v>0</v>
          </cell>
          <cell r="AT124">
            <v>0</v>
          </cell>
        </row>
        <row r="125">
          <cell r="A125" t="str">
            <v>EL/USD-50</v>
          </cell>
          <cell r="B125" t="str">
            <v xml:space="preserve">    Euronota L (Libor + 270 p.b.)</v>
          </cell>
          <cell r="W125">
            <v>1</v>
          </cell>
          <cell r="X125">
            <v>1</v>
          </cell>
          <cell r="Y125">
            <v>1</v>
          </cell>
          <cell r="Z125">
            <v>1</v>
          </cell>
          <cell r="AA125">
            <v>1</v>
          </cell>
          <cell r="AB125">
            <v>1</v>
          </cell>
          <cell r="AC125">
            <v>0.99010508000000008</v>
          </cell>
          <cell r="AD125">
            <v>0.99010508000000008</v>
          </cell>
          <cell r="AE125">
            <v>0.9907999999999999</v>
          </cell>
          <cell r="AF125">
            <v>0.9907999999999999</v>
          </cell>
          <cell r="AG125">
            <v>0.9907999999999999</v>
          </cell>
          <cell r="AH125">
            <v>0</v>
          </cell>
          <cell r="AI125">
            <v>0</v>
          </cell>
          <cell r="AJ125">
            <v>0</v>
          </cell>
          <cell r="AK125">
            <v>0</v>
          </cell>
          <cell r="AL125">
            <v>0</v>
          </cell>
          <cell r="AM125">
            <v>0</v>
          </cell>
          <cell r="AN125">
            <v>0</v>
          </cell>
          <cell r="AO125">
            <v>0</v>
          </cell>
          <cell r="AP125">
            <v>0</v>
          </cell>
          <cell r="AQ125">
            <v>0</v>
          </cell>
          <cell r="AR125">
            <v>0</v>
          </cell>
          <cell r="AS125">
            <v>0</v>
          </cell>
          <cell r="AT125">
            <v>0</v>
          </cell>
        </row>
        <row r="126">
          <cell r="A126" t="str">
            <v>EL/DEM-51</v>
          </cell>
          <cell r="B126" t="str">
            <v xml:space="preserve">    Euronota LI DM (9%)</v>
          </cell>
          <cell r="W126">
            <v>1</v>
          </cell>
          <cell r="X126">
            <v>1</v>
          </cell>
          <cell r="Y126">
            <v>1</v>
          </cell>
          <cell r="Z126">
            <v>1</v>
          </cell>
          <cell r="AA126">
            <v>1</v>
          </cell>
          <cell r="AB126">
            <v>1</v>
          </cell>
          <cell r="AC126">
            <v>1</v>
          </cell>
          <cell r="AD126">
            <v>1</v>
          </cell>
          <cell r="AE126">
            <v>1</v>
          </cell>
          <cell r="AF126">
            <v>1</v>
          </cell>
          <cell r="AG126">
            <v>1</v>
          </cell>
          <cell r="AH126">
            <v>1</v>
          </cell>
          <cell r="AI126">
            <v>1</v>
          </cell>
          <cell r="AJ126">
            <v>1</v>
          </cell>
          <cell r="AK126">
            <v>1</v>
          </cell>
          <cell r="AL126">
            <v>1</v>
          </cell>
          <cell r="AM126">
            <v>1</v>
          </cell>
          <cell r="AN126">
            <v>1</v>
          </cell>
          <cell r="AO126">
            <v>1</v>
          </cell>
          <cell r="AP126">
            <v>1</v>
          </cell>
          <cell r="AQ126">
            <v>1</v>
          </cell>
          <cell r="AR126">
            <v>1</v>
          </cell>
          <cell r="AS126">
            <v>1</v>
          </cell>
          <cell r="AT126">
            <v>1</v>
          </cell>
        </row>
        <row r="127">
          <cell r="A127" t="str">
            <v>EL/DEM-52</v>
          </cell>
          <cell r="B127" t="str">
            <v xml:space="preserve">    Euronota LII DM (12%)</v>
          </cell>
          <cell r="W127">
            <v>1</v>
          </cell>
          <cell r="X127">
            <v>1</v>
          </cell>
          <cell r="Y127">
            <v>1</v>
          </cell>
          <cell r="Z127">
            <v>1</v>
          </cell>
          <cell r="AA127">
            <v>1</v>
          </cell>
          <cell r="AB127">
            <v>1</v>
          </cell>
          <cell r="AC127">
            <v>1</v>
          </cell>
          <cell r="AD127">
            <v>1</v>
          </cell>
          <cell r="AE127">
            <v>1</v>
          </cell>
          <cell r="AF127">
            <v>1</v>
          </cell>
          <cell r="AG127">
            <v>1</v>
          </cell>
          <cell r="AH127">
            <v>1</v>
          </cell>
          <cell r="AI127">
            <v>1</v>
          </cell>
          <cell r="AJ127">
            <v>1</v>
          </cell>
          <cell r="AK127">
            <v>1</v>
          </cell>
          <cell r="AL127">
            <v>1</v>
          </cell>
          <cell r="AM127">
            <v>1</v>
          </cell>
          <cell r="AN127">
            <v>1</v>
          </cell>
          <cell r="AO127">
            <v>1</v>
          </cell>
          <cell r="AP127">
            <v>1</v>
          </cell>
          <cell r="AQ127">
            <v>1</v>
          </cell>
          <cell r="AR127">
            <v>1</v>
          </cell>
          <cell r="AS127">
            <v>1</v>
          </cell>
          <cell r="AT127">
            <v>1</v>
          </cell>
        </row>
        <row r="128">
          <cell r="A128" t="str">
            <v>EL/ITL-53</v>
          </cell>
          <cell r="B128" t="str">
            <v xml:space="preserve">    Euronota LIII LIT (11%)</v>
          </cell>
          <cell r="W128">
            <v>1</v>
          </cell>
          <cell r="X128">
            <v>1</v>
          </cell>
          <cell r="Y128">
            <v>1</v>
          </cell>
          <cell r="Z128">
            <v>1</v>
          </cell>
          <cell r="AA128">
            <v>1</v>
          </cell>
          <cell r="AB128">
            <v>1</v>
          </cell>
          <cell r="AC128">
            <v>1</v>
          </cell>
          <cell r="AD128">
            <v>1</v>
          </cell>
          <cell r="AE128">
            <v>1</v>
          </cell>
          <cell r="AF128">
            <v>1</v>
          </cell>
          <cell r="AG128">
            <v>1</v>
          </cell>
          <cell r="AH128">
            <v>1</v>
          </cell>
          <cell r="AI128">
            <v>1</v>
          </cell>
          <cell r="AJ128">
            <v>1</v>
          </cell>
          <cell r="AK128">
            <v>1</v>
          </cell>
          <cell r="AL128">
            <v>1</v>
          </cell>
          <cell r="AM128">
            <v>1</v>
          </cell>
          <cell r="AN128">
            <v>0.98705372855958884</v>
          </cell>
          <cell r="AO128">
            <v>1</v>
          </cell>
          <cell r="AP128">
            <v>1</v>
          </cell>
          <cell r="AQ128">
            <v>1</v>
          </cell>
          <cell r="AR128">
            <v>1</v>
          </cell>
          <cell r="AS128">
            <v>1</v>
          </cell>
          <cell r="AT128">
            <v>1</v>
          </cell>
        </row>
        <row r="129">
          <cell r="A129" t="str">
            <v>EL/JPY-54</v>
          </cell>
          <cell r="B129" t="str">
            <v xml:space="preserve">    Euronota LIV Y (6%)</v>
          </cell>
          <cell r="W129">
            <v>1</v>
          </cell>
          <cell r="X129">
            <v>1</v>
          </cell>
          <cell r="Y129">
            <v>1</v>
          </cell>
          <cell r="Z129">
            <v>1</v>
          </cell>
          <cell r="AA129">
            <v>1</v>
          </cell>
          <cell r="AB129">
            <v>1</v>
          </cell>
          <cell r="AC129">
            <v>1</v>
          </cell>
          <cell r="AD129">
            <v>1</v>
          </cell>
          <cell r="AE129">
            <v>1</v>
          </cell>
          <cell r="AF129">
            <v>1</v>
          </cell>
          <cell r="AG129">
            <v>1</v>
          </cell>
          <cell r="AH129">
            <v>1</v>
          </cell>
          <cell r="AI129">
            <v>1</v>
          </cell>
          <cell r="AJ129">
            <v>1</v>
          </cell>
          <cell r="AK129">
            <v>1</v>
          </cell>
          <cell r="AL129">
            <v>1</v>
          </cell>
          <cell r="AM129">
            <v>1</v>
          </cell>
          <cell r="AN129">
            <v>1</v>
          </cell>
          <cell r="AO129">
            <v>1</v>
          </cell>
          <cell r="AP129">
            <v>1</v>
          </cell>
          <cell r="AQ129">
            <v>1</v>
          </cell>
          <cell r="AR129">
            <v>1</v>
          </cell>
          <cell r="AS129">
            <v>1</v>
          </cell>
          <cell r="AT129">
            <v>1</v>
          </cell>
        </row>
        <row r="130">
          <cell r="A130" t="str">
            <v>EL/DEM-55</v>
          </cell>
          <cell r="B130" t="str">
            <v xml:space="preserve">    Euronota LV DM (11.75%)</v>
          </cell>
          <cell r="W130">
            <v>1</v>
          </cell>
          <cell r="X130">
            <v>1</v>
          </cell>
          <cell r="Y130">
            <v>1</v>
          </cell>
          <cell r="Z130">
            <v>1</v>
          </cell>
          <cell r="AA130">
            <v>1</v>
          </cell>
          <cell r="AB130">
            <v>1</v>
          </cell>
          <cell r="AC130">
            <v>1</v>
          </cell>
          <cell r="AD130">
            <v>1</v>
          </cell>
          <cell r="AE130">
            <v>1</v>
          </cell>
          <cell r="AF130">
            <v>1</v>
          </cell>
          <cell r="AG130">
            <v>1</v>
          </cell>
          <cell r="AH130">
            <v>1</v>
          </cell>
          <cell r="AI130">
            <v>1</v>
          </cell>
          <cell r="AJ130">
            <v>1</v>
          </cell>
          <cell r="AK130">
            <v>1</v>
          </cell>
          <cell r="AL130">
            <v>1</v>
          </cell>
          <cell r="AM130">
            <v>1</v>
          </cell>
          <cell r="AN130">
            <v>0.89312757325309589</v>
          </cell>
          <cell r="AO130">
            <v>1</v>
          </cell>
          <cell r="AP130">
            <v>1</v>
          </cell>
          <cell r="AQ130">
            <v>1</v>
          </cell>
          <cell r="AR130">
            <v>1</v>
          </cell>
          <cell r="AS130">
            <v>1</v>
          </cell>
          <cell r="AT130">
            <v>1</v>
          </cell>
        </row>
        <row r="131">
          <cell r="A131" t="str">
            <v>EL/FRS-56</v>
          </cell>
          <cell r="B131" t="str">
            <v xml:space="preserve">    Euronota LVI Chf (7%)</v>
          </cell>
          <cell r="W131">
            <v>1</v>
          </cell>
          <cell r="X131">
            <v>1</v>
          </cell>
          <cell r="Y131">
            <v>1</v>
          </cell>
          <cell r="Z131">
            <v>1</v>
          </cell>
          <cell r="AA131">
            <v>1</v>
          </cell>
          <cell r="AB131">
            <v>1</v>
          </cell>
          <cell r="AC131">
            <v>1</v>
          </cell>
          <cell r="AD131">
            <v>1</v>
          </cell>
          <cell r="AE131">
            <v>1</v>
          </cell>
          <cell r="AF131">
            <v>1</v>
          </cell>
          <cell r="AG131">
            <v>1</v>
          </cell>
          <cell r="AH131">
            <v>1</v>
          </cell>
          <cell r="AI131">
            <v>1</v>
          </cell>
          <cell r="AJ131">
            <v>1</v>
          </cell>
          <cell r="AK131">
            <v>1</v>
          </cell>
          <cell r="AL131">
            <v>1</v>
          </cell>
          <cell r="AM131">
            <v>1</v>
          </cell>
          <cell r="AN131">
            <v>1</v>
          </cell>
          <cell r="AO131">
            <v>1</v>
          </cell>
          <cell r="AP131">
            <v>1</v>
          </cell>
          <cell r="AQ131">
            <v>1</v>
          </cell>
          <cell r="AR131">
            <v>1</v>
          </cell>
          <cell r="AS131">
            <v>1</v>
          </cell>
          <cell r="AT131">
            <v>1</v>
          </cell>
        </row>
        <row r="132">
          <cell r="A132" t="str">
            <v>EL/ARP-57</v>
          </cell>
          <cell r="B132" t="str">
            <v xml:space="preserve">    Euronota LVII $ (8.75%)</v>
          </cell>
          <cell r="W132">
            <v>1</v>
          </cell>
          <cell r="X132">
            <v>1</v>
          </cell>
          <cell r="Y132">
            <v>1</v>
          </cell>
          <cell r="Z132">
            <v>1</v>
          </cell>
          <cell r="AA132">
            <v>1</v>
          </cell>
          <cell r="AB132">
            <v>1</v>
          </cell>
          <cell r="AC132">
            <v>1</v>
          </cell>
          <cell r="AD132">
            <v>1</v>
          </cell>
          <cell r="AE132">
            <v>0</v>
          </cell>
          <cell r="AF132">
            <v>0</v>
          </cell>
          <cell r="AG132">
            <v>0</v>
          </cell>
          <cell r="AH132">
            <v>0</v>
          </cell>
          <cell r="AI132">
            <v>0</v>
          </cell>
          <cell r="AJ132">
            <v>0</v>
          </cell>
          <cell r="AK132">
            <v>0</v>
          </cell>
          <cell r="AL132">
            <v>0</v>
          </cell>
          <cell r="AM132">
            <v>0</v>
          </cell>
          <cell r="AN132">
            <v>0</v>
          </cell>
          <cell r="AO132">
            <v>0</v>
          </cell>
          <cell r="AP132">
            <v>0</v>
          </cell>
          <cell r="AQ132">
            <v>0</v>
          </cell>
          <cell r="AR132">
            <v>0</v>
          </cell>
          <cell r="AS132">
            <v>0</v>
          </cell>
          <cell r="AT132">
            <v>0</v>
          </cell>
        </row>
        <row r="133">
          <cell r="A133" t="str">
            <v>EL/JPY-58</v>
          </cell>
          <cell r="B133" t="str">
            <v xml:space="preserve">    Euronota LVIII Y (5%) Samurai</v>
          </cell>
          <cell r="W133">
            <v>1</v>
          </cell>
          <cell r="X133">
            <v>1</v>
          </cell>
          <cell r="Y133">
            <v>1</v>
          </cell>
          <cell r="Z133">
            <v>1</v>
          </cell>
          <cell r="AA133">
            <v>1</v>
          </cell>
          <cell r="AB133">
            <v>1</v>
          </cell>
          <cell r="AC133">
            <v>1</v>
          </cell>
          <cell r="AD133">
            <v>1</v>
          </cell>
          <cell r="AE133">
            <v>1</v>
          </cell>
          <cell r="AF133">
            <v>1</v>
          </cell>
          <cell r="AG133">
            <v>1</v>
          </cell>
          <cell r="AH133">
            <v>1</v>
          </cell>
          <cell r="AI133">
            <v>1</v>
          </cell>
          <cell r="AJ133">
            <v>1</v>
          </cell>
          <cell r="AK133">
            <v>1</v>
          </cell>
          <cell r="AL133">
            <v>1</v>
          </cell>
          <cell r="AM133">
            <v>1</v>
          </cell>
          <cell r="AN133">
            <v>1</v>
          </cell>
          <cell r="AO133">
            <v>1</v>
          </cell>
          <cell r="AP133">
            <v>1</v>
          </cell>
          <cell r="AQ133">
            <v>1</v>
          </cell>
          <cell r="AR133">
            <v>1</v>
          </cell>
          <cell r="AS133">
            <v>1</v>
          </cell>
          <cell r="AT133">
            <v>1</v>
          </cell>
        </row>
        <row r="134">
          <cell r="A134" t="str">
            <v>EL/DEM-59</v>
          </cell>
          <cell r="B134" t="str">
            <v xml:space="preserve">    Euronota LIX DM (8.5%)</v>
          </cell>
          <cell r="W134">
            <v>1</v>
          </cell>
          <cell r="X134">
            <v>1</v>
          </cell>
          <cell r="Y134">
            <v>1</v>
          </cell>
          <cell r="Z134">
            <v>1</v>
          </cell>
          <cell r="AA134">
            <v>1</v>
          </cell>
          <cell r="AB134">
            <v>1</v>
          </cell>
          <cell r="AC134">
            <v>1</v>
          </cell>
          <cell r="AD134">
            <v>1</v>
          </cell>
          <cell r="AE134">
            <v>1</v>
          </cell>
          <cell r="AF134">
            <v>1</v>
          </cell>
          <cell r="AG134">
            <v>1</v>
          </cell>
          <cell r="AH134">
            <v>1</v>
          </cell>
          <cell r="AI134">
            <v>1</v>
          </cell>
          <cell r="AJ134">
            <v>1</v>
          </cell>
          <cell r="AK134">
            <v>1</v>
          </cell>
          <cell r="AL134">
            <v>1</v>
          </cell>
          <cell r="AM134">
            <v>1</v>
          </cell>
          <cell r="AN134">
            <v>1</v>
          </cell>
          <cell r="AO134">
            <v>1</v>
          </cell>
          <cell r="AP134">
            <v>1</v>
          </cell>
          <cell r="AQ134">
            <v>1</v>
          </cell>
          <cell r="AR134">
            <v>1</v>
          </cell>
          <cell r="AS134">
            <v>1</v>
          </cell>
          <cell r="AT134">
            <v>1</v>
          </cell>
        </row>
        <row r="135">
          <cell r="A135" t="str">
            <v>EL/ITL-60</v>
          </cell>
          <cell r="B135" t="str">
            <v xml:space="preserve">    Euronota LX LIT (10%)</v>
          </cell>
          <cell r="W135">
            <v>0</v>
          </cell>
          <cell r="X135">
            <v>1</v>
          </cell>
          <cell r="Y135">
            <v>1</v>
          </cell>
          <cell r="Z135">
            <v>1</v>
          </cell>
          <cell r="AA135">
            <v>1</v>
          </cell>
          <cell r="AB135">
            <v>1</v>
          </cell>
          <cell r="AC135">
            <v>1</v>
          </cell>
          <cell r="AD135">
            <v>1</v>
          </cell>
          <cell r="AE135">
            <v>1</v>
          </cell>
          <cell r="AF135">
            <v>1</v>
          </cell>
          <cell r="AG135">
            <v>1</v>
          </cell>
          <cell r="AH135">
            <v>1</v>
          </cell>
          <cell r="AI135">
            <v>1</v>
          </cell>
          <cell r="AJ135">
            <v>1</v>
          </cell>
          <cell r="AK135">
            <v>1</v>
          </cell>
          <cell r="AL135">
            <v>1</v>
          </cell>
          <cell r="AM135">
            <v>1</v>
          </cell>
          <cell r="AN135">
            <v>1</v>
          </cell>
          <cell r="AO135">
            <v>1</v>
          </cell>
          <cell r="AP135">
            <v>1</v>
          </cell>
          <cell r="AQ135">
            <v>1</v>
          </cell>
          <cell r="AR135">
            <v>1</v>
          </cell>
          <cell r="AS135">
            <v>1</v>
          </cell>
          <cell r="AT135">
            <v>1</v>
          </cell>
        </row>
        <row r="136">
          <cell r="A136" t="str">
            <v>EL/ARP-61</v>
          </cell>
          <cell r="B136" t="str">
            <v xml:space="preserve">    Euronota LXI $ (11.75%)-2007</v>
          </cell>
          <cell r="W136">
            <v>0</v>
          </cell>
          <cell r="X136">
            <v>0.86903428878678268</v>
          </cell>
          <cell r="Y136">
            <v>0.78799776926342446</v>
          </cell>
          <cell r="Z136">
            <v>0.76365815111633928</v>
          </cell>
          <cell r="AA136">
            <v>0.62645684497141252</v>
          </cell>
          <cell r="AB136">
            <v>0.60355417577438963</v>
          </cell>
          <cell r="AC136">
            <v>0.58614637261744063</v>
          </cell>
          <cell r="AD136">
            <v>0.49631290929794469</v>
          </cell>
          <cell r="AE136">
            <v>0.45461283311213491</v>
          </cell>
          <cell r="AF136">
            <v>0.44493682403433488</v>
          </cell>
          <cell r="AG136">
            <v>0.2578694332217476</v>
          </cell>
          <cell r="AH136">
            <v>0.40216243902439031</v>
          </cell>
          <cell r="AI136">
            <v>0.4795025390130746</v>
          </cell>
          <cell r="AJ136">
            <v>0.45360604458268539</v>
          </cell>
          <cell r="AK136">
            <v>0.30832655659843955</v>
          </cell>
          <cell r="AL136">
            <v>0.2027268048993876</v>
          </cell>
          <cell r="AM136">
            <v>0.1771324178671366</v>
          </cell>
          <cell r="AN136">
            <v>0.11159338308791568</v>
          </cell>
          <cell r="AO136">
            <v>0.20994268626962381</v>
          </cell>
          <cell r="AP136">
            <v>0.17069524046847748</v>
          </cell>
          <cell r="AQ136">
            <v>0.24545228008970846</v>
          </cell>
          <cell r="AR136">
            <v>0.32327554327896069</v>
          </cell>
          <cell r="AS136">
            <v>0.3102273942449002</v>
          </cell>
          <cell r="AT136">
            <v>0.60481640394317437</v>
          </cell>
        </row>
        <row r="137">
          <cell r="A137" t="str">
            <v>EL/DEM-62</v>
          </cell>
          <cell r="B137" t="str">
            <v xml:space="preserve">    Euronota LXII DM (7,07%)</v>
          </cell>
          <cell r="W137">
            <v>0</v>
          </cell>
          <cell r="X137">
            <v>1</v>
          </cell>
          <cell r="Y137">
            <v>1</v>
          </cell>
          <cell r="Z137">
            <v>1</v>
          </cell>
          <cell r="AA137">
            <v>1</v>
          </cell>
          <cell r="AB137">
            <v>1</v>
          </cell>
          <cell r="AC137">
            <v>1</v>
          </cell>
          <cell r="AD137">
            <v>1</v>
          </cell>
          <cell r="AE137">
            <v>1</v>
          </cell>
          <cell r="AF137">
            <v>1</v>
          </cell>
          <cell r="AG137">
            <v>1</v>
          </cell>
          <cell r="AH137">
            <v>1</v>
          </cell>
          <cell r="AI137">
            <v>1</v>
          </cell>
          <cell r="AJ137">
            <v>1</v>
          </cell>
          <cell r="AK137">
            <v>1</v>
          </cell>
          <cell r="AL137">
            <v>1</v>
          </cell>
          <cell r="AM137">
            <v>0.99725117911793704</v>
          </cell>
          <cell r="AN137">
            <v>0.99711898925989939</v>
          </cell>
          <cell r="AO137">
            <v>0.99693275306787799</v>
          </cell>
          <cell r="AP137">
            <v>0.99715596240000004</v>
          </cell>
          <cell r="AQ137">
            <v>0.99715596240000004</v>
          </cell>
          <cell r="AR137">
            <v>0.99702739920000005</v>
          </cell>
          <cell r="AS137">
            <v>0.99701827200000004</v>
          </cell>
          <cell r="AT137">
            <v>0.99736093333333331</v>
          </cell>
        </row>
        <row r="138">
          <cell r="A138" t="str">
            <v>EL/ATS-63</v>
          </cell>
          <cell r="B138" t="str">
            <v xml:space="preserve">    Euronota LXIII ATS (7%)</v>
          </cell>
          <cell r="W138">
            <v>0</v>
          </cell>
          <cell r="X138">
            <v>0</v>
          </cell>
          <cell r="Y138">
            <v>1</v>
          </cell>
          <cell r="Z138">
            <v>1</v>
          </cell>
          <cell r="AA138">
            <v>1</v>
          </cell>
          <cell r="AB138">
            <v>1</v>
          </cell>
          <cell r="AC138">
            <v>1</v>
          </cell>
          <cell r="AD138">
            <v>1</v>
          </cell>
          <cell r="AE138">
            <v>1</v>
          </cell>
          <cell r="AF138">
            <v>1</v>
          </cell>
          <cell r="AG138">
            <v>1</v>
          </cell>
          <cell r="AH138">
            <v>1</v>
          </cell>
          <cell r="AI138">
            <v>1</v>
          </cell>
          <cell r="AJ138">
            <v>1</v>
          </cell>
          <cell r="AK138">
            <v>1</v>
          </cell>
          <cell r="AL138">
            <v>1</v>
          </cell>
          <cell r="AM138">
            <v>1</v>
          </cell>
          <cell r="AN138">
            <v>1</v>
          </cell>
          <cell r="AO138">
            <v>1</v>
          </cell>
          <cell r="AP138">
            <v>1</v>
          </cell>
          <cell r="AQ138">
            <v>1</v>
          </cell>
          <cell r="AR138">
            <v>1</v>
          </cell>
          <cell r="AS138">
            <v>1</v>
          </cell>
          <cell r="AT138">
            <v>1</v>
          </cell>
        </row>
        <row r="139">
          <cell r="A139" t="str">
            <v>EL/ESP-64</v>
          </cell>
          <cell r="B139" t="str">
            <v xml:space="preserve">    Euronota LXIV Matador Ptas (7,5%)</v>
          </cell>
          <cell r="W139">
            <v>0</v>
          </cell>
          <cell r="X139">
            <v>0</v>
          </cell>
          <cell r="Y139">
            <v>1</v>
          </cell>
          <cell r="Z139">
            <v>1</v>
          </cell>
          <cell r="AA139">
            <v>1</v>
          </cell>
          <cell r="AB139">
            <v>1</v>
          </cell>
          <cell r="AC139">
            <v>1</v>
          </cell>
          <cell r="AD139">
            <v>1</v>
          </cell>
          <cell r="AE139">
            <v>1</v>
          </cell>
          <cell r="AF139">
            <v>1</v>
          </cell>
          <cell r="AG139">
            <v>1</v>
          </cell>
          <cell r="AH139">
            <v>1</v>
          </cell>
          <cell r="AI139">
            <v>0.67507342507342505</v>
          </cell>
          <cell r="AJ139">
            <v>1</v>
          </cell>
          <cell r="AK139">
            <v>1</v>
          </cell>
          <cell r="AL139">
            <v>1</v>
          </cell>
          <cell r="AM139">
            <v>1</v>
          </cell>
          <cell r="AN139">
            <v>1</v>
          </cell>
          <cell r="AO139">
            <v>1</v>
          </cell>
          <cell r="AP139">
            <v>1</v>
          </cell>
          <cell r="AQ139">
            <v>1</v>
          </cell>
          <cell r="AR139">
            <v>1</v>
          </cell>
          <cell r="AS139">
            <v>1</v>
          </cell>
          <cell r="AT139">
            <v>0</v>
          </cell>
        </row>
        <row r="140">
          <cell r="A140" t="str">
            <v>EL/JPY-65</v>
          </cell>
          <cell r="B140" t="str">
            <v xml:space="preserve">    Euronota LXV Y (4,4%)</v>
          </cell>
          <cell r="W140">
            <v>0</v>
          </cell>
          <cell r="X140">
            <v>0</v>
          </cell>
          <cell r="Y140">
            <v>1</v>
          </cell>
          <cell r="Z140">
            <v>1</v>
          </cell>
          <cell r="AA140">
            <v>1</v>
          </cell>
          <cell r="AB140">
            <v>1</v>
          </cell>
          <cell r="AC140">
            <v>1</v>
          </cell>
          <cell r="AD140">
            <v>1</v>
          </cell>
          <cell r="AE140">
            <v>1</v>
          </cell>
          <cell r="AF140">
            <v>1</v>
          </cell>
          <cell r="AG140">
            <v>1</v>
          </cell>
          <cell r="AH140">
            <v>1</v>
          </cell>
          <cell r="AI140">
            <v>1</v>
          </cell>
          <cell r="AJ140">
            <v>1</v>
          </cell>
          <cell r="AK140">
            <v>1</v>
          </cell>
          <cell r="AL140">
            <v>1</v>
          </cell>
          <cell r="AM140">
            <v>1</v>
          </cell>
          <cell r="AN140">
            <v>1</v>
          </cell>
          <cell r="AO140">
            <v>1</v>
          </cell>
          <cell r="AP140">
            <v>1</v>
          </cell>
          <cell r="AQ140">
            <v>1</v>
          </cell>
          <cell r="AR140">
            <v>1</v>
          </cell>
          <cell r="AS140">
            <v>1</v>
          </cell>
          <cell r="AT140">
            <v>1</v>
          </cell>
        </row>
        <row r="141">
          <cell r="A141" t="str">
            <v>EL/ITL-66</v>
          </cell>
          <cell r="B141" t="str">
            <v xml:space="preserve">    Euronota LXVI LIT (8,52%)</v>
          </cell>
          <cell r="W141">
            <v>0</v>
          </cell>
          <cell r="X141">
            <v>0</v>
          </cell>
          <cell r="Y141">
            <v>1</v>
          </cell>
          <cell r="Z141">
            <v>1</v>
          </cell>
          <cell r="AA141">
            <v>1</v>
          </cell>
          <cell r="AB141">
            <v>1</v>
          </cell>
          <cell r="AC141">
            <v>1</v>
          </cell>
          <cell r="AD141">
            <v>1</v>
          </cell>
          <cell r="AE141">
            <v>1</v>
          </cell>
          <cell r="AF141">
            <v>1</v>
          </cell>
          <cell r="AG141">
            <v>1</v>
          </cell>
          <cell r="AH141">
            <v>1</v>
          </cell>
          <cell r="AI141">
            <v>1</v>
          </cell>
          <cell r="AJ141">
            <v>1</v>
          </cell>
          <cell r="AK141">
            <v>1</v>
          </cell>
          <cell r="AL141">
            <v>1</v>
          </cell>
          <cell r="AM141">
            <v>1</v>
          </cell>
          <cell r="AN141">
            <v>1</v>
          </cell>
          <cell r="AO141">
            <v>1</v>
          </cell>
          <cell r="AP141">
            <v>1</v>
          </cell>
          <cell r="AQ141">
            <v>1</v>
          </cell>
          <cell r="AR141">
            <v>1</v>
          </cell>
          <cell r="AS141">
            <v>1</v>
          </cell>
          <cell r="AT141">
            <v>1</v>
          </cell>
        </row>
        <row r="142">
          <cell r="A142" t="str">
            <v>EL/LIB-67</v>
          </cell>
          <cell r="B142" t="str">
            <v xml:space="preserve">    Euronota LXVII LIB (10%)</v>
          </cell>
          <cell r="W142">
            <v>0</v>
          </cell>
          <cell r="X142">
            <v>0</v>
          </cell>
          <cell r="Y142">
            <v>1</v>
          </cell>
          <cell r="Z142">
            <v>1</v>
          </cell>
          <cell r="AA142">
            <v>1</v>
          </cell>
          <cell r="AB142">
            <v>1</v>
          </cell>
          <cell r="AC142">
            <v>1</v>
          </cell>
          <cell r="AD142">
            <v>1</v>
          </cell>
          <cell r="AE142">
            <v>1</v>
          </cell>
          <cell r="AF142">
            <v>1</v>
          </cell>
          <cell r="AG142">
            <v>1</v>
          </cell>
          <cell r="AH142">
            <v>1</v>
          </cell>
          <cell r="AI142">
            <v>1</v>
          </cell>
          <cell r="AJ142">
            <v>1</v>
          </cell>
          <cell r="AK142">
            <v>1</v>
          </cell>
          <cell r="AL142">
            <v>1</v>
          </cell>
          <cell r="AM142">
            <v>1</v>
          </cell>
          <cell r="AN142">
            <v>1</v>
          </cell>
          <cell r="AO142">
            <v>1</v>
          </cell>
          <cell r="AP142">
            <v>1</v>
          </cell>
          <cell r="AQ142">
            <v>1</v>
          </cell>
          <cell r="AR142">
            <v>1</v>
          </cell>
          <cell r="AS142">
            <v>1</v>
          </cell>
          <cell r="AT142">
            <v>1</v>
          </cell>
        </row>
        <row r="143">
          <cell r="A143" t="str">
            <v>EL/ARP-68</v>
          </cell>
          <cell r="B143" t="str">
            <v xml:space="preserve">    Euronota LXVIII $ (8,75%)-2002</v>
          </cell>
          <cell r="W143">
            <v>0</v>
          </cell>
          <cell r="X143">
            <v>0</v>
          </cell>
          <cell r="Y143">
            <v>0</v>
          </cell>
          <cell r="Z143">
            <v>0.996</v>
          </cell>
          <cell r="AA143">
            <v>0.98358000000000001</v>
          </cell>
          <cell r="AB143">
            <v>0.93765023545560133</v>
          </cell>
          <cell r="AC143">
            <v>0.92897008361385602</v>
          </cell>
          <cell r="AD143">
            <v>0.91854029815140559</v>
          </cell>
          <cell r="AE143">
            <v>0.9046543552694184</v>
          </cell>
          <cell r="AF143">
            <v>0.83947000000000005</v>
          </cell>
          <cell r="AG143">
            <v>0.82630216423319869</v>
          </cell>
          <cell r="AH143">
            <v>0.70148079113596362</v>
          </cell>
          <cell r="AI143">
            <v>0.50213952512186777</v>
          </cell>
          <cell r="AJ143">
            <v>0.53774274752860507</v>
          </cell>
          <cell r="AK143">
            <v>0.48063658311491725</v>
          </cell>
          <cell r="AL143">
            <v>0.40716220521979252</v>
          </cell>
          <cell r="AM143">
            <v>0.28774691911290373</v>
          </cell>
          <cell r="AN143">
            <v>0.34036614482783412</v>
          </cell>
          <cell r="AO143">
            <v>0.54509991366524246</v>
          </cell>
          <cell r="AP143">
            <v>0.55777840368432163</v>
          </cell>
          <cell r="AQ143">
            <v>0.60522174140235752</v>
          </cell>
          <cell r="AR143">
            <v>0.595842383022406</v>
          </cell>
          <cell r="AS143">
            <v>0.66974781679853002</v>
          </cell>
          <cell r="AT143">
            <v>0.60127321544364287</v>
          </cell>
        </row>
        <row r="144">
          <cell r="A144" t="str">
            <v>EL/ITL-69</v>
          </cell>
          <cell r="B144" t="str">
            <v xml:space="preserve">    Euronota LXIX LIT Swap Can. 8,34%</v>
          </cell>
          <cell r="W144">
            <v>0</v>
          </cell>
          <cell r="X144">
            <v>0</v>
          </cell>
          <cell r="Y144">
            <v>0</v>
          </cell>
          <cell r="Z144">
            <v>1</v>
          </cell>
          <cell r="AA144">
            <v>1</v>
          </cell>
          <cell r="AB144">
            <v>1</v>
          </cell>
          <cell r="AC144">
            <v>1</v>
          </cell>
          <cell r="AD144">
            <v>1</v>
          </cell>
          <cell r="AE144">
            <v>1</v>
          </cell>
          <cell r="AF144">
            <v>1</v>
          </cell>
          <cell r="AG144">
            <v>1</v>
          </cell>
          <cell r="AH144">
            <v>1</v>
          </cell>
          <cell r="AI144">
            <v>1</v>
          </cell>
          <cell r="AJ144">
            <v>1</v>
          </cell>
          <cell r="AK144">
            <v>1</v>
          </cell>
          <cell r="AL144">
            <v>1</v>
          </cell>
          <cell r="AM144">
            <v>1</v>
          </cell>
          <cell r="AN144">
            <v>1</v>
          </cell>
          <cell r="AO144">
            <v>1</v>
          </cell>
          <cell r="AP144">
            <v>1</v>
          </cell>
          <cell r="AQ144">
            <v>1</v>
          </cell>
          <cell r="AR144">
            <v>1</v>
          </cell>
          <cell r="AS144">
            <v>1</v>
          </cell>
          <cell r="AT144">
            <v>1</v>
          </cell>
        </row>
        <row r="145">
          <cell r="A145" t="str">
            <v>EL/ITL-70</v>
          </cell>
          <cell r="B145" t="str">
            <v xml:space="preserve">    Euronota LXX LIT (9,25%)</v>
          </cell>
          <cell r="W145">
            <v>0</v>
          </cell>
          <cell r="X145">
            <v>0</v>
          </cell>
          <cell r="Y145">
            <v>0</v>
          </cell>
          <cell r="Z145">
            <v>0</v>
          </cell>
          <cell r="AA145">
            <v>1</v>
          </cell>
          <cell r="AB145">
            <v>1</v>
          </cell>
          <cell r="AC145">
            <v>1</v>
          </cell>
          <cell r="AD145">
            <v>1</v>
          </cell>
          <cell r="AE145">
            <v>1</v>
          </cell>
          <cell r="AF145">
            <v>1</v>
          </cell>
          <cell r="AG145">
            <v>1</v>
          </cell>
          <cell r="AH145">
            <v>1</v>
          </cell>
          <cell r="AI145">
            <v>1</v>
          </cell>
          <cell r="AJ145">
            <v>1</v>
          </cell>
          <cell r="AK145">
            <v>1</v>
          </cell>
          <cell r="AL145">
            <v>1</v>
          </cell>
          <cell r="AM145">
            <v>1</v>
          </cell>
          <cell r="AN145">
            <v>1</v>
          </cell>
          <cell r="AO145">
            <v>1</v>
          </cell>
          <cell r="AP145">
            <v>1</v>
          </cell>
          <cell r="AQ145">
            <v>1</v>
          </cell>
          <cell r="AR145">
            <v>1</v>
          </cell>
          <cell r="AS145">
            <v>1</v>
          </cell>
          <cell r="AT145">
            <v>1</v>
          </cell>
        </row>
        <row r="146">
          <cell r="A146" t="str">
            <v>EL/ITL-71</v>
          </cell>
          <cell r="B146" t="str">
            <v xml:space="preserve">    Euronota LXXI LIT (9% y 7%)</v>
          </cell>
          <cell r="W146">
            <v>0</v>
          </cell>
          <cell r="X146">
            <v>0</v>
          </cell>
          <cell r="Y146">
            <v>0</v>
          </cell>
          <cell r="Z146">
            <v>0</v>
          </cell>
          <cell r="AA146">
            <v>1</v>
          </cell>
          <cell r="AB146">
            <v>1</v>
          </cell>
          <cell r="AC146">
            <v>1</v>
          </cell>
          <cell r="AD146">
            <v>1</v>
          </cell>
          <cell r="AE146">
            <v>1</v>
          </cell>
          <cell r="AF146">
            <v>1</v>
          </cell>
          <cell r="AG146">
            <v>1</v>
          </cell>
          <cell r="AH146">
            <v>1</v>
          </cell>
          <cell r="AI146">
            <v>1</v>
          </cell>
          <cell r="AJ146">
            <v>1</v>
          </cell>
          <cell r="AK146">
            <v>1</v>
          </cell>
          <cell r="AL146">
            <v>1</v>
          </cell>
          <cell r="AM146">
            <v>1</v>
          </cell>
          <cell r="AN146">
            <v>1</v>
          </cell>
          <cell r="AO146">
            <v>1</v>
          </cell>
          <cell r="AP146">
            <v>1</v>
          </cell>
          <cell r="AQ146">
            <v>1</v>
          </cell>
          <cell r="AR146">
            <v>1</v>
          </cell>
          <cell r="AS146">
            <v>1</v>
          </cell>
          <cell r="AT146">
            <v>1</v>
          </cell>
        </row>
        <row r="147">
          <cell r="A147" t="str">
            <v>EL/DEM-72</v>
          </cell>
          <cell r="B147" t="str">
            <v xml:space="preserve">    Euronota LXXII DM (8%)</v>
          </cell>
          <cell r="W147">
            <v>0</v>
          </cell>
          <cell r="X147">
            <v>0</v>
          </cell>
          <cell r="Y147">
            <v>0</v>
          </cell>
          <cell r="Z147">
            <v>0</v>
          </cell>
          <cell r="AA147">
            <v>1</v>
          </cell>
          <cell r="AB147">
            <v>1</v>
          </cell>
          <cell r="AC147">
            <v>1</v>
          </cell>
          <cell r="AD147">
            <v>1</v>
          </cell>
          <cell r="AE147">
            <v>1</v>
          </cell>
          <cell r="AF147">
            <v>1</v>
          </cell>
          <cell r="AG147">
            <v>1</v>
          </cell>
          <cell r="AH147">
            <v>1</v>
          </cell>
          <cell r="AI147">
            <v>1</v>
          </cell>
          <cell r="AJ147">
            <v>1</v>
          </cell>
          <cell r="AK147">
            <v>1</v>
          </cell>
          <cell r="AL147">
            <v>1</v>
          </cell>
          <cell r="AM147">
            <v>1</v>
          </cell>
          <cell r="AN147">
            <v>1</v>
          </cell>
          <cell r="AO147">
            <v>1</v>
          </cell>
          <cell r="AP147">
            <v>1</v>
          </cell>
          <cell r="AQ147">
            <v>1</v>
          </cell>
          <cell r="AR147">
            <v>1</v>
          </cell>
          <cell r="AS147">
            <v>1</v>
          </cell>
          <cell r="AT147">
            <v>1</v>
          </cell>
        </row>
        <row r="148">
          <cell r="A148" t="str">
            <v>EL/ITL-73</v>
          </cell>
          <cell r="B148" t="str">
            <v xml:space="preserve">    Euronota LXXIII LIT (8%)</v>
          </cell>
          <cell r="W148">
            <v>0</v>
          </cell>
          <cell r="X148">
            <v>0</v>
          </cell>
          <cell r="Y148">
            <v>0</v>
          </cell>
          <cell r="Z148">
            <v>0</v>
          </cell>
          <cell r="AA148">
            <v>1</v>
          </cell>
          <cell r="AB148">
            <v>1</v>
          </cell>
          <cell r="AC148">
            <v>1</v>
          </cell>
          <cell r="AD148">
            <v>1</v>
          </cell>
          <cell r="AE148">
            <v>1</v>
          </cell>
          <cell r="AF148">
            <v>1</v>
          </cell>
          <cell r="AG148">
            <v>1</v>
          </cell>
          <cell r="AH148">
            <v>1</v>
          </cell>
          <cell r="AI148">
            <v>1</v>
          </cell>
          <cell r="AJ148">
            <v>1</v>
          </cell>
          <cell r="AK148">
            <v>1</v>
          </cell>
          <cell r="AL148">
            <v>1</v>
          </cell>
          <cell r="AM148">
            <v>0</v>
          </cell>
          <cell r="AN148">
            <v>0</v>
          </cell>
          <cell r="AO148">
            <v>0</v>
          </cell>
          <cell r="AP148">
            <v>0</v>
          </cell>
          <cell r="AQ148">
            <v>0</v>
          </cell>
          <cell r="AR148">
            <v>0</v>
          </cell>
          <cell r="AS148">
            <v>0</v>
          </cell>
          <cell r="AT148">
            <v>0</v>
          </cell>
        </row>
        <row r="149">
          <cell r="A149" t="str">
            <v>EL/USD-74</v>
          </cell>
          <cell r="B149" t="str">
            <v xml:space="preserve">    Euronota LXXIV (Spread ajustable)</v>
          </cell>
          <cell r="W149">
            <v>0</v>
          </cell>
          <cell r="X149">
            <v>0</v>
          </cell>
          <cell r="Y149">
            <v>0</v>
          </cell>
          <cell r="Z149">
            <v>0</v>
          </cell>
          <cell r="AA149">
            <v>1</v>
          </cell>
          <cell r="AB149">
            <v>1</v>
          </cell>
          <cell r="AC149">
            <v>1</v>
          </cell>
          <cell r="AD149">
            <v>1</v>
          </cell>
          <cell r="AE149">
            <v>0.955426</v>
          </cell>
          <cell r="AF149">
            <v>0.97218599999999999</v>
          </cell>
          <cell r="AG149">
            <v>0.98894599999999999</v>
          </cell>
          <cell r="AH149">
            <v>0.94925199999999998</v>
          </cell>
          <cell r="AI149">
            <v>0.87223962039434377</v>
          </cell>
          <cell r="AJ149">
            <v>0.85121358127379687</v>
          </cell>
          <cell r="AK149">
            <v>0.77840672914683506</v>
          </cell>
          <cell r="AL149">
            <v>0.74456762676477006</v>
          </cell>
          <cell r="AM149">
            <v>0.6849390706567603</v>
          </cell>
          <cell r="AN149">
            <v>0.80566563395849766</v>
          </cell>
          <cell r="AO149">
            <v>0.85662386191761331</v>
          </cell>
          <cell r="AP149">
            <v>0.90204336014323661</v>
          </cell>
          <cell r="AQ149">
            <v>0.90204336014323661</v>
          </cell>
          <cell r="AR149">
            <v>0.96727639275766719</v>
          </cell>
          <cell r="AS149">
            <v>0.98695353369794425</v>
          </cell>
          <cell r="AT149">
            <v>0.88396749719519863</v>
          </cell>
        </row>
        <row r="150">
          <cell r="A150" t="str">
            <v>EL/EUR-75</v>
          </cell>
          <cell r="B150" t="str">
            <v xml:space="preserve">    Euronota LXXV Euro (8,75%)</v>
          </cell>
          <cell r="W150">
            <v>0</v>
          </cell>
          <cell r="X150">
            <v>0</v>
          </cell>
          <cell r="Y150">
            <v>0</v>
          </cell>
          <cell r="Z150">
            <v>0</v>
          </cell>
          <cell r="AA150">
            <v>0</v>
          </cell>
          <cell r="AB150">
            <v>1</v>
          </cell>
          <cell r="AC150">
            <v>1</v>
          </cell>
          <cell r="AD150">
            <v>1</v>
          </cell>
          <cell r="AE150">
            <v>1</v>
          </cell>
          <cell r="AF150">
            <v>1</v>
          </cell>
          <cell r="AG150">
            <v>1</v>
          </cell>
          <cell r="AH150">
            <v>1</v>
          </cell>
          <cell r="AI150">
            <v>1</v>
          </cell>
          <cell r="AJ150">
            <v>1</v>
          </cell>
          <cell r="AK150">
            <v>1</v>
          </cell>
          <cell r="AL150">
            <v>1</v>
          </cell>
          <cell r="AM150">
            <v>1</v>
          </cell>
          <cell r="AN150">
            <v>1</v>
          </cell>
          <cell r="AO150">
            <v>1</v>
          </cell>
          <cell r="AP150">
            <v>1</v>
          </cell>
          <cell r="AQ150">
            <v>1</v>
          </cell>
          <cell r="AR150">
            <v>1</v>
          </cell>
          <cell r="AS150">
            <v>1</v>
          </cell>
          <cell r="AT150">
            <v>1</v>
          </cell>
        </row>
        <row r="151">
          <cell r="A151" t="str">
            <v>EL/DEM-76</v>
          </cell>
          <cell r="B151" t="str">
            <v xml:space="preserve">    Euronota LXXVI DM (11% y 8%)</v>
          </cell>
          <cell r="W151">
            <v>0</v>
          </cell>
          <cell r="X151">
            <v>0</v>
          </cell>
          <cell r="Y151">
            <v>0</v>
          </cell>
          <cell r="Z151">
            <v>0</v>
          </cell>
          <cell r="AA151">
            <v>0</v>
          </cell>
          <cell r="AB151">
            <v>1</v>
          </cell>
          <cell r="AC151">
            <v>1</v>
          </cell>
          <cell r="AD151">
            <v>1</v>
          </cell>
          <cell r="AE151">
            <v>1</v>
          </cell>
          <cell r="AF151">
            <v>1</v>
          </cell>
          <cell r="AG151">
            <v>1</v>
          </cell>
          <cell r="AH151">
            <v>1</v>
          </cell>
          <cell r="AI151">
            <v>1</v>
          </cell>
          <cell r="AJ151">
            <v>1</v>
          </cell>
          <cell r="AK151">
            <v>1</v>
          </cell>
          <cell r="AL151">
            <v>1</v>
          </cell>
          <cell r="AM151">
            <v>0.99745313330519059</v>
          </cell>
          <cell r="AN151">
            <v>0.99732929274935023</v>
          </cell>
          <cell r="AO151">
            <v>1</v>
          </cell>
          <cell r="AP151">
            <v>1</v>
          </cell>
          <cell r="AQ151">
            <v>1</v>
          </cell>
          <cell r="AR151">
            <v>1</v>
          </cell>
          <cell r="AS151">
            <v>1</v>
          </cell>
          <cell r="AT151">
            <v>1</v>
          </cell>
        </row>
        <row r="152">
          <cell r="A152" t="str">
            <v>EL/ITL-77</v>
          </cell>
          <cell r="B152" t="str">
            <v xml:space="preserve">    Euronota LXXVII LIT (10,375% y 8%)</v>
          </cell>
          <cell r="W152">
            <v>0</v>
          </cell>
          <cell r="X152">
            <v>0</v>
          </cell>
          <cell r="Y152">
            <v>0</v>
          </cell>
          <cell r="Z152">
            <v>0</v>
          </cell>
          <cell r="AA152">
            <v>0</v>
          </cell>
          <cell r="AB152">
            <v>1</v>
          </cell>
          <cell r="AC152">
            <v>1</v>
          </cell>
          <cell r="AD152">
            <v>1</v>
          </cell>
          <cell r="AE152">
            <v>1</v>
          </cell>
          <cell r="AF152">
            <v>1</v>
          </cell>
          <cell r="AG152">
            <v>1</v>
          </cell>
          <cell r="AH152">
            <v>1</v>
          </cell>
          <cell r="AI152">
            <v>1</v>
          </cell>
          <cell r="AJ152">
            <v>1</v>
          </cell>
          <cell r="AK152">
            <v>1</v>
          </cell>
          <cell r="AL152">
            <v>1</v>
          </cell>
          <cell r="AM152">
            <v>1</v>
          </cell>
          <cell r="AN152">
            <v>1</v>
          </cell>
          <cell r="AO152">
            <v>1</v>
          </cell>
          <cell r="AP152">
            <v>1</v>
          </cell>
          <cell r="AQ152">
            <v>1</v>
          </cell>
          <cell r="AR152">
            <v>1</v>
          </cell>
          <cell r="AS152">
            <v>1</v>
          </cell>
          <cell r="AT152">
            <v>1</v>
          </cell>
        </row>
        <row r="153">
          <cell r="A153" t="str">
            <v>EL/FRF-78</v>
          </cell>
          <cell r="B153" t="str">
            <v xml:space="preserve">    Euronota LXXVIII FFR (11% y 8%)</v>
          </cell>
          <cell r="W153">
            <v>0</v>
          </cell>
          <cell r="X153">
            <v>0</v>
          </cell>
          <cell r="Y153">
            <v>0</v>
          </cell>
          <cell r="Z153">
            <v>0</v>
          </cell>
          <cell r="AA153">
            <v>0</v>
          </cell>
          <cell r="AB153">
            <v>0</v>
          </cell>
          <cell r="AC153">
            <v>1</v>
          </cell>
          <cell r="AD153">
            <v>1</v>
          </cell>
          <cell r="AE153">
            <v>1</v>
          </cell>
          <cell r="AF153">
            <v>1</v>
          </cell>
          <cell r="AG153">
            <v>1</v>
          </cell>
          <cell r="AH153">
            <v>1</v>
          </cell>
          <cell r="AI153">
            <v>1</v>
          </cell>
          <cell r="AJ153">
            <v>1</v>
          </cell>
          <cell r="AK153">
            <v>1</v>
          </cell>
          <cell r="AL153">
            <v>1</v>
          </cell>
          <cell r="AM153">
            <v>1</v>
          </cell>
          <cell r="AN153">
            <v>1</v>
          </cell>
          <cell r="AO153">
            <v>1</v>
          </cell>
          <cell r="AP153">
            <v>1</v>
          </cell>
          <cell r="AQ153">
            <v>1</v>
          </cell>
          <cell r="AR153">
            <v>1</v>
          </cell>
          <cell r="AS153">
            <v>1</v>
          </cell>
          <cell r="AT153">
            <v>1</v>
          </cell>
        </row>
        <row r="154">
          <cell r="A154" t="str">
            <v>EL/NLG-78</v>
          </cell>
          <cell r="B154" t="str">
            <v xml:space="preserve">    Euronota LXXVIII DGU (11% y 8%)</v>
          </cell>
          <cell r="W154">
            <v>0</v>
          </cell>
          <cell r="X154">
            <v>0</v>
          </cell>
          <cell r="Y154">
            <v>0</v>
          </cell>
          <cell r="Z154">
            <v>0</v>
          </cell>
          <cell r="AA154">
            <v>0</v>
          </cell>
          <cell r="AB154">
            <v>0</v>
          </cell>
          <cell r="AC154">
            <v>1</v>
          </cell>
          <cell r="AD154">
            <v>1</v>
          </cell>
          <cell r="AE154">
            <v>1</v>
          </cell>
          <cell r="AF154">
            <v>1</v>
          </cell>
          <cell r="AG154">
            <v>1</v>
          </cell>
          <cell r="AH154">
            <v>1</v>
          </cell>
          <cell r="AI154">
            <v>1</v>
          </cell>
          <cell r="AJ154">
            <v>1</v>
          </cell>
          <cell r="AK154">
            <v>1</v>
          </cell>
          <cell r="AL154">
            <v>1</v>
          </cell>
          <cell r="AM154">
            <v>1</v>
          </cell>
          <cell r="AN154">
            <v>1</v>
          </cell>
          <cell r="AO154">
            <v>1</v>
          </cell>
          <cell r="AP154">
            <v>1</v>
          </cell>
          <cell r="AQ154">
            <v>1</v>
          </cell>
          <cell r="AR154">
            <v>1</v>
          </cell>
          <cell r="AS154">
            <v>1</v>
          </cell>
          <cell r="AT154">
            <v>1</v>
          </cell>
        </row>
        <row r="155">
          <cell r="A155" t="str">
            <v>EL/USD-79</v>
          </cell>
          <cell r="B155" t="str">
            <v xml:space="preserve">    Euronota LXXIX Dls. (Glob IV-25bp)</v>
          </cell>
          <cell r="W155">
            <v>0</v>
          </cell>
          <cell r="X155">
            <v>0</v>
          </cell>
          <cell r="Y155">
            <v>0</v>
          </cell>
          <cell r="Z155">
            <v>0</v>
          </cell>
          <cell r="AA155">
            <v>0</v>
          </cell>
          <cell r="AB155">
            <v>0</v>
          </cell>
          <cell r="AC155">
            <v>0.97075</v>
          </cell>
          <cell r="AD155">
            <v>0.95048199999999994</v>
          </cell>
          <cell r="AE155">
            <v>0.9204199999999999</v>
          </cell>
          <cell r="AF155">
            <v>0.88890999999999998</v>
          </cell>
          <cell r="AG155">
            <v>0.86191300000000004</v>
          </cell>
          <cell r="AH155">
            <v>0.77885300000000002</v>
          </cell>
          <cell r="AI155">
            <v>0.75441922088987068</v>
          </cell>
          <cell r="AJ155">
            <v>0.70785265546634946</v>
          </cell>
          <cell r="AK155">
            <v>0.66333207743408762</v>
          </cell>
          <cell r="AL155">
            <v>0.38953676494427553</v>
          </cell>
          <cell r="AM155">
            <v>0.54882756965546764</v>
          </cell>
          <cell r="AN155">
            <v>0.51409381067556292</v>
          </cell>
          <cell r="AO155">
            <v>0.71486746956212488</v>
          </cell>
          <cell r="AP155">
            <v>0.68594874406719386</v>
          </cell>
          <cell r="AQ155">
            <v>0.68594874406719386</v>
          </cell>
          <cell r="AR155">
            <v>0.96933275267230123</v>
          </cell>
          <cell r="AS155">
            <v>0.91524782838858743</v>
          </cell>
          <cell r="AT155">
            <v>0.98956896349397994</v>
          </cell>
        </row>
        <row r="156">
          <cell r="A156" t="str">
            <v>EL/EUR-80</v>
          </cell>
          <cell r="B156" t="str">
            <v xml:space="preserve">    Euronota LXXX Euro (8,125%)</v>
          </cell>
          <cell r="W156">
            <v>0</v>
          </cell>
          <cell r="X156">
            <v>0</v>
          </cell>
          <cell r="Y156">
            <v>0</v>
          </cell>
          <cell r="Z156">
            <v>0</v>
          </cell>
          <cell r="AA156">
            <v>0</v>
          </cell>
          <cell r="AB156">
            <v>0</v>
          </cell>
          <cell r="AC156">
            <v>1</v>
          </cell>
          <cell r="AD156">
            <v>1</v>
          </cell>
          <cell r="AE156">
            <v>1</v>
          </cell>
          <cell r="AF156">
            <v>1</v>
          </cell>
          <cell r="AG156">
            <v>1</v>
          </cell>
          <cell r="AH156">
            <v>1</v>
          </cell>
          <cell r="AI156">
            <v>1</v>
          </cell>
          <cell r="AJ156">
            <v>1</v>
          </cell>
          <cell r="AK156">
            <v>1</v>
          </cell>
          <cell r="AL156">
            <v>1</v>
          </cell>
          <cell r="AM156">
            <v>1</v>
          </cell>
          <cell r="AN156">
            <v>1</v>
          </cell>
          <cell r="AO156">
            <v>1</v>
          </cell>
          <cell r="AP156">
            <v>1</v>
          </cell>
          <cell r="AQ156">
            <v>1</v>
          </cell>
          <cell r="AR156">
            <v>1</v>
          </cell>
          <cell r="AS156">
            <v>1</v>
          </cell>
          <cell r="AT156">
            <v>1</v>
          </cell>
        </row>
        <row r="157">
          <cell r="A157" t="str">
            <v>EL/EUR-81</v>
          </cell>
          <cell r="B157" t="str">
            <v xml:space="preserve">    Euronota LXXXI Euro (6 cup. Fijos)</v>
          </cell>
          <cell r="W157">
            <v>0</v>
          </cell>
          <cell r="X157">
            <v>0</v>
          </cell>
          <cell r="Y157">
            <v>0</v>
          </cell>
          <cell r="Z157">
            <v>0</v>
          </cell>
          <cell r="AA157">
            <v>0</v>
          </cell>
          <cell r="AB157">
            <v>0</v>
          </cell>
          <cell r="AC157">
            <v>0.97449931671326018</v>
          </cell>
          <cell r="AD157">
            <v>0.97447296530200256</v>
          </cell>
          <cell r="AE157">
            <v>0.95531680578160016</v>
          </cell>
          <cell r="AF157">
            <v>0.90168566179675891</v>
          </cell>
          <cell r="AG157">
            <v>0.91132669439636393</v>
          </cell>
          <cell r="AH157">
            <v>0.79083288904514626</v>
          </cell>
          <cell r="AI157">
            <v>0.46169991187715587</v>
          </cell>
          <cell r="AJ157">
            <v>0.34426838913342744</v>
          </cell>
          <cell r="AK157">
            <v>0.3334569354555596</v>
          </cell>
          <cell r="AL157">
            <v>0.30002909425773633</v>
          </cell>
          <cell r="AM157">
            <v>0.28311742974536952</v>
          </cell>
          <cell r="AN157">
            <v>0.19744015652739541</v>
          </cell>
          <cell r="AO157">
            <v>8.5186663797339274E-2</v>
          </cell>
          <cell r="AP157">
            <v>0.17090793696881101</v>
          </cell>
          <cell r="AQ157">
            <v>0.17090793696881101</v>
          </cell>
          <cell r="AR157">
            <v>0.16691301866666666</v>
          </cell>
          <cell r="AS157">
            <v>0.21257632657835487</v>
          </cell>
          <cell r="AT157">
            <v>0.17639414741333323</v>
          </cell>
        </row>
        <row r="158">
          <cell r="A158" t="str">
            <v>EL/DEM-82</v>
          </cell>
          <cell r="B158" t="str">
            <v xml:space="preserve">    Euronota LXXXII DM (8%)</v>
          </cell>
          <cell r="W158">
            <v>0</v>
          </cell>
          <cell r="X158">
            <v>0</v>
          </cell>
          <cell r="Y158">
            <v>0</v>
          </cell>
          <cell r="Z158">
            <v>0</v>
          </cell>
          <cell r="AA158">
            <v>0</v>
          </cell>
          <cell r="AB158">
            <v>0</v>
          </cell>
          <cell r="AC158">
            <v>0</v>
          </cell>
          <cell r="AD158">
            <v>1</v>
          </cell>
          <cell r="AE158">
            <v>1</v>
          </cell>
          <cell r="AF158">
            <v>1</v>
          </cell>
          <cell r="AG158">
            <v>1</v>
          </cell>
          <cell r="AH158">
            <v>1</v>
          </cell>
          <cell r="AI158">
            <v>1</v>
          </cell>
          <cell r="AJ158">
            <v>1</v>
          </cell>
          <cell r="AK158">
            <v>1</v>
          </cell>
          <cell r="AL158">
            <v>1</v>
          </cell>
          <cell r="AM158">
            <v>1</v>
          </cell>
          <cell r="AN158">
            <v>1</v>
          </cell>
          <cell r="AO158">
            <v>1</v>
          </cell>
          <cell r="AP158">
            <v>1</v>
          </cell>
          <cell r="AQ158">
            <v>1</v>
          </cell>
          <cell r="AR158">
            <v>1</v>
          </cell>
          <cell r="AS158">
            <v>1</v>
          </cell>
          <cell r="AT158">
            <v>1</v>
          </cell>
        </row>
        <row r="159">
          <cell r="A159" t="str">
            <v>EL/ITL-83</v>
          </cell>
          <cell r="B159" t="str">
            <v xml:space="preserve">    Euronota LXXXIII LIT (LT + 250)</v>
          </cell>
          <cell r="W159">
            <v>0</v>
          </cell>
          <cell r="X159">
            <v>0</v>
          </cell>
          <cell r="Y159">
            <v>0</v>
          </cell>
          <cell r="Z159">
            <v>0</v>
          </cell>
          <cell r="AA159">
            <v>0</v>
          </cell>
          <cell r="AB159">
            <v>0</v>
          </cell>
          <cell r="AC159">
            <v>0</v>
          </cell>
          <cell r="AD159">
            <v>1</v>
          </cell>
          <cell r="AE159">
            <v>1</v>
          </cell>
          <cell r="AF159">
            <v>1</v>
          </cell>
          <cell r="AG159">
            <v>1</v>
          </cell>
          <cell r="AH159">
            <v>1</v>
          </cell>
          <cell r="AI159">
            <v>1</v>
          </cell>
          <cell r="AJ159">
            <v>1</v>
          </cell>
          <cell r="AK159">
            <v>1</v>
          </cell>
          <cell r="AL159">
            <v>1</v>
          </cell>
          <cell r="AM159">
            <v>1</v>
          </cell>
          <cell r="AN159">
            <v>1</v>
          </cell>
          <cell r="AO159">
            <v>1</v>
          </cell>
          <cell r="AP159">
            <v>1</v>
          </cell>
          <cell r="AQ159">
            <v>1</v>
          </cell>
          <cell r="AR159">
            <v>1</v>
          </cell>
          <cell r="AS159">
            <v>1</v>
          </cell>
          <cell r="AT159">
            <v>1</v>
          </cell>
        </row>
        <row r="160">
          <cell r="A160" t="str">
            <v>EL/DEM-84</v>
          </cell>
          <cell r="B160" t="str">
            <v xml:space="preserve">    Euronota LXXXIV DM (7,875%)</v>
          </cell>
          <cell r="W160">
            <v>0</v>
          </cell>
          <cell r="X160">
            <v>0</v>
          </cell>
          <cell r="Y160">
            <v>0</v>
          </cell>
          <cell r="Z160">
            <v>0</v>
          </cell>
          <cell r="AA160">
            <v>0</v>
          </cell>
          <cell r="AB160">
            <v>0</v>
          </cell>
          <cell r="AC160">
            <v>0</v>
          </cell>
          <cell r="AD160">
            <v>1</v>
          </cell>
          <cell r="AE160">
            <v>1</v>
          </cell>
          <cell r="AF160">
            <v>1</v>
          </cell>
          <cell r="AG160">
            <v>1</v>
          </cell>
          <cell r="AH160">
            <v>1</v>
          </cell>
          <cell r="AI160">
            <v>1</v>
          </cell>
          <cell r="AJ160">
            <v>1</v>
          </cell>
          <cell r="AK160">
            <v>1</v>
          </cell>
          <cell r="AL160">
            <v>1</v>
          </cell>
          <cell r="AM160">
            <v>1</v>
          </cell>
          <cell r="AN160">
            <v>1</v>
          </cell>
          <cell r="AO160">
            <v>1</v>
          </cell>
          <cell r="AP160">
            <v>1</v>
          </cell>
          <cell r="AQ160">
            <v>1</v>
          </cell>
          <cell r="AR160">
            <v>1</v>
          </cell>
          <cell r="AS160">
            <v>1</v>
          </cell>
          <cell r="AT160">
            <v>1</v>
          </cell>
        </row>
        <row r="161">
          <cell r="A161" t="str">
            <v>EL/EUR-85</v>
          </cell>
          <cell r="B161" t="str">
            <v xml:space="preserve">    Euronota LXXXV Euro (8,5%)</v>
          </cell>
          <cell r="W161">
            <v>0</v>
          </cell>
          <cell r="X161">
            <v>0</v>
          </cell>
          <cell r="Y161">
            <v>0</v>
          </cell>
          <cell r="Z161">
            <v>0</v>
          </cell>
          <cell r="AA161">
            <v>0</v>
          </cell>
          <cell r="AB161">
            <v>0</v>
          </cell>
          <cell r="AC161">
            <v>0</v>
          </cell>
          <cell r="AD161">
            <v>1</v>
          </cell>
          <cell r="AE161">
            <v>1</v>
          </cell>
          <cell r="AF161">
            <v>1</v>
          </cell>
          <cell r="AG161">
            <v>1</v>
          </cell>
          <cell r="AH161">
            <v>1</v>
          </cell>
          <cell r="AI161">
            <v>1</v>
          </cell>
          <cell r="AJ161">
            <v>0.97501076903911277</v>
          </cell>
          <cell r="AK161">
            <v>0.97779221661655547</v>
          </cell>
          <cell r="AL161">
            <v>0.97790030817483908</v>
          </cell>
          <cell r="AM161">
            <v>0.97782049103272628</v>
          </cell>
          <cell r="AN161">
            <v>0.97399999998044973</v>
          </cell>
          <cell r="AO161">
            <v>0.97399999993883801</v>
          </cell>
          <cell r="AP161">
            <v>0.9739999999388379</v>
          </cell>
          <cell r="AQ161">
            <v>0.9739999999388379</v>
          </cell>
          <cell r="AR161">
            <v>0.97599999999999998</v>
          </cell>
          <cell r="AS161">
            <v>0.97592630932537938</v>
          </cell>
          <cell r="AT161">
            <v>0.975420544</v>
          </cell>
        </row>
        <row r="162">
          <cell r="A162" t="str">
            <v>EL/DEM-86</v>
          </cell>
          <cell r="B162" t="str">
            <v xml:space="preserve">    Euronota LXXXVI DM (14% y 9%)</v>
          </cell>
          <cell r="W162">
            <v>0</v>
          </cell>
          <cell r="X162">
            <v>0</v>
          </cell>
          <cell r="Y162">
            <v>0</v>
          </cell>
          <cell r="Z162">
            <v>0</v>
          </cell>
          <cell r="AA162">
            <v>0</v>
          </cell>
          <cell r="AB162">
            <v>0</v>
          </cell>
          <cell r="AC162">
            <v>0</v>
          </cell>
          <cell r="AD162">
            <v>0</v>
          </cell>
          <cell r="AE162">
            <v>1</v>
          </cell>
          <cell r="AF162">
            <v>1</v>
          </cell>
          <cell r="AG162">
            <v>1</v>
          </cell>
          <cell r="AH162">
            <v>1</v>
          </cell>
          <cell r="AI162">
            <v>1</v>
          </cell>
          <cell r="AJ162">
            <v>1</v>
          </cell>
          <cell r="AK162">
            <v>1</v>
          </cell>
          <cell r="AL162">
            <v>1</v>
          </cell>
          <cell r="AM162">
            <v>1</v>
          </cell>
          <cell r="AN162">
            <v>1</v>
          </cell>
          <cell r="AO162">
            <v>1</v>
          </cell>
          <cell r="AP162">
            <v>1</v>
          </cell>
          <cell r="AQ162">
            <v>1</v>
          </cell>
          <cell r="AR162">
            <v>1</v>
          </cell>
          <cell r="AS162">
            <v>1</v>
          </cell>
          <cell r="AT162">
            <v>1</v>
          </cell>
        </row>
        <row r="163">
          <cell r="A163" t="str">
            <v>EL/EUR-87</v>
          </cell>
          <cell r="B163" t="str">
            <v xml:space="preserve">    Euronota LXXXVII Euro (8%)</v>
          </cell>
          <cell r="W163">
            <v>0</v>
          </cell>
          <cell r="X163">
            <v>0</v>
          </cell>
          <cell r="Y163">
            <v>0</v>
          </cell>
          <cell r="Z163">
            <v>0</v>
          </cell>
          <cell r="AA163">
            <v>0</v>
          </cell>
          <cell r="AB163">
            <v>0</v>
          </cell>
          <cell r="AC163">
            <v>0</v>
          </cell>
          <cell r="AD163">
            <v>0</v>
          </cell>
          <cell r="AE163">
            <v>0</v>
          </cell>
          <cell r="AF163">
            <v>1</v>
          </cell>
          <cell r="AG163">
            <v>1</v>
          </cell>
          <cell r="AH163">
            <v>1</v>
          </cell>
          <cell r="AI163">
            <v>1</v>
          </cell>
          <cell r="AJ163">
            <v>1</v>
          </cell>
          <cell r="AK163">
            <v>1</v>
          </cell>
          <cell r="AL163">
            <v>1</v>
          </cell>
          <cell r="AM163">
            <v>1</v>
          </cell>
          <cell r="AN163">
            <v>1</v>
          </cell>
          <cell r="AO163">
            <v>1</v>
          </cell>
          <cell r="AP163">
            <v>1</v>
          </cell>
          <cell r="AQ163">
            <v>1</v>
          </cell>
          <cell r="AR163">
            <v>1</v>
          </cell>
          <cell r="AS163">
            <v>0</v>
          </cell>
          <cell r="AT163">
            <v>0</v>
          </cell>
        </row>
        <row r="164">
          <cell r="A164" t="str">
            <v>EL/EUR-88</v>
          </cell>
          <cell r="B164" t="str">
            <v xml:space="preserve">    Euronota LXXXVIII Euro (15% y 8%)</v>
          </cell>
          <cell r="W164">
            <v>0</v>
          </cell>
          <cell r="X164">
            <v>0</v>
          </cell>
          <cell r="Y164">
            <v>0</v>
          </cell>
          <cell r="Z164">
            <v>0</v>
          </cell>
          <cell r="AA164">
            <v>0</v>
          </cell>
          <cell r="AB164">
            <v>0</v>
          </cell>
          <cell r="AC164">
            <v>0</v>
          </cell>
          <cell r="AD164">
            <v>0</v>
          </cell>
          <cell r="AE164">
            <v>0</v>
          </cell>
          <cell r="AF164">
            <v>0.94560488468612414</v>
          </cell>
          <cell r="AG164">
            <v>0.9455709223869716</v>
          </cell>
          <cell r="AH164">
            <v>0.94339644428971459</v>
          </cell>
          <cell r="AI164">
            <v>0.94352153286965401</v>
          </cell>
          <cell r="AJ164">
            <v>0.9436527866917882</v>
          </cell>
          <cell r="AK164">
            <v>0.95751674725328051</v>
          </cell>
          <cell r="AL164">
            <v>0.957723521481742</v>
          </cell>
          <cell r="AM164">
            <v>0.96667466996583473</v>
          </cell>
          <cell r="AN164">
            <v>0.96683556852024455</v>
          </cell>
          <cell r="AO164">
            <v>0.96934285703983225</v>
          </cell>
          <cell r="AP164">
            <v>0.96934285707073964</v>
          </cell>
          <cell r="AQ164">
            <v>0.96934285707073964</v>
          </cell>
          <cell r="AR164">
            <v>0.96934285714285728</v>
          </cell>
          <cell r="AS164">
            <v>0.96924872607872881</v>
          </cell>
          <cell r="AT164">
            <v>0.96860267108571418</v>
          </cell>
        </row>
        <row r="165">
          <cell r="A165" t="str">
            <v>EL/USD-89</v>
          </cell>
          <cell r="B165" t="str">
            <v xml:space="preserve">    Euronota LXXXIX (8,875%)</v>
          </cell>
          <cell r="W165">
            <v>0</v>
          </cell>
          <cell r="X165">
            <v>0</v>
          </cell>
          <cell r="Y165">
            <v>0</v>
          </cell>
          <cell r="Z165">
            <v>0</v>
          </cell>
          <cell r="AA165">
            <v>0</v>
          </cell>
          <cell r="AB165">
            <v>0</v>
          </cell>
          <cell r="AC165">
            <v>0</v>
          </cell>
          <cell r="AD165">
            <v>0</v>
          </cell>
          <cell r="AE165">
            <v>0</v>
          </cell>
          <cell r="AF165">
            <v>1</v>
          </cell>
          <cell r="AG165">
            <v>1</v>
          </cell>
          <cell r="AH165">
            <v>1</v>
          </cell>
          <cell r="AI165">
            <v>1</v>
          </cell>
          <cell r="AJ165">
            <v>1</v>
          </cell>
          <cell r="AK165">
            <v>1</v>
          </cell>
          <cell r="AL165">
            <v>1</v>
          </cell>
          <cell r="AM165">
            <v>1</v>
          </cell>
          <cell r="AN165">
            <v>1</v>
          </cell>
          <cell r="AO165">
            <v>1</v>
          </cell>
          <cell r="AP165">
            <v>1</v>
          </cell>
          <cell r="AQ165">
            <v>1</v>
          </cell>
          <cell r="AR165">
            <v>1</v>
          </cell>
          <cell r="AS165">
            <v>1</v>
          </cell>
          <cell r="AT165">
            <v>1</v>
          </cell>
        </row>
        <row r="166">
          <cell r="A166" t="str">
            <v>EL/EUR-90</v>
          </cell>
          <cell r="B166" t="str">
            <v xml:space="preserve">    Euronota XC Euro (9,5%)</v>
          </cell>
          <cell r="W166">
            <v>0</v>
          </cell>
          <cell r="X166">
            <v>0</v>
          </cell>
          <cell r="Y166">
            <v>0</v>
          </cell>
          <cell r="Z166">
            <v>0</v>
          </cell>
          <cell r="AA166">
            <v>0</v>
          </cell>
          <cell r="AB166">
            <v>0</v>
          </cell>
          <cell r="AC166">
            <v>0</v>
          </cell>
          <cell r="AD166">
            <v>0</v>
          </cell>
          <cell r="AE166">
            <v>0</v>
          </cell>
          <cell r="AF166">
            <v>0.97993856368993104</v>
          </cell>
          <cell r="AG166">
            <v>0.9738160524608872</v>
          </cell>
          <cell r="AH166">
            <v>0.94754015093507526</v>
          </cell>
          <cell r="AI166">
            <v>0.97395064068846393</v>
          </cell>
          <cell r="AJ166">
            <v>0.9725118173613968</v>
          </cell>
          <cell r="AK166">
            <v>0.97224022656272813</v>
          </cell>
          <cell r="AL166">
            <v>0.97237541670228222</v>
          </cell>
          <cell r="AM166">
            <v>0.97227556906032786</v>
          </cell>
          <cell r="AN166">
            <v>0.89375032715110747</v>
          </cell>
          <cell r="AO166">
            <v>0.93212499980041463</v>
          </cell>
          <cell r="AP166">
            <v>0.9233765908569237</v>
          </cell>
          <cell r="AQ166">
            <v>0.9233765908569237</v>
          </cell>
          <cell r="AR166">
            <v>0.91988067500000004</v>
          </cell>
          <cell r="AS166">
            <v>0.97993859110448278</v>
          </cell>
          <cell r="AT166">
            <v>0.96414211999999999</v>
          </cell>
        </row>
        <row r="167">
          <cell r="A167" t="str">
            <v>EL/USD-91</v>
          </cell>
          <cell r="B167" t="str">
            <v xml:space="preserve">    Euronota XCI (Libor + 575 p.b.)</v>
          </cell>
          <cell r="W167">
            <v>0</v>
          </cell>
          <cell r="X167">
            <v>0</v>
          </cell>
          <cell r="Y167">
            <v>0</v>
          </cell>
          <cell r="Z167">
            <v>0</v>
          </cell>
          <cell r="AA167">
            <v>0</v>
          </cell>
          <cell r="AB167">
            <v>0</v>
          </cell>
          <cell r="AC167">
            <v>0</v>
          </cell>
          <cell r="AD167">
            <v>0</v>
          </cell>
          <cell r="AE167">
            <v>0</v>
          </cell>
          <cell r="AF167">
            <v>0</v>
          </cell>
          <cell r="AG167">
            <v>0.89053440000000006</v>
          </cell>
          <cell r="AH167">
            <v>0.89337000000000011</v>
          </cell>
          <cell r="AI167">
            <v>0.84692841709401701</v>
          </cell>
          <cell r="AJ167">
            <v>0.85925558074193664</v>
          </cell>
          <cell r="AK167">
            <v>0.85888729924085583</v>
          </cell>
          <cell r="AL167">
            <v>0.86048358418056392</v>
          </cell>
          <cell r="AM167">
            <v>0.85910621153450051</v>
          </cell>
          <cell r="AN167">
            <v>0.89279637719298255</v>
          </cell>
          <cell r="AO167">
            <v>0.97834560415764404</v>
          </cell>
          <cell r="AP167">
            <v>0.97834560415764404</v>
          </cell>
          <cell r="AQ167">
            <v>0.97834560415764404</v>
          </cell>
          <cell r="AR167">
            <v>1</v>
          </cell>
          <cell r="AS167">
            <v>0.9889331562638336</v>
          </cell>
          <cell r="AT167">
            <v>1</v>
          </cell>
        </row>
        <row r="168">
          <cell r="A168" t="str">
            <v>EL/EUR-92</v>
          </cell>
          <cell r="B168" t="str">
            <v xml:space="preserve">    Euronota XCII Euro (15% y 8%)</v>
          </cell>
          <cell r="W168">
            <v>0</v>
          </cell>
          <cell r="X168">
            <v>0</v>
          </cell>
          <cell r="Y168">
            <v>0</v>
          </cell>
          <cell r="Z168">
            <v>0</v>
          </cell>
          <cell r="AA168">
            <v>0</v>
          </cell>
          <cell r="AB168">
            <v>0</v>
          </cell>
          <cell r="AC168">
            <v>0</v>
          </cell>
          <cell r="AD168">
            <v>0</v>
          </cell>
          <cell r="AE168">
            <v>0</v>
          </cell>
          <cell r="AF168">
            <v>0</v>
          </cell>
          <cell r="AG168">
            <v>0.9941785484577661</v>
          </cell>
          <cell r="AH168">
            <v>0.99417642968149278</v>
          </cell>
          <cell r="AI168">
            <v>0.9941087342892041</v>
          </cell>
          <cell r="AJ168">
            <v>0.99412253307215559</v>
          </cell>
          <cell r="AK168">
            <v>0.99406446516842484</v>
          </cell>
          <cell r="AL168">
            <v>0.99409335509400243</v>
          </cell>
          <cell r="AM168">
            <v>0.99407200939645834</v>
          </cell>
          <cell r="AN168">
            <v>0.99412000031767689</v>
          </cell>
          <cell r="AO168">
            <v>0.99347999996932479</v>
          </cell>
          <cell r="AP168">
            <v>0.99348002076555608</v>
          </cell>
          <cell r="AQ168">
            <v>0.99348002076555608</v>
          </cell>
          <cell r="AR168">
            <v>0.99348005805434769</v>
          </cell>
          <cell r="AS168">
            <v>0.99418219142029995</v>
          </cell>
          <cell r="AT168">
            <v>0.99405996480000003</v>
          </cell>
        </row>
        <row r="169">
          <cell r="A169" t="str">
            <v>EL/EUR-93</v>
          </cell>
          <cell r="B169" t="str">
            <v xml:space="preserve">    Euronota XCIII Euro (9%)</v>
          </cell>
          <cell r="W169">
            <v>0</v>
          </cell>
          <cell r="X169">
            <v>0</v>
          </cell>
          <cell r="Y169">
            <v>0</v>
          </cell>
          <cell r="Z169">
            <v>0</v>
          </cell>
          <cell r="AA169">
            <v>0</v>
          </cell>
          <cell r="AB169">
            <v>0</v>
          </cell>
          <cell r="AC169">
            <v>0</v>
          </cell>
          <cell r="AD169">
            <v>0</v>
          </cell>
          <cell r="AE169">
            <v>0</v>
          </cell>
          <cell r="AF169">
            <v>0</v>
          </cell>
          <cell r="AG169">
            <v>1</v>
          </cell>
          <cell r="AH169">
            <v>1</v>
          </cell>
          <cell r="AI169">
            <v>1</v>
          </cell>
          <cell r="AJ169">
            <v>1</v>
          </cell>
          <cell r="AK169">
            <v>1</v>
          </cell>
          <cell r="AL169">
            <v>1</v>
          </cell>
          <cell r="AM169">
            <v>1</v>
          </cell>
          <cell r="AN169">
            <v>0.99295939755502349</v>
          </cell>
          <cell r="AO169">
            <v>1</v>
          </cell>
          <cell r="AP169">
            <v>1</v>
          </cell>
          <cell r="AQ169">
            <v>1</v>
          </cell>
          <cell r="AR169">
            <v>1</v>
          </cell>
          <cell r="AS169">
            <v>1</v>
          </cell>
          <cell r="AT169">
            <v>1</v>
          </cell>
        </row>
        <row r="170">
          <cell r="A170" t="str">
            <v>EL/EUR-94</v>
          </cell>
          <cell r="B170" t="str">
            <v xml:space="preserve">    Euronota XCIV Euro (10,5% y 7%)</v>
          </cell>
          <cell r="W170">
            <v>0</v>
          </cell>
          <cell r="X170">
            <v>0</v>
          </cell>
          <cell r="Y170">
            <v>0</v>
          </cell>
          <cell r="Z170">
            <v>0</v>
          </cell>
          <cell r="AA170">
            <v>0</v>
          </cell>
          <cell r="AB170">
            <v>0</v>
          </cell>
          <cell r="AC170">
            <v>0</v>
          </cell>
          <cell r="AD170">
            <v>0</v>
          </cell>
          <cell r="AE170">
            <v>0</v>
          </cell>
          <cell r="AF170">
            <v>0</v>
          </cell>
          <cell r="AG170">
            <v>1</v>
          </cell>
          <cell r="AH170">
            <v>1</v>
          </cell>
          <cell r="AI170">
            <v>1</v>
          </cell>
          <cell r="AJ170">
            <v>1</v>
          </cell>
          <cell r="AK170">
            <v>1</v>
          </cell>
          <cell r="AL170">
            <v>1</v>
          </cell>
          <cell r="AM170">
            <v>1</v>
          </cell>
          <cell r="AN170">
            <v>1</v>
          </cell>
          <cell r="AO170">
            <v>1</v>
          </cell>
          <cell r="AP170">
            <v>1</v>
          </cell>
          <cell r="AQ170">
            <v>1</v>
          </cell>
          <cell r="AR170">
            <v>1</v>
          </cell>
          <cell r="AS170">
            <v>1</v>
          </cell>
          <cell r="AT170">
            <v>1</v>
          </cell>
        </row>
        <row r="171">
          <cell r="A171" t="str">
            <v>EL/EUR-95</v>
          </cell>
          <cell r="B171" t="str">
            <v xml:space="preserve">    Euronota XCV Euro ( 9%)</v>
          </cell>
          <cell r="W171">
            <v>0</v>
          </cell>
          <cell r="X171">
            <v>0</v>
          </cell>
          <cell r="Y171">
            <v>0</v>
          </cell>
          <cell r="Z171">
            <v>0</v>
          </cell>
          <cell r="AA171">
            <v>0</v>
          </cell>
          <cell r="AB171">
            <v>0</v>
          </cell>
          <cell r="AC171">
            <v>0</v>
          </cell>
          <cell r="AD171">
            <v>0</v>
          </cell>
          <cell r="AE171">
            <v>0</v>
          </cell>
          <cell r="AF171">
            <v>0</v>
          </cell>
          <cell r="AG171">
            <v>1</v>
          </cell>
          <cell r="AH171">
            <v>1</v>
          </cell>
          <cell r="AI171">
            <v>1</v>
          </cell>
          <cell r="AJ171">
            <v>1</v>
          </cell>
          <cell r="AK171">
            <v>1</v>
          </cell>
          <cell r="AL171">
            <v>1</v>
          </cell>
          <cell r="AM171">
            <v>1</v>
          </cell>
          <cell r="AN171">
            <v>1</v>
          </cell>
          <cell r="AO171">
            <v>1</v>
          </cell>
          <cell r="AP171">
            <v>1</v>
          </cell>
          <cell r="AQ171">
            <v>1</v>
          </cell>
          <cell r="AR171">
            <v>1</v>
          </cell>
          <cell r="AS171">
            <v>1</v>
          </cell>
          <cell r="AT171">
            <v>1</v>
          </cell>
        </row>
        <row r="172">
          <cell r="A172" t="str">
            <v>EL/EUR-96</v>
          </cell>
          <cell r="B172" t="str">
            <v xml:space="preserve">    Euronota XCVI Euro ( 7,125%)</v>
          </cell>
          <cell r="W172">
            <v>0</v>
          </cell>
          <cell r="X172">
            <v>0</v>
          </cell>
          <cell r="Y172">
            <v>0</v>
          </cell>
          <cell r="Z172">
            <v>0</v>
          </cell>
          <cell r="AA172">
            <v>0</v>
          </cell>
          <cell r="AB172">
            <v>0</v>
          </cell>
          <cell r="AC172">
            <v>0</v>
          </cell>
          <cell r="AD172">
            <v>0</v>
          </cell>
          <cell r="AE172">
            <v>0</v>
          </cell>
          <cell r="AF172">
            <v>0</v>
          </cell>
          <cell r="AG172">
            <v>1</v>
          </cell>
          <cell r="AH172">
            <v>1</v>
          </cell>
          <cell r="AI172">
            <v>0.94993991193732896</v>
          </cell>
          <cell r="AJ172">
            <v>1</v>
          </cell>
          <cell r="AK172">
            <v>1</v>
          </cell>
          <cell r="AL172">
            <v>1</v>
          </cell>
          <cell r="AM172">
            <v>1</v>
          </cell>
          <cell r="AN172">
            <v>1</v>
          </cell>
          <cell r="AO172">
            <v>1</v>
          </cell>
          <cell r="AP172">
            <v>1</v>
          </cell>
          <cell r="AQ172">
            <v>1</v>
          </cell>
          <cell r="AR172">
            <v>1</v>
          </cell>
          <cell r="AS172">
            <v>1</v>
          </cell>
          <cell r="AT172">
            <v>0</v>
          </cell>
        </row>
        <row r="173">
          <cell r="A173" t="str">
            <v>EL/EUR-97</v>
          </cell>
          <cell r="B173" t="str">
            <v xml:space="preserve">    Euronota XCVII Euro (8,5%)</v>
          </cell>
          <cell r="W173">
            <v>0</v>
          </cell>
          <cell r="X173">
            <v>0</v>
          </cell>
          <cell r="Y173">
            <v>0</v>
          </cell>
          <cell r="Z173">
            <v>0</v>
          </cell>
          <cell r="AA173">
            <v>0</v>
          </cell>
          <cell r="AB173">
            <v>0</v>
          </cell>
          <cell r="AC173">
            <v>0</v>
          </cell>
          <cell r="AD173">
            <v>0</v>
          </cell>
          <cell r="AE173">
            <v>0</v>
          </cell>
          <cell r="AF173">
            <v>0</v>
          </cell>
          <cell r="AG173">
            <v>0</v>
          </cell>
          <cell r="AH173">
            <v>1</v>
          </cell>
          <cell r="AI173">
            <v>1</v>
          </cell>
          <cell r="AJ173">
            <v>1</v>
          </cell>
          <cell r="AK173">
            <v>1</v>
          </cell>
          <cell r="AL173">
            <v>1</v>
          </cell>
          <cell r="AM173">
            <v>1</v>
          </cell>
          <cell r="AN173">
            <v>1</v>
          </cell>
          <cell r="AO173">
            <v>1</v>
          </cell>
          <cell r="AP173">
            <v>1</v>
          </cell>
          <cell r="AQ173">
            <v>1</v>
          </cell>
          <cell r="AR173">
            <v>1</v>
          </cell>
          <cell r="AS173">
            <v>1</v>
          </cell>
          <cell r="AT173">
            <v>1</v>
          </cell>
        </row>
        <row r="174">
          <cell r="A174" t="str">
            <v>EL/EUR-98</v>
          </cell>
          <cell r="B174" t="str">
            <v xml:space="preserve">    Euronota XCVIII  Euro (Euribor+400)</v>
          </cell>
          <cell r="W174">
            <v>0</v>
          </cell>
          <cell r="X174">
            <v>0</v>
          </cell>
          <cell r="Y174">
            <v>0</v>
          </cell>
          <cell r="Z174">
            <v>0</v>
          </cell>
          <cell r="AA174">
            <v>0</v>
          </cell>
          <cell r="AB174">
            <v>0</v>
          </cell>
          <cell r="AC174">
            <v>0</v>
          </cell>
          <cell r="AD174">
            <v>0</v>
          </cell>
          <cell r="AE174">
            <v>0</v>
          </cell>
          <cell r="AF174">
            <v>0</v>
          </cell>
          <cell r="AG174">
            <v>0</v>
          </cell>
          <cell r="AH174">
            <v>1</v>
          </cell>
          <cell r="AI174">
            <v>1</v>
          </cell>
          <cell r="AJ174">
            <v>1</v>
          </cell>
          <cell r="AK174">
            <v>1</v>
          </cell>
          <cell r="AL174">
            <v>1</v>
          </cell>
          <cell r="AM174">
            <v>1</v>
          </cell>
          <cell r="AN174">
            <v>1</v>
          </cell>
          <cell r="AO174">
            <v>1</v>
          </cell>
          <cell r="AP174">
            <v>1</v>
          </cell>
          <cell r="AQ174">
            <v>1</v>
          </cell>
          <cell r="AR174">
            <v>1</v>
          </cell>
          <cell r="AS174">
            <v>1</v>
          </cell>
          <cell r="AT174">
            <v>1</v>
          </cell>
        </row>
        <row r="175">
          <cell r="A175" t="str">
            <v>EL/JPY-99</v>
          </cell>
          <cell r="B175" t="str">
            <v xml:space="preserve">    Euronota XCIX  Y (3,5%)</v>
          </cell>
          <cell r="W175">
            <v>0</v>
          </cell>
          <cell r="X175">
            <v>0</v>
          </cell>
          <cell r="Y175">
            <v>0</v>
          </cell>
          <cell r="Z175">
            <v>0</v>
          </cell>
          <cell r="AA175">
            <v>0</v>
          </cell>
          <cell r="AB175">
            <v>0</v>
          </cell>
          <cell r="AC175">
            <v>0</v>
          </cell>
          <cell r="AD175">
            <v>0</v>
          </cell>
          <cell r="AE175">
            <v>0</v>
          </cell>
          <cell r="AF175">
            <v>0</v>
          </cell>
          <cell r="AG175">
            <v>0</v>
          </cell>
          <cell r="AH175">
            <v>1</v>
          </cell>
          <cell r="AI175">
            <v>1</v>
          </cell>
          <cell r="AJ175">
            <v>1</v>
          </cell>
          <cell r="AK175">
            <v>1</v>
          </cell>
          <cell r="AL175">
            <v>1</v>
          </cell>
          <cell r="AM175">
            <v>1</v>
          </cell>
          <cell r="AN175">
            <v>1</v>
          </cell>
          <cell r="AO175">
            <v>1</v>
          </cell>
          <cell r="AP175">
            <v>1</v>
          </cell>
          <cell r="AQ175">
            <v>1</v>
          </cell>
          <cell r="AR175">
            <v>1</v>
          </cell>
          <cell r="AS175">
            <v>1</v>
          </cell>
          <cell r="AT175">
            <v>1</v>
          </cell>
        </row>
        <row r="176">
          <cell r="A176" t="str">
            <v>EL/EUR-100</v>
          </cell>
          <cell r="B176" t="str">
            <v xml:space="preserve">    Euronota C Euro (8,5%)</v>
          </cell>
          <cell r="W176">
            <v>0</v>
          </cell>
          <cell r="X176">
            <v>0</v>
          </cell>
          <cell r="Y176">
            <v>0</v>
          </cell>
          <cell r="Z176">
            <v>0</v>
          </cell>
          <cell r="AA176">
            <v>0</v>
          </cell>
          <cell r="AB176">
            <v>0</v>
          </cell>
          <cell r="AC176">
            <v>0</v>
          </cell>
          <cell r="AD176">
            <v>0</v>
          </cell>
          <cell r="AE176">
            <v>0</v>
          </cell>
          <cell r="AF176">
            <v>0</v>
          </cell>
          <cell r="AG176">
            <v>0</v>
          </cell>
          <cell r="AH176">
            <v>1</v>
          </cell>
          <cell r="AI176">
            <v>0.99823747966845766</v>
          </cell>
          <cell r="AJ176">
            <v>0.99853701318590582</v>
          </cell>
          <cell r="AK176">
            <v>0.99101239848894029</v>
          </cell>
          <cell r="AL176">
            <v>0.99143981449823138</v>
          </cell>
          <cell r="AM176">
            <v>0.99957953858760173</v>
          </cell>
          <cell r="AN176">
            <v>1</v>
          </cell>
          <cell r="AO176">
            <v>1</v>
          </cell>
          <cell r="AP176">
            <v>0</v>
          </cell>
          <cell r="AQ176">
            <v>0</v>
          </cell>
          <cell r="AR176">
            <v>0</v>
          </cell>
          <cell r="AS176">
            <v>0</v>
          </cell>
          <cell r="AT176">
            <v>0</v>
          </cell>
        </row>
        <row r="177">
          <cell r="A177" t="str">
            <v>EL/EUR-101</v>
          </cell>
          <cell r="B177" t="str">
            <v xml:space="preserve">    Euronota CI Euro (7,3% cupon diferido)</v>
          </cell>
          <cell r="W177">
            <v>0</v>
          </cell>
          <cell r="X177">
            <v>0</v>
          </cell>
          <cell r="Y177">
            <v>0</v>
          </cell>
          <cell r="Z177">
            <v>0</v>
          </cell>
          <cell r="AA177">
            <v>0</v>
          </cell>
          <cell r="AB177">
            <v>0</v>
          </cell>
          <cell r="AC177">
            <v>0</v>
          </cell>
          <cell r="AD177">
            <v>0</v>
          </cell>
          <cell r="AE177">
            <v>0</v>
          </cell>
          <cell r="AF177">
            <v>0</v>
          </cell>
          <cell r="AG177">
            <v>0</v>
          </cell>
          <cell r="AH177">
            <v>0</v>
          </cell>
          <cell r="AI177">
            <v>1</v>
          </cell>
          <cell r="AJ177">
            <v>1</v>
          </cell>
          <cell r="AK177">
            <v>1</v>
          </cell>
          <cell r="AL177">
            <v>1</v>
          </cell>
          <cell r="AM177">
            <v>1</v>
          </cell>
          <cell r="AN177">
            <v>1</v>
          </cell>
          <cell r="AO177">
            <v>0</v>
          </cell>
          <cell r="AP177">
            <v>0</v>
          </cell>
          <cell r="AQ177">
            <v>0</v>
          </cell>
          <cell r="AR177">
            <v>0</v>
          </cell>
          <cell r="AS177">
            <v>0</v>
          </cell>
          <cell r="AT177">
            <v>0</v>
          </cell>
        </row>
        <row r="178">
          <cell r="A178" t="str">
            <v>EL/EUR-102</v>
          </cell>
          <cell r="B178" t="str">
            <v xml:space="preserve">    Euronota CII Euro (9,25%)</v>
          </cell>
          <cell r="W178">
            <v>0</v>
          </cell>
          <cell r="X178">
            <v>0</v>
          </cell>
          <cell r="Y178">
            <v>0</v>
          </cell>
          <cell r="Z178">
            <v>0</v>
          </cell>
          <cell r="AA178">
            <v>0</v>
          </cell>
          <cell r="AB178">
            <v>0</v>
          </cell>
          <cell r="AC178">
            <v>0</v>
          </cell>
          <cell r="AD178">
            <v>0</v>
          </cell>
          <cell r="AE178">
            <v>0</v>
          </cell>
          <cell r="AF178">
            <v>0</v>
          </cell>
          <cell r="AG178">
            <v>0</v>
          </cell>
          <cell r="AH178">
            <v>0</v>
          </cell>
          <cell r="AI178">
            <v>1</v>
          </cell>
          <cell r="AJ178">
            <v>0.99922779437984977</v>
          </cell>
          <cell r="AK178">
            <v>0.99924408432281853</v>
          </cell>
          <cell r="AL178">
            <v>0.99915890151169784</v>
          </cell>
          <cell r="AM178">
            <v>0.9992341730897889</v>
          </cell>
          <cell r="AN178">
            <v>1</v>
          </cell>
          <cell r="AO178">
            <v>1</v>
          </cell>
          <cell r="AP178">
            <v>1</v>
          </cell>
          <cell r="AQ178">
            <v>1</v>
          </cell>
          <cell r="AR178">
            <v>1</v>
          </cell>
          <cell r="AS178">
            <v>1</v>
          </cell>
          <cell r="AT178">
            <v>1</v>
          </cell>
        </row>
        <row r="179">
          <cell r="A179" t="str">
            <v>EL/EUR-103</v>
          </cell>
          <cell r="B179" t="str">
            <v xml:space="preserve">    Euronota CIII Euro (9,75%)</v>
          </cell>
          <cell r="W179">
            <v>0</v>
          </cell>
          <cell r="X179">
            <v>0</v>
          </cell>
          <cell r="Y179">
            <v>0</v>
          </cell>
          <cell r="Z179">
            <v>0</v>
          </cell>
          <cell r="AA179">
            <v>0</v>
          </cell>
          <cell r="AB179">
            <v>0</v>
          </cell>
          <cell r="AC179">
            <v>0</v>
          </cell>
          <cell r="AD179">
            <v>0</v>
          </cell>
          <cell r="AE179">
            <v>0</v>
          </cell>
          <cell r="AF179">
            <v>0</v>
          </cell>
          <cell r="AG179">
            <v>0</v>
          </cell>
          <cell r="AH179">
            <v>0</v>
          </cell>
          <cell r="AI179">
            <v>1</v>
          </cell>
          <cell r="AJ179">
            <v>1</v>
          </cell>
          <cell r="AK179">
            <v>1</v>
          </cell>
          <cell r="AL179">
            <v>1</v>
          </cell>
          <cell r="AM179">
            <v>1</v>
          </cell>
          <cell r="AN179">
            <v>1</v>
          </cell>
          <cell r="AO179">
            <v>1</v>
          </cell>
          <cell r="AP179">
            <v>1</v>
          </cell>
          <cell r="AQ179">
            <v>1</v>
          </cell>
          <cell r="AR179">
            <v>1</v>
          </cell>
          <cell r="AS179">
            <v>1</v>
          </cell>
          <cell r="AT179">
            <v>1</v>
          </cell>
        </row>
        <row r="180">
          <cell r="A180" t="str">
            <v>EL/EUR-104</v>
          </cell>
          <cell r="B180" t="str">
            <v xml:space="preserve">    Euronota CIV Euro (10%)</v>
          </cell>
          <cell r="W180">
            <v>0</v>
          </cell>
          <cell r="X180">
            <v>0</v>
          </cell>
          <cell r="Y180">
            <v>0</v>
          </cell>
          <cell r="Z180">
            <v>0</v>
          </cell>
          <cell r="AA180">
            <v>0</v>
          </cell>
          <cell r="AB180">
            <v>0</v>
          </cell>
          <cell r="AC180">
            <v>0</v>
          </cell>
          <cell r="AD180">
            <v>0</v>
          </cell>
          <cell r="AE180">
            <v>0</v>
          </cell>
          <cell r="AF180">
            <v>0</v>
          </cell>
          <cell r="AG180">
            <v>0</v>
          </cell>
          <cell r="AH180">
            <v>0</v>
          </cell>
          <cell r="AI180">
            <v>1</v>
          </cell>
          <cell r="AJ180">
            <v>1</v>
          </cell>
          <cell r="AK180">
            <v>1</v>
          </cell>
          <cell r="AL180">
            <v>1</v>
          </cell>
          <cell r="AM180">
            <v>1</v>
          </cell>
          <cell r="AN180">
            <v>1</v>
          </cell>
          <cell r="AO180">
            <v>1</v>
          </cell>
          <cell r="AP180">
            <v>1</v>
          </cell>
          <cell r="AQ180">
            <v>1</v>
          </cell>
          <cell r="AR180">
            <v>1</v>
          </cell>
          <cell r="AS180">
            <v>1</v>
          </cell>
          <cell r="AT180">
            <v>1</v>
          </cell>
        </row>
        <row r="181">
          <cell r="A181" t="str">
            <v>EL/JPY-105</v>
          </cell>
          <cell r="B181" t="str">
            <v xml:space="preserve">    Euronota CV Y (5,4%)</v>
          </cell>
          <cell r="W181">
            <v>0</v>
          </cell>
          <cell r="X181">
            <v>0</v>
          </cell>
          <cell r="Y181">
            <v>0</v>
          </cell>
          <cell r="Z181">
            <v>0</v>
          </cell>
          <cell r="AA181">
            <v>0</v>
          </cell>
          <cell r="AB181">
            <v>0</v>
          </cell>
          <cell r="AC181">
            <v>0</v>
          </cell>
          <cell r="AD181">
            <v>0</v>
          </cell>
          <cell r="AE181">
            <v>0</v>
          </cell>
          <cell r="AF181">
            <v>0</v>
          </cell>
          <cell r="AG181">
            <v>0</v>
          </cell>
          <cell r="AH181">
            <v>0</v>
          </cell>
          <cell r="AI181">
            <v>1</v>
          </cell>
          <cell r="AJ181">
            <v>1</v>
          </cell>
          <cell r="AK181">
            <v>1</v>
          </cell>
          <cell r="AL181">
            <v>1</v>
          </cell>
          <cell r="AM181">
            <v>1</v>
          </cell>
          <cell r="AN181">
            <v>1</v>
          </cell>
          <cell r="AO181">
            <v>1</v>
          </cell>
          <cell r="AP181">
            <v>1</v>
          </cell>
          <cell r="AQ181">
            <v>1</v>
          </cell>
          <cell r="AR181">
            <v>1</v>
          </cell>
          <cell r="AS181">
            <v>1</v>
          </cell>
          <cell r="AT181">
            <v>1</v>
          </cell>
        </row>
        <row r="182">
          <cell r="A182" t="str">
            <v>EL/EUR-106</v>
          </cell>
          <cell r="B182" t="str">
            <v xml:space="preserve">    Euronota CVI Euro (L3+510)</v>
          </cell>
          <cell r="W182">
            <v>0</v>
          </cell>
          <cell r="X182">
            <v>0</v>
          </cell>
          <cell r="Y182">
            <v>0</v>
          </cell>
          <cell r="Z182">
            <v>0</v>
          </cell>
          <cell r="AA182">
            <v>0</v>
          </cell>
          <cell r="AB182">
            <v>0</v>
          </cell>
          <cell r="AC182">
            <v>0</v>
          </cell>
          <cell r="AD182">
            <v>0</v>
          </cell>
          <cell r="AE182">
            <v>0</v>
          </cell>
          <cell r="AF182">
            <v>0</v>
          </cell>
          <cell r="AG182">
            <v>0</v>
          </cell>
          <cell r="AH182">
            <v>0</v>
          </cell>
          <cell r="AI182">
            <v>1</v>
          </cell>
          <cell r="AJ182">
            <v>1</v>
          </cell>
          <cell r="AK182">
            <v>1</v>
          </cell>
          <cell r="AL182">
            <v>1</v>
          </cell>
          <cell r="AM182">
            <v>1</v>
          </cell>
          <cell r="AN182">
            <v>1</v>
          </cell>
          <cell r="AO182">
            <v>1</v>
          </cell>
          <cell r="AP182">
            <v>1</v>
          </cell>
          <cell r="AQ182">
            <v>1</v>
          </cell>
          <cell r="AR182">
            <v>1</v>
          </cell>
          <cell r="AS182">
            <v>1</v>
          </cell>
          <cell r="AT182">
            <v>1</v>
          </cell>
        </row>
        <row r="183">
          <cell r="A183" t="str">
            <v>EL/EUR-107</v>
          </cell>
          <cell r="B183" t="str">
            <v xml:space="preserve">    Euronota CVII Euro (10%)</v>
          </cell>
          <cell r="W183">
            <v>0</v>
          </cell>
          <cell r="X183">
            <v>0</v>
          </cell>
          <cell r="Y183">
            <v>0</v>
          </cell>
          <cell r="Z183">
            <v>0</v>
          </cell>
          <cell r="AA183">
            <v>0</v>
          </cell>
          <cell r="AB183">
            <v>0</v>
          </cell>
          <cell r="AC183">
            <v>0</v>
          </cell>
          <cell r="AD183">
            <v>0</v>
          </cell>
          <cell r="AE183">
            <v>0</v>
          </cell>
          <cell r="AF183">
            <v>0</v>
          </cell>
          <cell r="AG183">
            <v>0</v>
          </cell>
          <cell r="AH183">
            <v>0</v>
          </cell>
          <cell r="AI183">
            <v>0</v>
          </cell>
          <cell r="AJ183">
            <v>0.9736239288997065</v>
          </cell>
          <cell r="AK183">
            <v>0.99934829159296157</v>
          </cell>
          <cell r="AL183">
            <v>0.99924779862745172</v>
          </cell>
          <cell r="AM183">
            <v>0.99864970859520041</v>
          </cell>
          <cell r="AN183">
            <v>0.99854587661415339</v>
          </cell>
          <cell r="AO183">
            <v>0.99596487998539662</v>
          </cell>
          <cell r="AP183">
            <v>0.99869234543230767</v>
          </cell>
          <cell r="AQ183">
            <v>0.99869234543230767</v>
          </cell>
          <cell r="AR183">
            <v>0.99869230769230766</v>
          </cell>
          <cell r="AS183">
            <v>1</v>
          </cell>
          <cell r="AT183">
            <v>1</v>
          </cell>
        </row>
        <row r="184">
          <cell r="A184" t="str">
            <v>EL/EUR-108</v>
          </cell>
          <cell r="B184" t="str">
            <v xml:space="preserve">    Euronota CVIII Euro (10,25%)</v>
          </cell>
          <cell r="W184">
            <v>0</v>
          </cell>
          <cell r="X184">
            <v>0</v>
          </cell>
          <cell r="Y184">
            <v>0</v>
          </cell>
          <cell r="Z184">
            <v>0</v>
          </cell>
          <cell r="AA184">
            <v>0</v>
          </cell>
          <cell r="AB184">
            <v>0</v>
          </cell>
          <cell r="AC184">
            <v>0</v>
          </cell>
          <cell r="AD184">
            <v>0</v>
          </cell>
          <cell r="AE184">
            <v>0</v>
          </cell>
          <cell r="AF184">
            <v>0</v>
          </cell>
          <cell r="AG184">
            <v>0</v>
          </cell>
          <cell r="AH184">
            <v>0</v>
          </cell>
          <cell r="AI184">
            <v>0</v>
          </cell>
          <cell r="AJ184">
            <v>0.96504993853157972</v>
          </cell>
          <cell r="AK184">
            <v>0.96430175458003853</v>
          </cell>
          <cell r="AL184">
            <v>0.96445074583829105</v>
          </cell>
          <cell r="AM184">
            <v>0.96174651199305783</v>
          </cell>
          <cell r="AN184">
            <v>0.96420302445429473</v>
          </cell>
          <cell r="AO184">
            <v>0.96713333323024642</v>
          </cell>
          <cell r="AP184">
            <v>0.96713339098072293</v>
          </cell>
          <cell r="AQ184">
            <v>0.96713339098072293</v>
          </cell>
          <cell r="AR184">
            <v>0.96888546666666664</v>
          </cell>
          <cell r="AS184">
            <v>0.96869102846448518</v>
          </cell>
          <cell r="AT184">
            <v>0.96836810026666664</v>
          </cell>
        </row>
        <row r="185">
          <cell r="A185" t="str">
            <v>EL/EUR-109</v>
          </cell>
          <cell r="B185" t="str">
            <v xml:space="preserve">    Euronota CIX Euro (8,125%)</v>
          </cell>
          <cell r="W185">
            <v>0</v>
          </cell>
          <cell r="X185">
            <v>0</v>
          </cell>
          <cell r="Y185">
            <v>0</v>
          </cell>
          <cell r="Z185">
            <v>0</v>
          </cell>
          <cell r="AA185">
            <v>0</v>
          </cell>
          <cell r="AB185">
            <v>0</v>
          </cell>
          <cell r="AC185">
            <v>0</v>
          </cell>
          <cell r="AD185">
            <v>0</v>
          </cell>
          <cell r="AE185">
            <v>0</v>
          </cell>
          <cell r="AF185">
            <v>0</v>
          </cell>
          <cell r="AG185">
            <v>0</v>
          </cell>
          <cell r="AH185">
            <v>0</v>
          </cell>
          <cell r="AI185">
            <v>0</v>
          </cell>
          <cell r="AJ185">
            <v>0</v>
          </cell>
          <cell r="AK185">
            <v>1</v>
          </cell>
          <cell r="AL185">
            <v>1</v>
          </cell>
          <cell r="AM185">
            <v>1</v>
          </cell>
          <cell r="AN185">
            <v>1</v>
          </cell>
          <cell r="AO185">
            <v>1</v>
          </cell>
          <cell r="AP185">
            <v>1</v>
          </cell>
          <cell r="AQ185">
            <v>1</v>
          </cell>
          <cell r="AR185">
            <v>1</v>
          </cell>
          <cell r="AS185">
            <v>1</v>
          </cell>
          <cell r="AT185">
            <v>1</v>
          </cell>
        </row>
        <row r="186">
          <cell r="A186" t="str">
            <v>EL/EUR-110</v>
          </cell>
          <cell r="B186" t="str">
            <v xml:space="preserve">    Euronota CX Euro (9%)</v>
          </cell>
          <cell r="W186">
            <v>0</v>
          </cell>
          <cell r="X186">
            <v>0</v>
          </cell>
          <cell r="Y186">
            <v>0</v>
          </cell>
          <cell r="Z186">
            <v>0</v>
          </cell>
          <cell r="AA186">
            <v>0</v>
          </cell>
          <cell r="AB186">
            <v>0</v>
          </cell>
          <cell r="AC186">
            <v>0</v>
          </cell>
          <cell r="AD186">
            <v>0</v>
          </cell>
          <cell r="AE186">
            <v>0</v>
          </cell>
          <cell r="AF186">
            <v>0</v>
          </cell>
          <cell r="AG186">
            <v>0</v>
          </cell>
          <cell r="AH186">
            <v>0</v>
          </cell>
          <cell r="AI186">
            <v>0</v>
          </cell>
          <cell r="AJ186">
            <v>0</v>
          </cell>
          <cell r="AK186">
            <v>1</v>
          </cell>
          <cell r="AL186">
            <v>1</v>
          </cell>
          <cell r="AM186">
            <v>1</v>
          </cell>
          <cell r="AN186">
            <v>1</v>
          </cell>
          <cell r="AO186">
            <v>1</v>
          </cell>
          <cell r="AP186">
            <v>1</v>
          </cell>
          <cell r="AQ186">
            <v>1</v>
          </cell>
          <cell r="AR186">
            <v>1</v>
          </cell>
          <cell r="AS186">
            <v>1</v>
          </cell>
          <cell r="AT186">
            <v>1</v>
          </cell>
        </row>
        <row r="187">
          <cell r="A187" t="str">
            <v>EL/JPY-111</v>
          </cell>
          <cell r="B187" t="str">
            <v xml:space="preserve">    Euronota CXI Y (5,125%)</v>
          </cell>
          <cell r="W187">
            <v>0</v>
          </cell>
          <cell r="X187">
            <v>0</v>
          </cell>
          <cell r="Y187">
            <v>0</v>
          </cell>
          <cell r="Z187">
            <v>0</v>
          </cell>
          <cell r="AA187">
            <v>0</v>
          </cell>
          <cell r="AB187">
            <v>0</v>
          </cell>
          <cell r="AC187">
            <v>0</v>
          </cell>
          <cell r="AD187">
            <v>0</v>
          </cell>
          <cell r="AE187">
            <v>0</v>
          </cell>
          <cell r="AF187">
            <v>0</v>
          </cell>
          <cell r="AG187">
            <v>0</v>
          </cell>
          <cell r="AH187">
            <v>0</v>
          </cell>
          <cell r="AI187">
            <v>0</v>
          </cell>
          <cell r="AJ187">
            <v>0</v>
          </cell>
          <cell r="AK187">
            <v>1</v>
          </cell>
          <cell r="AL187">
            <v>1</v>
          </cell>
          <cell r="AM187">
            <v>1</v>
          </cell>
          <cell r="AN187">
            <v>1</v>
          </cell>
          <cell r="AO187">
            <v>1</v>
          </cell>
          <cell r="AP187">
            <v>1</v>
          </cell>
          <cell r="AQ187">
            <v>1</v>
          </cell>
          <cell r="AR187">
            <v>1</v>
          </cell>
          <cell r="AS187">
            <v>1</v>
          </cell>
          <cell r="AT187">
            <v>1</v>
          </cell>
        </row>
        <row r="188">
          <cell r="A188" t="str">
            <v>EL/EUR-112</v>
          </cell>
          <cell r="B188" t="str">
            <v xml:space="preserve">    Euronota CXII Euro (9%)</v>
          </cell>
          <cell r="W188">
            <v>0</v>
          </cell>
          <cell r="X188">
            <v>0</v>
          </cell>
          <cell r="Y188">
            <v>0</v>
          </cell>
          <cell r="Z188">
            <v>0</v>
          </cell>
          <cell r="AA188">
            <v>0</v>
          </cell>
          <cell r="AB188">
            <v>0</v>
          </cell>
          <cell r="AC188">
            <v>0</v>
          </cell>
          <cell r="AD188">
            <v>0</v>
          </cell>
          <cell r="AE188">
            <v>0</v>
          </cell>
          <cell r="AF188">
            <v>0</v>
          </cell>
          <cell r="AG188">
            <v>0</v>
          </cell>
          <cell r="AH188">
            <v>0</v>
          </cell>
          <cell r="AI188">
            <v>0</v>
          </cell>
          <cell r="AJ188">
            <v>0</v>
          </cell>
          <cell r="AK188">
            <v>1</v>
          </cell>
          <cell r="AL188">
            <v>1</v>
          </cell>
          <cell r="AM188">
            <v>1</v>
          </cell>
          <cell r="AN188">
            <v>1</v>
          </cell>
          <cell r="AO188">
            <v>1</v>
          </cell>
          <cell r="AP188">
            <v>1</v>
          </cell>
          <cell r="AQ188">
            <v>1</v>
          </cell>
          <cell r="AR188">
            <v>1</v>
          </cell>
          <cell r="AS188">
            <v>1</v>
          </cell>
          <cell r="AT188">
            <v>1</v>
          </cell>
        </row>
        <row r="189">
          <cell r="A189" t="str">
            <v>EL/EUR-113</v>
          </cell>
          <cell r="B189" t="str">
            <v xml:space="preserve">    Euronota CXIII Euro (9,25%)</v>
          </cell>
          <cell r="W189">
            <v>0</v>
          </cell>
          <cell r="X189">
            <v>0</v>
          </cell>
          <cell r="Y189">
            <v>0</v>
          </cell>
          <cell r="Z189">
            <v>0</v>
          </cell>
          <cell r="AA189">
            <v>0</v>
          </cell>
          <cell r="AB189">
            <v>0</v>
          </cell>
          <cell r="AC189">
            <v>0</v>
          </cell>
          <cell r="AD189">
            <v>0</v>
          </cell>
          <cell r="AE189">
            <v>0</v>
          </cell>
          <cell r="AF189">
            <v>0</v>
          </cell>
          <cell r="AG189">
            <v>0</v>
          </cell>
          <cell r="AH189">
            <v>0</v>
          </cell>
          <cell r="AI189">
            <v>0</v>
          </cell>
          <cell r="AJ189">
            <v>0</v>
          </cell>
          <cell r="AK189">
            <v>0</v>
          </cell>
          <cell r="AL189">
            <v>1</v>
          </cell>
          <cell r="AM189">
            <v>1</v>
          </cell>
          <cell r="AN189">
            <v>1</v>
          </cell>
          <cell r="AO189">
            <v>1</v>
          </cell>
          <cell r="AP189">
            <v>1</v>
          </cell>
          <cell r="AQ189">
            <v>1</v>
          </cell>
          <cell r="AR189">
            <v>1</v>
          </cell>
          <cell r="AS189">
            <v>1</v>
          </cell>
          <cell r="AT189">
            <v>1</v>
          </cell>
        </row>
        <row r="190">
          <cell r="A190" t="str">
            <v>EL/EUR-114</v>
          </cell>
          <cell r="B190" t="str">
            <v xml:space="preserve">    Euronota CXIV Euro (10%)</v>
          </cell>
          <cell r="W190">
            <v>0</v>
          </cell>
          <cell r="X190">
            <v>0</v>
          </cell>
          <cell r="Y190">
            <v>0</v>
          </cell>
          <cell r="Z190">
            <v>0</v>
          </cell>
          <cell r="AA190">
            <v>0</v>
          </cell>
          <cell r="AB190">
            <v>0</v>
          </cell>
          <cell r="AC190">
            <v>0</v>
          </cell>
          <cell r="AD190">
            <v>0</v>
          </cell>
          <cell r="AE190">
            <v>0</v>
          </cell>
          <cell r="AF190">
            <v>0</v>
          </cell>
          <cell r="AG190">
            <v>0</v>
          </cell>
          <cell r="AH190">
            <v>0</v>
          </cell>
          <cell r="AI190">
            <v>0</v>
          </cell>
          <cell r="AJ190">
            <v>0</v>
          </cell>
          <cell r="AK190">
            <v>0</v>
          </cell>
          <cell r="AL190">
            <v>0.99883474352194601</v>
          </cell>
          <cell r="AM190">
            <v>0.9917734184921384</v>
          </cell>
          <cell r="AN190">
            <v>0.9918399999938643</v>
          </cell>
          <cell r="AO190">
            <v>0.99183999998080452</v>
          </cell>
          <cell r="AP190">
            <v>0.99183999998080452</v>
          </cell>
          <cell r="AQ190">
            <v>0.99183999998080452</v>
          </cell>
          <cell r="AR190">
            <v>0.99883999999999995</v>
          </cell>
          <cell r="AS190">
            <v>0.99883643828405999</v>
          </cell>
          <cell r="AT190">
            <v>0.99881199296000001</v>
          </cell>
        </row>
        <row r="191">
          <cell r="A191" t="str">
            <v>EL/JPY-115</v>
          </cell>
          <cell r="B191" t="str">
            <v xml:space="preserve">    Euronota CXV Y (4,85%) Samurai</v>
          </cell>
          <cell r="W191">
            <v>0</v>
          </cell>
          <cell r="X191">
            <v>0</v>
          </cell>
          <cell r="Y191">
            <v>0</v>
          </cell>
          <cell r="Z191">
            <v>0</v>
          </cell>
          <cell r="AA191">
            <v>0</v>
          </cell>
          <cell r="AB191">
            <v>0</v>
          </cell>
          <cell r="AC191">
            <v>0</v>
          </cell>
          <cell r="AD191">
            <v>0</v>
          </cell>
          <cell r="AE191">
            <v>0</v>
          </cell>
          <cell r="AF191">
            <v>0</v>
          </cell>
          <cell r="AG191">
            <v>0</v>
          </cell>
          <cell r="AH191">
            <v>0</v>
          </cell>
          <cell r="AI191">
            <v>0</v>
          </cell>
          <cell r="AJ191">
            <v>0</v>
          </cell>
          <cell r="AK191">
            <v>0</v>
          </cell>
          <cell r="AL191">
            <v>1</v>
          </cell>
          <cell r="AM191">
            <v>1</v>
          </cell>
          <cell r="AN191">
            <v>1</v>
          </cell>
          <cell r="AO191">
            <v>1</v>
          </cell>
          <cell r="AP191">
            <v>1</v>
          </cell>
          <cell r="AQ191">
            <v>1</v>
          </cell>
          <cell r="AR191">
            <v>1</v>
          </cell>
          <cell r="AS191">
            <v>1</v>
          </cell>
          <cell r="AT191">
            <v>1</v>
          </cell>
        </row>
        <row r="192">
          <cell r="A192" t="str">
            <v>EL/EUR-116</v>
          </cell>
          <cell r="B192" t="str">
            <v xml:space="preserve">    Euronota CXVI Euro (10%)</v>
          </cell>
          <cell r="W192">
            <v>0</v>
          </cell>
          <cell r="X192">
            <v>0</v>
          </cell>
          <cell r="Y192">
            <v>0</v>
          </cell>
          <cell r="Z192">
            <v>0</v>
          </cell>
          <cell r="AA192">
            <v>0</v>
          </cell>
          <cell r="AB192">
            <v>0</v>
          </cell>
          <cell r="AC192">
            <v>0</v>
          </cell>
          <cell r="AD192">
            <v>0</v>
          </cell>
          <cell r="AE192">
            <v>0</v>
          </cell>
          <cell r="AF192">
            <v>0</v>
          </cell>
          <cell r="AG192">
            <v>0</v>
          </cell>
          <cell r="AH192">
            <v>0</v>
          </cell>
          <cell r="AI192">
            <v>0</v>
          </cell>
          <cell r="AJ192">
            <v>0</v>
          </cell>
          <cell r="AK192">
            <v>0</v>
          </cell>
          <cell r="AL192">
            <v>0</v>
          </cell>
          <cell r="AM192">
            <v>0</v>
          </cell>
          <cell r="AN192">
            <v>1</v>
          </cell>
          <cell r="AO192">
            <v>1</v>
          </cell>
          <cell r="AP192">
            <v>1</v>
          </cell>
          <cell r="AQ192">
            <v>1</v>
          </cell>
          <cell r="AR192">
            <v>1</v>
          </cell>
          <cell r="AS192">
            <v>1</v>
          </cell>
          <cell r="AT192">
            <v>1</v>
          </cell>
        </row>
        <row r="193">
          <cell r="B193" t="str">
            <v>Bono Argentino</v>
          </cell>
        </row>
        <row r="194">
          <cell r="A194" t="str">
            <v>BOARDOM</v>
          </cell>
          <cell r="B194" t="str">
            <v xml:space="preserve">    Tramo Domestico</v>
          </cell>
          <cell r="W194">
            <v>0</v>
          </cell>
          <cell r="X194">
            <v>0</v>
          </cell>
          <cell r="Y194">
            <v>0</v>
          </cell>
          <cell r="Z194">
            <v>0</v>
          </cell>
          <cell r="AA194">
            <v>0</v>
          </cell>
          <cell r="AB194">
            <v>0</v>
          </cell>
          <cell r="AC194">
            <v>0</v>
          </cell>
          <cell r="AD194">
            <v>0</v>
          </cell>
          <cell r="AE194">
            <v>0</v>
          </cell>
          <cell r="AF194">
            <v>0</v>
          </cell>
          <cell r="AG194">
            <v>0</v>
          </cell>
          <cell r="AH194">
            <v>0</v>
          </cell>
          <cell r="AI194">
            <v>0</v>
          </cell>
          <cell r="AJ194">
            <v>0</v>
          </cell>
          <cell r="AK194">
            <v>0</v>
          </cell>
          <cell r="AL194">
            <v>0</v>
          </cell>
          <cell r="AM194">
            <v>0</v>
          </cell>
          <cell r="AN194">
            <v>0</v>
          </cell>
          <cell r="AO194">
            <v>0</v>
          </cell>
          <cell r="AP194">
            <v>0</v>
          </cell>
          <cell r="AQ194">
            <v>0</v>
          </cell>
          <cell r="AR194">
            <v>0</v>
          </cell>
          <cell r="AS194">
            <v>0</v>
          </cell>
          <cell r="AT194">
            <v>0</v>
          </cell>
        </row>
        <row r="195">
          <cell r="A195" t="str">
            <v>BOARINT</v>
          </cell>
          <cell r="B195" t="str">
            <v xml:space="preserve">    Tramo Internacional</v>
          </cell>
          <cell r="W195">
            <v>1</v>
          </cell>
          <cell r="X195">
            <v>1</v>
          </cell>
          <cell r="Y195">
            <v>1</v>
          </cell>
          <cell r="Z195">
            <v>1</v>
          </cell>
          <cell r="AA195">
            <v>1</v>
          </cell>
          <cell r="AB195">
            <v>1</v>
          </cell>
          <cell r="AC195">
            <v>0</v>
          </cell>
          <cell r="AD195">
            <v>0</v>
          </cell>
          <cell r="AE195">
            <v>0</v>
          </cell>
          <cell r="AF195">
            <v>0</v>
          </cell>
          <cell r="AG195">
            <v>0</v>
          </cell>
          <cell r="AH195">
            <v>0</v>
          </cell>
          <cell r="AI195">
            <v>0</v>
          </cell>
          <cell r="AJ195">
            <v>0</v>
          </cell>
          <cell r="AK195">
            <v>0</v>
          </cell>
          <cell r="AL195">
            <v>0</v>
          </cell>
          <cell r="AM195">
            <v>0</v>
          </cell>
          <cell r="AN195">
            <v>0</v>
          </cell>
          <cell r="AO195">
            <v>0</v>
          </cell>
          <cell r="AP195">
            <v>0</v>
          </cell>
          <cell r="AQ195">
            <v>0</v>
          </cell>
          <cell r="AR195">
            <v>0</v>
          </cell>
          <cell r="AS195">
            <v>0</v>
          </cell>
          <cell r="AT195">
            <v>0</v>
          </cell>
        </row>
        <row r="196">
          <cell r="A196" t="str">
            <v>LETR</v>
          </cell>
          <cell r="B196" t="str">
            <v>Letras</v>
          </cell>
          <cell r="W196">
            <v>0</v>
          </cell>
          <cell r="X196">
            <v>0</v>
          </cell>
          <cell r="Y196">
            <v>0</v>
          </cell>
          <cell r="Z196">
            <v>0</v>
          </cell>
          <cell r="AA196">
            <v>0</v>
          </cell>
          <cell r="AB196">
            <v>0</v>
          </cell>
          <cell r="AC196">
            <v>0</v>
          </cell>
          <cell r="AD196">
            <v>0</v>
          </cell>
          <cell r="AE196">
            <v>0</v>
          </cell>
          <cell r="AF196">
            <v>0</v>
          </cell>
          <cell r="AG196">
            <v>0</v>
          </cell>
          <cell r="AH196">
            <v>0</v>
          </cell>
          <cell r="AI196">
            <v>0</v>
          </cell>
          <cell r="AJ196">
            <v>0</v>
          </cell>
          <cell r="AK196">
            <v>0</v>
          </cell>
          <cell r="AL196">
            <v>0</v>
          </cell>
          <cell r="AM196">
            <v>0</v>
          </cell>
          <cell r="AN196">
            <v>0</v>
          </cell>
          <cell r="AO196">
            <v>0</v>
          </cell>
          <cell r="AP196">
            <v>0</v>
          </cell>
          <cell r="AQ196">
            <v>0</v>
          </cell>
          <cell r="AR196">
            <v>0</v>
          </cell>
          <cell r="AS196">
            <v>0</v>
          </cell>
          <cell r="AT196">
            <v>0</v>
          </cell>
        </row>
        <row r="197">
          <cell r="A197" t="str">
            <v>LE$</v>
          </cell>
          <cell r="B197" t="str">
            <v>Letes $</v>
          </cell>
          <cell r="W197">
            <v>0.10707779686295214</v>
          </cell>
          <cell r="X197">
            <v>7.8590308370044062E-2</v>
          </cell>
          <cell r="Y197">
            <v>9.9544897827628445E-2</v>
          </cell>
          <cell r="Z197">
            <v>0.1388939598828037</v>
          </cell>
          <cell r="AA197">
            <v>0.1929086915594603</v>
          </cell>
          <cell r="AB197">
            <v>1.1673151750972762E-4</v>
          </cell>
          <cell r="AC197">
            <v>1.593224277949208E-3</v>
          </cell>
          <cell r="AD197">
            <v>6.0523233112065589E-4</v>
          </cell>
          <cell r="AE197">
            <v>0</v>
          </cell>
          <cell r="AF197">
            <v>0</v>
          </cell>
          <cell r="AG197">
            <v>0</v>
          </cell>
          <cell r="AH197">
            <v>0</v>
          </cell>
          <cell r="AI197">
            <v>0</v>
          </cell>
          <cell r="AJ197">
            <v>0</v>
          </cell>
          <cell r="AK197">
            <v>0</v>
          </cell>
          <cell r="AL197">
            <v>0</v>
          </cell>
          <cell r="AM197">
            <v>0</v>
          </cell>
          <cell r="AN197">
            <v>0</v>
          </cell>
          <cell r="AO197">
            <v>0</v>
          </cell>
          <cell r="AP197">
            <v>0</v>
          </cell>
          <cell r="AQ197">
            <v>0</v>
          </cell>
          <cell r="AR197">
            <v>0</v>
          </cell>
          <cell r="AS197">
            <v>0</v>
          </cell>
          <cell r="AT197">
            <v>0</v>
          </cell>
        </row>
        <row r="198">
          <cell r="A198" t="str">
            <v>LEU$</v>
          </cell>
          <cell r="B198" t="str">
            <v>Letes u$s</v>
          </cell>
          <cell r="W198">
            <v>0.12867575615107349</v>
          </cell>
          <cell r="X198">
            <v>0.15899483279711418</v>
          </cell>
          <cell r="Y198">
            <v>0.1164875419823479</v>
          </cell>
          <cell r="Z198">
            <v>0.13897345271756203</v>
          </cell>
          <cell r="AA198">
            <v>0.11770495711552981</v>
          </cell>
          <cell r="AB198">
            <v>0.13146701622059143</v>
          </cell>
          <cell r="AC198">
            <v>0.14282834507042252</v>
          </cell>
          <cell r="AD198">
            <v>0.17059280322054721</v>
          </cell>
          <cell r="AE198">
            <v>0.23493512582043027</v>
          </cell>
          <cell r="AF198">
            <v>0.20665688375495059</v>
          </cell>
          <cell r="AG198">
            <v>0.17201713339170882</v>
          </cell>
          <cell r="AH198">
            <v>0.1371288195730147</v>
          </cell>
          <cell r="AI198">
            <v>0.18964530782795372</v>
          </cell>
          <cell r="AJ198">
            <v>0.16661641388151882</v>
          </cell>
          <cell r="AK198">
            <v>0.23808126632570065</v>
          </cell>
          <cell r="AL198">
            <v>0.24988180866217824</v>
          </cell>
          <cell r="AM198">
            <v>0.24700152689687579</v>
          </cell>
          <cell r="AN198">
            <v>0.17969244145136348</v>
          </cell>
          <cell r="AO198">
            <v>0.13755694578195629</v>
          </cell>
          <cell r="AP198">
            <v>6.5627853955571719E-2</v>
          </cell>
          <cell r="AQ198">
            <v>2.1336085689913378E-2</v>
          </cell>
          <cell r="AR198">
            <v>1.3676044474526895E-2</v>
          </cell>
          <cell r="AS198">
            <v>0</v>
          </cell>
          <cell r="AT198">
            <v>0</v>
          </cell>
        </row>
        <row r="199">
          <cell r="B199" t="str">
            <v>Bontes</v>
          </cell>
        </row>
        <row r="200">
          <cell r="A200" t="str">
            <v>BT98</v>
          </cell>
          <cell r="B200" t="str">
            <v xml:space="preserve">     Venc. dic/98</v>
          </cell>
          <cell r="W200">
            <v>7.6632165605095545E-2</v>
          </cell>
          <cell r="X200">
            <v>0.31870242735906845</v>
          </cell>
          <cell r="Y200">
            <v>0.30088656446548523</v>
          </cell>
          <cell r="Z200">
            <v>0.33701309432384874</v>
          </cell>
          <cell r="AA200">
            <v>0.18894321904558223</v>
          </cell>
          <cell r="AB200">
            <v>0.38004572797299868</v>
          </cell>
          <cell r="AC200">
            <v>0.42126992335898422</v>
          </cell>
          <cell r="AD200">
            <v>0.49668316013570657</v>
          </cell>
          <cell r="AE200">
            <v>0</v>
          </cell>
          <cell r="AF200">
            <v>0</v>
          </cell>
          <cell r="AG200">
            <v>0</v>
          </cell>
          <cell r="AH200">
            <v>0</v>
          </cell>
          <cell r="AI200">
            <v>0</v>
          </cell>
          <cell r="AJ200">
            <v>0</v>
          </cell>
          <cell r="AK200">
            <v>0</v>
          </cell>
          <cell r="AL200">
            <v>0</v>
          </cell>
          <cell r="AM200">
            <v>0</v>
          </cell>
          <cell r="AN200">
            <v>0</v>
          </cell>
          <cell r="AO200">
            <v>0</v>
          </cell>
          <cell r="AP200">
            <v>0</v>
          </cell>
          <cell r="AQ200">
            <v>0</v>
          </cell>
          <cell r="AR200">
            <v>0</v>
          </cell>
          <cell r="AS200">
            <v>0</v>
          </cell>
          <cell r="AT200">
            <v>0</v>
          </cell>
        </row>
        <row r="201">
          <cell r="A201" t="str">
            <v>BT01</v>
          </cell>
          <cell r="B201" t="str">
            <v xml:space="preserve">     Venc. May./2001</v>
          </cell>
          <cell r="W201">
            <v>0</v>
          </cell>
          <cell r="X201">
            <v>0</v>
          </cell>
          <cell r="Y201">
            <v>0</v>
          </cell>
          <cell r="Z201">
            <v>0</v>
          </cell>
          <cell r="AA201">
            <v>0</v>
          </cell>
          <cell r="AB201">
            <v>0</v>
          </cell>
          <cell r="AC201">
            <v>0</v>
          </cell>
          <cell r="AD201">
            <v>0</v>
          </cell>
          <cell r="AE201">
            <v>0</v>
          </cell>
          <cell r="AF201">
            <v>0</v>
          </cell>
          <cell r="AG201">
            <v>0.22843312426337187</v>
          </cell>
          <cell r="AH201">
            <v>0.25678343677744603</v>
          </cell>
          <cell r="AI201">
            <v>0.2435132118846785</v>
          </cell>
          <cell r="AJ201">
            <v>0.2611109961425167</v>
          </cell>
          <cell r="AK201">
            <v>0.20436023579195536</v>
          </cell>
          <cell r="AL201">
            <v>0.23410805442262486</v>
          </cell>
          <cell r="AM201">
            <v>0.20600579193613672</v>
          </cell>
          <cell r="AN201">
            <v>0.19549266010258773</v>
          </cell>
          <cell r="AO201">
            <v>0</v>
          </cell>
          <cell r="AP201">
            <v>0</v>
          </cell>
          <cell r="AQ201">
            <v>0</v>
          </cell>
          <cell r="AR201">
            <v>0</v>
          </cell>
          <cell r="AS201">
            <v>0</v>
          </cell>
          <cell r="AT201">
            <v>0</v>
          </cell>
        </row>
        <row r="202">
          <cell r="A202" t="str">
            <v>BT02</v>
          </cell>
          <cell r="B202" t="str">
            <v xml:space="preserve">     Venc. May/2002 </v>
          </cell>
          <cell r="W202">
            <v>0</v>
          </cell>
          <cell r="X202">
            <v>0</v>
          </cell>
          <cell r="Y202">
            <v>8.5210070800060447E-2</v>
          </cell>
          <cell r="Z202">
            <v>0.23948202439616539</v>
          </cell>
          <cell r="AA202">
            <v>0.1926342857142857</v>
          </cell>
          <cell r="AB202">
            <v>0.16638714285714287</v>
          </cell>
          <cell r="AC202">
            <v>0.20353190476190475</v>
          </cell>
          <cell r="AD202">
            <v>0.18222761904761905</v>
          </cell>
          <cell r="AE202">
            <v>0.28757329842931939</v>
          </cell>
          <cell r="AF202">
            <v>0.28612980632939677</v>
          </cell>
          <cell r="AG202">
            <v>0.29107079132467761</v>
          </cell>
          <cell r="AH202">
            <v>0.27021431152873149</v>
          </cell>
          <cell r="AI202">
            <v>0.3177621702340192</v>
          </cell>
          <cell r="AJ202">
            <v>0.33182522249423402</v>
          </cell>
          <cell r="AK202">
            <v>0.32162984389805993</v>
          </cell>
          <cell r="AL202">
            <v>0.2999199866427566</v>
          </cell>
          <cell r="AM202">
            <v>0.2299747961538656</v>
          </cell>
          <cell r="AN202">
            <v>0.21664252200977596</v>
          </cell>
          <cell r="AO202">
            <v>0.1796202026583702</v>
          </cell>
          <cell r="AP202">
            <v>0.1975874891900993</v>
          </cell>
          <cell r="AQ202">
            <v>0.1975874891900993</v>
          </cell>
          <cell r="AR202">
            <v>0.24574651997029759</v>
          </cell>
          <cell r="AS202">
            <v>0.15649447968558047</v>
          </cell>
          <cell r="AT202">
            <v>0</v>
          </cell>
        </row>
        <row r="203">
          <cell r="A203" t="str">
            <v>BT03</v>
          </cell>
          <cell r="B203" t="str">
            <v xml:space="preserve">     Venc. May./2003</v>
          </cell>
          <cell r="W203">
            <v>0</v>
          </cell>
          <cell r="X203">
            <v>0</v>
          </cell>
          <cell r="Y203">
            <v>0</v>
          </cell>
          <cell r="Z203">
            <v>0</v>
          </cell>
          <cell r="AA203">
            <v>0</v>
          </cell>
          <cell r="AB203">
            <v>0</v>
          </cell>
          <cell r="AC203">
            <v>0</v>
          </cell>
          <cell r="AD203">
            <v>0</v>
          </cell>
          <cell r="AE203">
            <v>0</v>
          </cell>
          <cell r="AF203">
            <v>0</v>
          </cell>
          <cell r="AG203">
            <v>0</v>
          </cell>
          <cell r="AH203">
            <v>0</v>
          </cell>
          <cell r="AI203">
            <v>0</v>
          </cell>
          <cell r="AJ203">
            <v>0.5402613196087177</v>
          </cell>
          <cell r="AK203">
            <v>0.41331712639047224</v>
          </cell>
          <cell r="AL203">
            <v>0.29816686953565907</v>
          </cell>
          <cell r="AM203">
            <v>0.27097761672153287</v>
          </cell>
          <cell r="AN203">
            <v>0.18207090943891596</v>
          </cell>
          <cell r="AO203">
            <v>0.14031641937907274</v>
          </cell>
          <cell r="AP203">
            <v>9.9395199297938275E-2</v>
          </cell>
          <cell r="AQ203">
            <v>9.9395199297938275E-2</v>
          </cell>
          <cell r="AR203">
            <v>0.13942479819098919</v>
          </cell>
          <cell r="AS203">
            <v>0.12960751519392219</v>
          </cell>
          <cell r="AT203">
            <v>0.15297534098572288</v>
          </cell>
        </row>
        <row r="204">
          <cell r="A204" t="str">
            <v>BT03Flot</v>
          </cell>
          <cell r="B204" t="str">
            <v xml:space="preserve">     Venc. Jul./2003</v>
          </cell>
          <cell r="W204">
            <v>0</v>
          </cell>
          <cell r="X204">
            <v>0</v>
          </cell>
          <cell r="Y204">
            <v>0</v>
          </cell>
          <cell r="Z204">
            <v>0</v>
          </cell>
          <cell r="AA204">
            <v>0</v>
          </cell>
          <cell r="AB204">
            <v>0</v>
          </cell>
          <cell r="AC204">
            <v>0</v>
          </cell>
          <cell r="AD204">
            <v>0.2538396811662218</v>
          </cell>
          <cell r="AE204">
            <v>0.13721475082861584</v>
          </cell>
          <cell r="AF204">
            <v>0.11625370310620947</v>
          </cell>
          <cell r="AG204">
            <v>0.12209526149062856</v>
          </cell>
          <cell r="AH204">
            <v>0.12237030247479377</v>
          </cell>
          <cell r="AI204">
            <v>0.10291518786847739</v>
          </cell>
          <cell r="AJ204">
            <v>0.10429651981345142</v>
          </cell>
          <cell r="AK204">
            <v>0.12445553339395182</v>
          </cell>
          <cell r="AL204">
            <v>0.10859725603496317</v>
          </cell>
          <cell r="AM204">
            <v>6.2202101604434915E-2</v>
          </cell>
          <cell r="AN204">
            <v>4.6701855769166613E-2</v>
          </cell>
          <cell r="AO204">
            <v>5.3576992164812043E-2</v>
          </cell>
          <cell r="AP204">
            <v>6.8508852569995504E-2</v>
          </cell>
          <cell r="AQ204">
            <v>6.8508852569995504E-2</v>
          </cell>
          <cell r="AR204">
            <v>9.3640905113389128E-2</v>
          </cell>
          <cell r="AS204">
            <v>0.10071372689488553</v>
          </cell>
          <cell r="AT204">
            <v>0.10815913053463826</v>
          </cell>
        </row>
        <row r="205">
          <cell r="A205" t="str">
            <v>BT04</v>
          </cell>
          <cell r="B205" t="str">
            <v xml:space="preserve">     Venc. May./2004</v>
          </cell>
          <cell r="W205">
            <v>0</v>
          </cell>
          <cell r="X205">
            <v>0</v>
          </cell>
          <cell r="Y205">
            <v>0</v>
          </cell>
          <cell r="Z205">
            <v>0</v>
          </cell>
          <cell r="AA205">
            <v>0</v>
          </cell>
          <cell r="AB205">
            <v>0</v>
          </cell>
          <cell r="AC205">
            <v>0</v>
          </cell>
          <cell r="AD205">
            <v>0</v>
          </cell>
          <cell r="AE205">
            <v>0</v>
          </cell>
          <cell r="AF205">
            <v>0</v>
          </cell>
          <cell r="AG205">
            <v>0.15719220251414759</v>
          </cell>
          <cell r="AH205">
            <v>0.17624826922429174</v>
          </cell>
          <cell r="AI205">
            <v>0.27285840026768821</v>
          </cell>
          <cell r="AJ205">
            <v>0.26518481856223597</v>
          </cell>
          <cell r="AK205">
            <v>0.31420329243896467</v>
          </cell>
          <cell r="AL205">
            <v>0.29591012291776736</v>
          </cell>
          <cell r="AM205">
            <v>0.30075270611339122</v>
          </cell>
          <cell r="AN205">
            <v>0.21178635256677217</v>
          </cell>
          <cell r="AO205">
            <v>0.11254972350330385</v>
          </cell>
          <cell r="AP205">
            <v>0.10642312706283599</v>
          </cell>
          <cell r="AQ205">
            <v>0.10642312706283599</v>
          </cell>
          <cell r="AR205">
            <v>0.10904532719600582</v>
          </cell>
          <cell r="AS205">
            <v>0.16749740430227786</v>
          </cell>
          <cell r="AT205">
            <v>0.16987252303441233</v>
          </cell>
        </row>
        <row r="206">
          <cell r="A206" t="str">
            <v>BT05</v>
          </cell>
          <cell r="B206" t="str">
            <v xml:space="preserve">     Venc. May./2005</v>
          </cell>
          <cell r="W206">
            <v>0</v>
          </cell>
          <cell r="X206">
            <v>0</v>
          </cell>
          <cell r="Y206">
            <v>0</v>
          </cell>
          <cell r="Z206">
            <v>0</v>
          </cell>
          <cell r="AA206">
            <v>0</v>
          </cell>
          <cell r="AB206">
            <v>0</v>
          </cell>
          <cell r="AC206">
            <v>0</v>
          </cell>
          <cell r="AD206">
            <v>0</v>
          </cell>
          <cell r="AE206">
            <v>0</v>
          </cell>
          <cell r="AF206">
            <v>0</v>
          </cell>
          <cell r="AG206">
            <v>0</v>
          </cell>
          <cell r="AH206">
            <v>0</v>
          </cell>
          <cell r="AI206">
            <v>0</v>
          </cell>
          <cell r="AJ206">
            <v>0.46397261196584955</v>
          </cell>
          <cell r="AK206">
            <v>0.4150870704681569</v>
          </cell>
          <cell r="AL206">
            <v>0.33882668881354988</v>
          </cell>
          <cell r="AM206">
            <v>0.3647090798094571</v>
          </cell>
          <cell r="AN206">
            <v>0.33043036926761093</v>
          </cell>
          <cell r="AO206">
            <v>0.13843055218717715</v>
          </cell>
          <cell r="AP206">
            <v>0.14505988124917199</v>
          </cell>
          <cell r="AQ206">
            <v>0.14505988124917199</v>
          </cell>
          <cell r="AR206">
            <v>0.15788592532160559</v>
          </cell>
          <cell r="AS206">
            <v>0.14238509668031027</v>
          </cell>
          <cell r="AT206">
            <v>0.14616742646266329</v>
          </cell>
        </row>
        <row r="207">
          <cell r="A207" t="str">
            <v>BT06</v>
          </cell>
          <cell r="B207" t="str">
            <v xml:space="preserve">     Venc. May./2006</v>
          </cell>
          <cell r="AM207">
            <v>0</v>
          </cell>
          <cell r="AN207">
            <v>0.43159726601934634</v>
          </cell>
          <cell r="AO207">
            <v>6.1332092537042554E-2</v>
          </cell>
          <cell r="AP207">
            <v>4.2519058983659763E-2</v>
          </cell>
          <cell r="AQ207">
            <v>4.2519058983659763E-2</v>
          </cell>
          <cell r="AR207">
            <v>6.4106823724307385E-2</v>
          </cell>
          <cell r="AS207">
            <v>7.7659482839140509E-2</v>
          </cell>
          <cell r="AT207">
            <v>9.1795026976707314E-2</v>
          </cell>
        </row>
        <row r="208">
          <cell r="A208" t="str">
            <v>BT27</v>
          </cell>
          <cell r="B208" t="str">
            <v xml:space="preserve">     Venc. Jul./2027</v>
          </cell>
          <cell r="W208">
            <v>0</v>
          </cell>
          <cell r="X208">
            <v>0</v>
          </cell>
          <cell r="Y208">
            <v>0</v>
          </cell>
          <cell r="Z208">
            <v>0</v>
          </cell>
          <cell r="AA208">
            <v>0</v>
          </cell>
          <cell r="AB208">
            <v>0</v>
          </cell>
          <cell r="AC208">
            <v>0</v>
          </cell>
          <cell r="AD208">
            <v>0</v>
          </cell>
          <cell r="AE208">
            <v>0</v>
          </cell>
          <cell r="AF208">
            <v>0</v>
          </cell>
          <cell r="AG208">
            <v>1.0017602674898939E-2</v>
          </cell>
          <cell r="AH208">
            <v>1.0044345898004434E-2</v>
          </cell>
          <cell r="AI208">
            <v>6.2704543640411164E-4</v>
          </cell>
          <cell r="AJ208">
            <v>5.9485059999467883E-3</v>
          </cell>
          <cell r="AK208">
            <v>5.9485059999467883E-3</v>
          </cell>
          <cell r="AL208">
            <v>6.2704543640411164E-4</v>
          </cell>
          <cell r="AM208">
            <v>6.2704543640411164E-4</v>
          </cell>
          <cell r="AN208">
            <v>6.3556503259630558E-4</v>
          </cell>
          <cell r="AO208">
            <v>5.1332140336368109E-3</v>
          </cell>
          <cell r="AP208">
            <v>1.0251153254741159E-2</v>
          </cell>
          <cell r="AQ208">
            <v>1.0251153254741159E-2</v>
          </cell>
          <cell r="AR208">
            <v>8.5922009253139465E-3</v>
          </cell>
          <cell r="AS208">
            <v>8.5921650454680136E-3</v>
          </cell>
          <cell r="AT208">
            <v>0</v>
          </cell>
        </row>
        <row r="209">
          <cell r="A209" t="str">
            <v>BTVA$</v>
          </cell>
          <cell r="B209" t="str">
            <v>Bono Creadores de Mercado $</v>
          </cell>
          <cell r="W209">
            <v>0</v>
          </cell>
          <cell r="X209">
            <v>0</v>
          </cell>
          <cell r="Y209">
            <v>0</v>
          </cell>
          <cell r="Z209">
            <v>0</v>
          </cell>
          <cell r="AA209">
            <v>0</v>
          </cell>
          <cell r="AB209">
            <v>0</v>
          </cell>
          <cell r="AC209">
            <v>0</v>
          </cell>
          <cell r="AD209">
            <v>0</v>
          </cell>
          <cell r="AE209">
            <v>0</v>
          </cell>
          <cell r="AF209">
            <v>0</v>
          </cell>
          <cell r="AG209">
            <v>0</v>
          </cell>
          <cell r="AH209">
            <v>0</v>
          </cell>
          <cell r="AI209">
            <v>0</v>
          </cell>
          <cell r="AJ209">
            <v>0</v>
          </cell>
          <cell r="AK209">
            <v>0</v>
          </cell>
          <cell r="AL209">
            <v>0</v>
          </cell>
          <cell r="AM209">
            <v>0</v>
          </cell>
          <cell r="AN209">
            <v>0</v>
          </cell>
          <cell r="AO209">
            <v>0</v>
          </cell>
          <cell r="AP209">
            <v>0</v>
          </cell>
          <cell r="AQ209">
            <v>0</v>
          </cell>
          <cell r="AR209">
            <v>0</v>
          </cell>
          <cell r="AS209">
            <v>0</v>
          </cell>
          <cell r="AT209">
            <v>0</v>
          </cell>
        </row>
        <row r="210">
          <cell r="A210" t="str">
            <v>BTVAU$</v>
          </cell>
          <cell r="B210" t="str">
            <v>Bono Creadores de Mercado u$s</v>
          </cell>
          <cell r="W210">
            <v>0</v>
          </cell>
          <cell r="X210">
            <v>0</v>
          </cell>
          <cell r="Y210">
            <v>0</v>
          </cell>
          <cell r="Z210">
            <v>0</v>
          </cell>
          <cell r="AA210">
            <v>0</v>
          </cell>
          <cell r="AB210">
            <v>0</v>
          </cell>
          <cell r="AC210">
            <v>0</v>
          </cell>
          <cell r="AD210">
            <v>0</v>
          </cell>
          <cell r="AE210">
            <v>0</v>
          </cell>
          <cell r="AF210">
            <v>0</v>
          </cell>
          <cell r="AG210">
            <v>0</v>
          </cell>
          <cell r="AH210">
            <v>0</v>
          </cell>
          <cell r="AI210">
            <v>0</v>
          </cell>
          <cell r="AJ210">
            <v>0</v>
          </cell>
          <cell r="AK210">
            <v>0</v>
          </cell>
          <cell r="AL210">
            <v>0</v>
          </cell>
          <cell r="AM210">
            <v>0.21006196828064277</v>
          </cell>
          <cell r="AN210">
            <v>0</v>
          </cell>
          <cell r="AO210">
            <v>0</v>
          </cell>
          <cell r="AP210">
            <v>0</v>
          </cell>
          <cell r="AQ210">
            <v>0</v>
          </cell>
          <cell r="AR210">
            <v>0</v>
          </cell>
          <cell r="AS210">
            <v>0</v>
          </cell>
          <cell r="AT210">
            <v>0</v>
          </cell>
        </row>
        <row r="211">
          <cell r="A211" t="str">
            <v>BT2006</v>
          </cell>
          <cell r="B211" t="str">
            <v>Bono 2006</v>
          </cell>
          <cell r="W211">
            <v>0</v>
          </cell>
          <cell r="X211">
            <v>0</v>
          </cell>
          <cell r="Y211">
            <v>0</v>
          </cell>
          <cell r="Z211">
            <v>0</v>
          </cell>
          <cell r="AA211">
            <v>0</v>
          </cell>
          <cell r="AB211">
            <v>0</v>
          </cell>
          <cell r="AC211">
            <v>0</v>
          </cell>
          <cell r="AD211">
            <v>0</v>
          </cell>
          <cell r="AE211">
            <v>0</v>
          </cell>
          <cell r="AF211">
            <v>0</v>
          </cell>
          <cell r="AG211">
            <v>0</v>
          </cell>
          <cell r="AH211">
            <v>0</v>
          </cell>
          <cell r="AI211">
            <v>0</v>
          </cell>
          <cell r="AJ211">
            <v>0</v>
          </cell>
          <cell r="AK211">
            <v>0</v>
          </cell>
          <cell r="AL211">
            <v>0</v>
          </cell>
          <cell r="AM211">
            <v>0</v>
          </cell>
          <cell r="AN211">
            <v>0</v>
          </cell>
          <cell r="AO211">
            <v>0</v>
          </cell>
          <cell r="AP211">
            <v>0</v>
          </cell>
          <cell r="AQ211">
            <v>0</v>
          </cell>
          <cell r="AR211">
            <v>0</v>
          </cell>
          <cell r="AS211">
            <v>0</v>
          </cell>
          <cell r="AT211">
            <v>0</v>
          </cell>
        </row>
        <row r="212">
          <cell r="A212" t="str">
            <v>BPAGARE</v>
          </cell>
          <cell r="B212" t="str">
            <v>Bono Pagaré</v>
          </cell>
        </row>
        <row r="213">
          <cell r="A213" t="str">
            <v>BP01/E521</v>
          </cell>
          <cell r="B213" t="str">
            <v xml:space="preserve">   Bono 2001 / Encuesta + 5,21%</v>
          </cell>
          <cell r="AI213">
            <v>9.9423979863497741E-2</v>
          </cell>
          <cell r="AJ213">
            <v>8.5257121329454358E-2</v>
          </cell>
          <cell r="AK213">
            <v>2.0187743459843758E-2</v>
          </cell>
          <cell r="AL213">
            <v>2.0023840439345238E-2</v>
          </cell>
          <cell r="AM213">
            <v>2.3244428361608376E-2</v>
          </cell>
          <cell r="AN213">
            <v>0.21140083867259837</v>
          </cell>
          <cell r="AO213">
            <v>0.12997499106823865</v>
          </cell>
          <cell r="AP213">
            <v>2.874836251042039E-2</v>
          </cell>
          <cell r="AQ213">
            <v>2.874836251042039E-2</v>
          </cell>
          <cell r="AR213">
            <v>0</v>
          </cell>
          <cell r="AS213">
            <v>0</v>
          </cell>
          <cell r="AT213">
            <v>0</v>
          </cell>
        </row>
        <row r="214">
          <cell r="A214" t="str">
            <v>BP01/E600</v>
          </cell>
          <cell r="B214" t="str">
            <v xml:space="preserve">   Bono 2001 / Encuesta + 6,00%</v>
          </cell>
          <cell r="AI214">
            <v>5.0124936112215343E-2</v>
          </cell>
          <cell r="AJ214">
            <v>5.9449713214833326E-2</v>
          </cell>
          <cell r="AK214">
            <v>6.2178322293217653E-2</v>
          </cell>
          <cell r="AL214">
            <v>7.3867166891376984E-2</v>
          </cell>
          <cell r="AM214">
            <v>8.4234128612462628E-2</v>
          </cell>
          <cell r="AN214">
            <v>7.0229790726302824E-2</v>
          </cell>
          <cell r="AO214">
            <v>0.16712682969585413</v>
          </cell>
          <cell r="AP214">
            <v>0</v>
          </cell>
          <cell r="AQ214">
            <v>0</v>
          </cell>
          <cell r="AR214">
            <v>0</v>
          </cell>
          <cell r="AS214">
            <v>0</v>
          </cell>
          <cell r="AT214">
            <v>0</v>
          </cell>
        </row>
        <row r="215">
          <cell r="A215" t="str">
            <v>BP01/B410</v>
          </cell>
          <cell r="B215" t="str">
            <v xml:space="preserve">   Bono 2001 / Badlar + 4,10% </v>
          </cell>
          <cell r="AI215">
            <v>0</v>
          </cell>
          <cell r="AJ215">
            <v>0</v>
          </cell>
          <cell r="AK215">
            <v>0</v>
          </cell>
          <cell r="AL215">
            <v>0</v>
          </cell>
          <cell r="AM215">
            <v>0</v>
          </cell>
          <cell r="AN215">
            <v>0</v>
          </cell>
          <cell r="AO215">
            <v>0</v>
          </cell>
          <cell r="AP215">
            <v>0</v>
          </cell>
          <cell r="AQ215">
            <v>0</v>
          </cell>
          <cell r="AR215">
            <v>0</v>
          </cell>
          <cell r="AS215">
            <v>0</v>
          </cell>
          <cell r="AT215">
            <v>0</v>
          </cell>
        </row>
        <row r="216">
          <cell r="A216" t="str">
            <v>BP01/B500</v>
          </cell>
          <cell r="B216" t="str">
            <v xml:space="preserve">   Bono 2001 / Badlar + 5,00% </v>
          </cell>
          <cell r="AI216">
            <v>0</v>
          </cell>
          <cell r="AJ216">
            <v>0</v>
          </cell>
          <cell r="AK216">
            <v>0</v>
          </cell>
          <cell r="AL216">
            <v>0</v>
          </cell>
          <cell r="AM216">
            <v>0</v>
          </cell>
          <cell r="AN216">
            <v>0</v>
          </cell>
          <cell r="AO216">
            <v>1.366120218579235E-3</v>
          </cell>
          <cell r="AP216">
            <v>0</v>
          </cell>
          <cell r="AQ216">
            <v>0</v>
          </cell>
          <cell r="AR216">
            <v>0</v>
          </cell>
          <cell r="AS216">
            <v>0</v>
          </cell>
          <cell r="AT216">
            <v>0</v>
          </cell>
        </row>
        <row r="217">
          <cell r="A217" t="str">
            <v>BP02/E330</v>
          </cell>
          <cell r="B217" t="str">
            <v xml:space="preserve">   Bono 2002 / Encuesta + 3,30%</v>
          </cell>
          <cell r="AI217">
            <v>0</v>
          </cell>
          <cell r="AJ217">
            <v>0</v>
          </cell>
          <cell r="AK217">
            <v>0</v>
          </cell>
          <cell r="AL217">
            <v>0</v>
          </cell>
          <cell r="AM217">
            <v>0</v>
          </cell>
          <cell r="AN217">
            <v>0</v>
          </cell>
          <cell r="AO217">
            <v>0</v>
          </cell>
          <cell r="AP217">
            <v>0</v>
          </cell>
          <cell r="AQ217">
            <v>0</v>
          </cell>
          <cell r="AR217">
            <v>0</v>
          </cell>
          <cell r="AS217">
            <v>0</v>
          </cell>
          <cell r="AT217">
            <v>0</v>
          </cell>
        </row>
        <row r="218">
          <cell r="A218" t="str">
            <v>BP02/E400</v>
          </cell>
          <cell r="B218" t="str">
            <v xml:space="preserve">   Bono 2002 / Encuesta + 4,00%</v>
          </cell>
          <cell r="AI218">
            <v>0</v>
          </cell>
          <cell r="AJ218">
            <v>0</v>
          </cell>
          <cell r="AK218">
            <v>1.4492753623188406E-3</v>
          </cell>
          <cell r="AL218">
            <v>7.1863890299644489E-2</v>
          </cell>
          <cell r="AM218">
            <v>2.2854240731335703E-3</v>
          </cell>
          <cell r="AN218">
            <v>2.7932960893854749E-3</v>
          </cell>
          <cell r="AO218">
            <v>6.278713629402756E-2</v>
          </cell>
          <cell r="AP218">
            <v>6.278713629402756E-2</v>
          </cell>
          <cell r="AQ218">
            <v>6.278713629402756E-2</v>
          </cell>
          <cell r="AR218">
            <v>0</v>
          </cell>
          <cell r="AS218">
            <v>0</v>
          </cell>
          <cell r="AT218">
            <v>0</v>
          </cell>
        </row>
        <row r="219">
          <cell r="A219" t="str">
            <v>BP02/F900</v>
          </cell>
          <cell r="B219" t="str">
            <v xml:space="preserve">   Bono 2002 / 9,00%</v>
          </cell>
          <cell r="AI219">
            <v>0</v>
          </cell>
          <cell r="AJ219">
            <v>0</v>
          </cell>
          <cell r="AK219">
            <v>0</v>
          </cell>
          <cell r="AL219">
            <v>0</v>
          </cell>
          <cell r="AM219">
            <v>0</v>
          </cell>
          <cell r="AN219">
            <v>0</v>
          </cell>
          <cell r="AO219">
            <v>0</v>
          </cell>
          <cell r="AP219">
            <v>0</v>
          </cell>
          <cell r="AQ219">
            <v>0</v>
          </cell>
          <cell r="AR219">
            <v>0</v>
          </cell>
          <cell r="AS219">
            <v>0</v>
          </cell>
          <cell r="AT219">
            <v>0</v>
          </cell>
        </row>
        <row r="220">
          <cell r="A220" t="str">
            <v>BP02/E580</v>
          </cell>
          <cell r="B220" t="str">
            <v xml:space="preserve">   Bono 2002 / Encuesta + 5,80%</v>
          </cell>
          <cell r="AI220">
            <v>0</v>
          </cell>
          <cell r="AJ220">
            <v>0</v>
          </cell>
          <cell r="AK220">
            <v>0</v>
          </cell>
          <cell r="AL220">
            <v>0</v>
          </cell>
          <cell r="AM220">
            <v>0</v>
          </cell>
          <cell r="AN220">
            <v>1.0161662817551963E-4</v>
          </cell>
          <cell r="AO220">
            <v>0.72057142857142853</v>
          </cell>
          <cell r="AP220">
            <v>6.2857142857142851E-3</v>
          </cell>
          <cell r="AQ220">
            <v>6.2857142857142851E-3</v>
          </cell>
          <cell r="AR220">
            <v>0</v>
          </cell>
          <cell r="AS220">
            <v>2.8098817480251934E-2</v>
          </cell>
          <cell r="AT220">
            <v>2.8080658494108745E-2</v>
          </cell>
        </row>
        <row r="221">
          <cell r="A221" t="str">
            <v>BP02/E580-II</v>
          </cell>
          <cell r="B221" t="str">
            <v xml:space="preserve">   Bono 2002 / Encuesta + 5,80% - B</v>
          </cell>
          <cell r="AI221">
            <v>0</v>
          </cell>
          <cell r="AJ221">
            <v>0</v>
          </cell>
          <cell r="AK221">
            <v>0</v>
          </cell>
          <cell r="AL221">
            <v>0</v>
          </cell>
          <cell r="AM221">
            <v>0</v>
          </cell>
          <cell r="AN221">
            <v>0</v>
          </cell>
          <cell r="AO221">
            <v>0</v>
          </cell>
          <cell r="AP221">
            <v>0</v>
          </cell>
          <cell r="AQ221">
            <v>0</v>
          </cell>
          <cell r="AR221">
            <v>0</v>
          </cell>
          <cell r="AS221">
            <v>0</v>
          </cell>
          <cell r="AT221">
            <v>0</v>
          </cell>
        </row>
        <row r="222">
          <cell r="A222" t="str">
            <v>BP02/B300</v>
          </cell>
          <cell r="B222" t="str">
            <v xml:space="preserve">   Bono 2002 / Badlar + 3,00% </v>
          </cell>
          <cell r="AI222">
            <v>0</v>
          </cell>
          <cell r="AJ222">
            <v>0</v>
          </cell>
          <cell r="AK222">
            <v>0</v>
          </cell>
          <cell r="AL222">
            <v>0</v>
          </cell>
          <cell r="AM222">
            <v>0</v>
          </cell>
          <cell r="AN222">
            <v>0</v>
          </cell>
          <cell r="AO222">
            <v>0</v>
          </cell>
          <cell r="AP222">
            <v>0</v>
          </cell>
          <cell r="AQ222">
            <v>0</v>
          </cell>
          <cell r="AR222">
            <v>0</v>
          </cell>
          <cell r="AS222">
            <v>0</v>
          </cell>
          <cell r="AT222">
            <v>0</v>
          </cell>
        </row>
        <row r="223">
          <cell r="A223" t="str">
            <v>BP02/B075</v>
          </cell>
          <cell r="B223" t="str">
            <v xml:space="preserve">   Bono 2002 / Badlar Correg + 0,75% </v>
          </cell>
          <cell r="AI223">
            <v>0</v>
          </cell>
          <cell r="AJ223">
            <v>0</v>
          </cell>
          <cell r="AK223">
            <v>0</v>
          </cell>
          <cell r="AL223">
            <v>0</v>
          </cell>
          <cell r="AM223">
            <v>0</v>
          </cell>
          <cell r="AN223">
            <v>0</v>
          </cell>
          <cell r="AO223">
            <v>0</v>
          </cell>
          <cell r="AP223">
            <v>0</v>
          </cell>
          <cell r="AQ223">
            <v>0</v>
          </cell>
          <cell r="AR223">
            <v>0</v>
          </cell>
          <cell r="AS223">
            <v>0</v>
          </cell>
          <cell r="AT223">
            <v>0</v>
          </cell>
        </row>
        <row r="224">
          <cell r="A224" t="str">
            <v>BP03/B405-Fid1</v>
          </cell>
          <cell r="B224" t="str">
            <v xml:space="preserve">   Bono 2003 / Badlar + 4,05% - Fideic 1</v>
          </cell>
          <cell r="AI224">
            <v>0</v>
          </cell>
          <cell r="AJ224">
            <v>0</v>
          </cell>
          <cell r="AK224">
            <v>0</v>
          </cell>
          <cell r="AL224">
            <v>0</v>
          </cell>
          <cell r="AM224">
            <v>0</v>
          </cell>
          <cell r="AN224">
            <v>0</v>
          </cell>
          <cell r="AO224">
            <v>0</v>
          </cell>
          <cell r="AP224">
            <v>0</v>
          </cell>
          <cell r="AQ224">
            <v>0</v>
          </cell>
          <cell r="AR224">
            <v>0</v>
          </cell>
          <cell r="AS224">
            <v>0</v>
          </cell>
          <cell r="AT224">
            <v>0</v>
          </cell>
        </row>
        <row r="225">
          <cell r="A225" t="str">
            <v>BP03/B405-Fid2</v>
          </cell>
          <cell r="B225" t="str">
            <v xml:space="preserve">   Bono 2003 / Badlar + 4,05% - Fideic 2</v>
          </cell>
          <cell r="AI225">
            <v>0</v>
          </cell>
          <cell r="AJ225">
            <v>0</v>
          </cell>
          <cell r="AK225">
            <v>0</v>
          </cell>
          <cell r="AL225">
            <v>0</v>
          </cell>
          <cell r="AM225">
            <v>0</v>
          </cell>
          <cell r="AN225">
            <v>0</v>
          </cell>
          <cell r="AO225">
            <v>0</v>
          </cell>
          <cell r="AP225">
            <v>0</v>
          </cell>
          <cell r="AQ225">
            <v>0</v>
          </cell>
          <cell r="AR225">
            <v>0</v>
          </cell>
          <cell r="AS225">
            <v>0</v>
          </cell>
          <cell r="AT225">
            <v>0</v>
          </cell>
        </row>
        <row r="226">
          <cell r="A226" t="str">
            <v>BP04/E435</v>
          </cell>
          <cell r="B226" t="str">
            <v xml:space="preserve">   Bono 2004 / Encuesta + 4,35%</v>
          </cell>
          <cell r="AI226">
            <v>0</v>
          </cell>
          <cell r="AJ226">
            <v>0</v>
          </cell>
          <cell r="AK226">
            <v>0</v>
          </cell>
          <cell r="AL226">
            <v>0</v>
          </cell>
          <cell r="AM226">
            <v>0</v>
          </cell>
          <cell r="AN226">
            <v>0</v>
          </cell>
          <cell r="AO226">
            <v>0</v>
          </cell>
          <cell r="AP226">
            <v>0</v>
          </cell>
          <cell r="AQ226">
            <v>0</v>
          </cell>
          <cell r="AR226">
            <v>0</v>
          </cell>
          <cell r="AS226">
            <v>0</v>
          </cell>
          <cell r="AT226">
            <v>0</v>
          </cell>
        </row>
        <row r="227">
          <cell r="A227" t="str">
            <v>BP04/E495</v>
          </cell>
          <cell r="B227" t="str">
            <v xml:space="preserve">   Bono 2004 / Encuesta + 4,95%</v>
          </cell>
          <cell r="AI227">
            <v>0</v>
          </cell>
          <cell r="AJ227">
            <v>0</v>
          </cell>
          <cell r="AK227">
            <v>0</v>
          </cell>
          <cell r="AL227">
            <v>0</v>
          </cell>
          <cell r="AM227">
            <v>0</v>
          </cell>
          <cell r="AN227">
            <v>0</v>
          </cell>
          <cell r="AO227">
            <v>0</v>
          </cell>
          <cell r="AP227">
            <v>0</v>
          </cell>
          <cell r="AQ227">
            <v>0</v>
          </cell>
          <cell r="AR227">
            <v>0</v>
          </cell>
          <cell r="AS227">
            <v>0</v>
          </cell>
          <cell r="AT227">
            <v>0</v>
          </cell>
        </row>
        <row r="228">
          <cell r="A228" t="str">
            <v>BP04/B298</v>
          </cell>
          <cell r="B228" t="str">
            <v xml:space="preserve">   Bono 2004 / Badlar + 2,98%</v>
          </cell>
          <cell r="AI228">
            <v>0</v>
          </cell>
          <cell r="AJ228">
            <v>0</v>
          </cell>
          <cell r="AK228">
            <v>0</v>
          </cell>
          <cell r="AL228">
            <v>0</v>
          </cell>
          <cell r="AM228">
            <v>0</v>
          </cell>
          <cell r="AN228">
            <v>0</v>
          </cell>
          <cell r="AO228">
            <v>0</v>
          </cell>
          <cell r="AP228">
            <v>0</v>
          </cell>
          <cell r="AQ228">
            <v>0</v>
          </cell>
          <cell r="AR228">
            <v>0</v>
          </cell>
          <cell r="AS228">
            <v>0</v>
          </cell>
          <cell r="AT228">
            <v>0</v>
          </cell>
        </row>
        <row r="229">
          <cell r="A229" t="str">
            <v>BP05/B400</v>
          </cell>
          <cell r="B229" t="str">
            <v xml:space="preserve">   Bono 2005 / Badlar + 4,00%</v>
          </cell>
          <cell r="AI229">
            <v>0</v>
          </cell>
          <cell r="AJ229">
            <v>0</v>
          </cell>
          <cell r="AK229">
            <v>0</v>
          </cell>
          <cell r="AL229">
            <v>0</v>
          </cell>
          <cell r="AM229">
            <v>0</v>
          </cell>
          <cell r="AN229">
            <v>0</v>
          </cell>
          <cell r="AO229">
            <v>0</v>
          </cell>
          <cell r="AP229">
            <v>0</v>
          </cell>
          <cell r="AQ229">
            <v>0</v>
          </cell>
          <cell r="AR229">
            <v>0</v>
          </cell>
          <cell r="AS229">
            <v>0</v>
          </cell>
          <cell r="AT229">
            <v>0</v>
          </cell>
        </row>
        <row r="230">
          <cell r="A230" t="str">
            <v>BP06/E580</v>
          </cell>
          <cell r="B230" t="str">
            <v xml:space="preserve">   Bono 2006 / Encuesta + 5,80%</v>
          </cell>
          <cell r="AI230">
            <v>0</v>
          </cell>
          <cell r="AJ230">
            <v>0</v>
          </cell>
          <cell r="AK230">
            <v>0</v>
          </cell>
          <cell r="AL230">
            <v>0</v>
          </cell>
          <cell r="AM230">
            <v>0</v>
          </cell>
          <cell r="AN230">
            <v>0</v>
          </cell>
          <cell r="AO230">
            <v>1.2593684727853544E-4</v>
          </cell>
          <cell r="AP230">
            <v>1.8009471993944134E-4</v>
          </cell>
          <cell r="AQ230">
            <v>1.8009471993944134E-4</v>
          </cell>
          <cell r="AR230">
            <v>0</v>
          </cell>
          <cell r="AS230">
            <v>0.96434393910692384</v>
          </cell>
          <cell r="AT230">
            <v>0.96495472748688649</v>
          </cell>
        </row>
        <row r="231">
          <cell r="A231" t="str">
            <v>BP06/B450-Fid3</v>
          </cell>
          <cell r="B231" t="str">
            <v xml:space="preserve">   Bono 2006 / Badlar + 4,50% - Fideic 3</v>
          </cell>
          <cell r="AI231">
            <v>0</v>
          </cell>
          <cell r="AJ231">
            <v>0</v>
          </cell>
          <cell r="AK231">
            <v>0</v>
          </cell>
          <cell r="AL231">
            <v>0</v>
          </cell>
          <cell r="AM231">
            <v>0</v>
          </cell>
          <cell r="AN231">
            <v>0</v>
          </cell>
          <cell r="AO231">
            <v>0</v>
          </cell>
          <cell r="AP231">
            <v>0</v>
          </cell>
          <cell r="AQ231">
            <v>0</v>
          </cell>
          <cell r="AR231">
            <v>0</v>
          </cell>
          <cell r="AS231">
            <v>0</v>
          </cell>
          <cell r="AT231">
            <v>0</v>
          </cell>
        </row>
        <row r="232">
          <cell r="A232" t="str">
            <v>BP06/B450-Fid4</v>
          </cell>
          <cell r="B232" t="str">
            <v xml:space="preserve">   Bono 2006 / Badlar + 4,50% - Fideic 4</v>
          </cell>
          <cell r="AI232">
            <v>0</v>
          </cell>
          <cell r="AJ232">
            <v>0</v>
          </cell>
          <cell r="AK232">
            <v>0</v>
          </cell>
          <cell r="AL232">
            <v>0</v>
          </cell>
          <cell r="AM232">
            <v>0</v>
          </cell>
          <cell r="AN232">
            <v>0</v>
          </cell>
          <cell r="AO232">
            <v>0</v>
          </cell>
          <cell r="AP232">
            <v>0</v>
          </cell>
          <cell r="AQ232">
            <v>0</v>
          </cell>
          <cell r="AR232">
            <v>0</v>
          </cell>
          <cell r="AS232">
            <v>0</v>
          </cell>
          <cell r="AT232">
            <v>0</v>
          </cell>
        </row>
        <row r="233">
          <cell r="A233" t="str">
            <v>BP07/B450</v>
          </cell>
          <cell r="B233" t="str">
            <v xml:space="preserve">   Bono 2007 / Badlar + 4,50% - Serie 1</v>
          </cell>
          <cell r="AI233">
            <v>0</v>
          </cell>
          <cell r="AJ233">
            <v>0</v>
          </cell>
          <cell r="AK233">
            <v>0</v>
          </cell>
          <cell r="AL233">
            <v>0</v>
          </cell>
          <cell r="AM233">
            <v>0</v>
          </cell>
          <cell r="AN233">
            <v>0</v>
          </cell>
          <cell r="AO233">
            <v>0</v>
          </cell>
          <cell r="AP233">
            <v>0</v>
          </cell>
          <cell r="AQ233">
            <v>0</v>
          </cell>
          <cell r="AR233">
            <v>0</v>
          </cell>
          <cell r="AS233">
            <v>0</v>
          </cell>
          <cell r="AT233">
            <v>0</v>
          </cell>
        </row>
        <row r="234">
          <cell r="A234" t="str">
            <v>BP07/B450-II</v>
          </cell>
          <cell r="B234" t="str">
            <v xml:space="preserve">   Bono 2007 / Badlar + 4,50% - Serie 2</v>
          </cell>
          <cell r="AI234">
            <v>0</v>
          </cell>
          <cell r="AJ234">
            <v>0</v>
          </cell>
          <cell r="AK234">
            <v>0</v>
          </cell>
          <cell r="AL234">
            <v>0</v>
          </cell>
          <cell r="AM234">
            <v>0</v>
          </cell>
          <cell r="AN234">
            <v>0</v>
          </cell>
          <cell r="AO234">
            <v>0</v>
          </cell>
          <cell r="AP234">
            <v>0</v>
          </cell>
          <cell r="AQ234">
            <v>0</v>
          </cell>
          <cell r="AR234">
            <v>0</v>
          </cell>
          <cell r="AS234">
            <v>0</v>
          </cell>
          <cell r="AT234">
            <v>0</v>
          </cell>
        </row>
        <row r="235">
          <cell r="A235" t="str">
            <v>Pmos Gdos</v>
          </cell>
          <cell r="B235" t="str">
            <v xml:space="preserve">   Préstamos Garantizados</v>
          </cell>
        </row>
        <row r="236">
          <cell r="A236" t="str">
            <v>P FRB</v>
          </cell>
          <cell r="AR236">
            <v>0</v>
          </cell>
          <cell r="AS236">
            <v>0</v>
          </cell>
          <cell r="AT236">
            <v>0</v>
          </cell>
        </row>
        <row r="237">
          <cell r="A237" t="str">
            <v>P BG01/03</v>
          </cell>
          <cell r="AR237">
            <v>0</v>
          </cell>
          <cell r="AS237">
            <v>0</v>
          </cell>
          <cell r="AT237">
            <v>0</v>
          </cell>
        </row>
        <row r="238">
          <cell r="A238" t="str">
            <v>P BG04/06</v>
          </cell>
          <cell r="AR238">
            <v>0</v>
          </cell>
          <cell r="AS238">
            <v>0</v>
          </cell>
          <cell r="AT238">
            <v>0</v>
          </cell>
        </row>
        <row r="239">
          <cell r="A239" t="str">
            <v>P BG05/17</v>
          </cell>
          <cell r="AR239">
            <v>0.3829088324207669</v>
          </cell>
          <cell r="AS239">
            <v>0.39010764751303284</v>
          </cell>
          <cell r="AT239">
            <v>0.37399351744622328</v>
          </cell>
        </row>
        <row r="240">
          <cell r="A240" t="str">
            <v>P BG06/27</v>
          </cell>
          <cell r="AR240">
            <v>0</v>
          </cell>
          <cell r="AS240">
            <v>0</v>
          </cell>
          <cell r="AT240">
            <v>0</v>
          </cell>
        </row>
        <row r="241">
          <cell r="A241" t="str">
            <v>P BG07/05</v>
          </cell>
          <cell r="AR241">
            <v>0</v>
          </cell>
          <cell r="AS241">
            <v>0</v>
          </cell>
          <cell r="AT241">
            <v>0</v>
          </cell>
        </row>
        <row r="242">
          <cell r="A242" t="str">
            <v>P BG08/19</v>
          </cell>
          <cell r="AR242">
            <v>0</v>
          </cell>
          <cell r="AS242">
            <v>0</v>
          </cell>
          <cell r="AT242">
            <v>0</v>
          </cell>
        </row>
        <row r="243">
          <cell r="A243" t="str">
            <v>P BG09/09</v>
          </cell>
          <cell r="AR243">
            <v>0</v>
          </cell>
          <cell r="AS243">
            <v>0</v>
          </cell>
          <cell r="AT243">
            <v>0</v>
          </cell>
        </row>
        <row r="244">
          <cell r="A244" t="str">
            <v>P BG10/20</v>
          </cell>
          <cell r="AR244">
            <v>0</v>
          </cell>
          <cell r="AS244">
            <v>0</v>
          </cell>
          <cell r="AT244">
            <v>0</v>
          </cell>
        </row>
        <row r="245">
          <cell r="A245" t="str">
            <v>P BG11/10</v>
          </cell>
          <cell r="AR245">
            <v>0</v>
          </cell>
          <cell r="AS245">
            <v>0</v>
          </cell>
          <cell r="AT245">
            <v>0</v>
          </cell>
        </row>
        <row r="246">
          <cell r="A246" t="str">
            <v>P BG12/15</v>
          </cell>
          <cell r="AR246">
            <v>0</v>
          </cell>
          <cell r="AS246">
            <v>0</v>
          </cell>
          <cell r="AT246">
            <v>0</v>
          </cell>
        </row>
        <row r="247">
          <cell r="A247" t="str">
            <v>P BG13/30</v>
          </cell>
          <cell r="AR247">
            <v>0</v>
          </cell>
          <cell r="AS247">
            <v>0</v>
          </cell>
          <cell r="AT247">
            <v>0</v>
          </cell>
        </row>
        <row r="248">
          <cell r="A248" t="str">
            <v>P BG14/31</v>
          </cell>
          <cell r="AR248">
            <v>0</v>
          </cell>
          <cell r="AS248">
            <v>0</v>
          </cell>
          <cell r="AT248">
            <v>0</v>
          </cell>
        </row>
        <row r="249">
          <cell r="A249" t="str">
            <v>P BG15/12</v>
          </cell>
          <cell r="AR249">
            <v>0.69122243694526697</v>
          </cell>
          <cell r="AS249">
            <v>0.69381214662704005</v>
          </cell>
          <cell r="AT249">
            <v>0.7063834816154313</v>
          </cell>
        </row>
        <row r="250">
          <cell r="A250" t="str">
            <v>P BG16/08$</v>
          </cell>
          <cell r="AR250">
            <v>0</v>
          </cell>
          <cell r="AS250">
            <v>0</v>
          </cell>
          <cell r="AT250">
            <v>0</v>
          </cell>
        </row>
        <row r="251">
          <cell r="A251" t="str">
            <v>P BG17/08</v>
          </cell>
          <cell r="AR251">
            <v>9.9791009654470658E-2</v>
          </cell>
          <cell r="AS251">
            <v>0.10062199772417149</v>
          </cell>
          <cell r="AT251">
            <v>0.10024357003653708</v>
          </cell>
        </row>
        <row r="252">
          <cell r="A252" t="str">
            <v>P BG18/18</v>
          </cell>
          <cell r="AR252">
            <v>0</v>
          </cell>
          <cell r="AS252">
            <v>0</v>
          </cell>
          <cell r="AT252">
            <v>0</v>
          </cell>
        </row>
        <row r="253">
          <cell r="A253" t="str">
            <v>P BG19/31</v>
          </cell>
          <cell r="AR253">
            <v>0</v>
          </cell>
          <cell r="AS253">
            <v>0</v>
          </cell>
          <cell r="AT253">
            <v>0</v>
          </cell>
        </row>
        <row r="254">
          <cell r="A254" t="str">
            <v>P EL/ARP-61</v>
          </cell>
          <cell r="AR254">
            <v>0</v>
          </cell>
          <cell r="AS254">
            <v>0</v>
          </cell>
          <cell r="AT254">
            <v>0</v>
          </cell>
        </row>
        <row r="255">
          <cell r="A255" t="str">
            <v>P EL/ARP-68</v>
          </cell>
          <cell r="AR255">
            <v>0</v>
          </cell>
          <cell r="AS255">
            <v>0</v>
          </cell>
          <cell r="AT255">
            <v>0</v>
          </cell>
        </row>
        <row r="256">
          <cell r="A256" t="str">
            <v>P EL/USD-74</v>
          </cell>
          <cell r="AR256">
            <v>0</v>
          </cell>
          <cell r="AS256">
            <v>0</v>
          </cell>
          <cell r="AT256">
            <v>0</v>
          </cell>
        </row>
        <row r="257">
          <cell r="A257" t="str">
            <v>P EL/USD-79</v>
          </cell>
          <cell r="AR257">
            <v>0</v>
          </cell>
          <cell r="AS257">
            <v>0</v>
          </cell>
          <cell r="AT257">
            <v>0</v>
          </cell>
        </row>
        <row r="258">
          <cell r="A258" t="str">
            <v>P EL/USD-91</v>
          </cell>
          <cell r="AR258">
            <v>0</v>
          </cell>
          <cell r="AS258">
            <v>0</v>
          </cell>
          <cell r="AT258">
            <v>0</v>
          </cell>
        </row>
        <row r="259">
          <cell r="B259" t="str">
            <v>Otros</v>
          </cell>
        </row>
        <row r="260">
          <cell r="A260" t="str">
            <v>NMB</v>
          </cell>
          <cell r="B260" t="str">
            <v xml:space="preserve">   BONOS DINERO NUEVO </v>
          </cell>
          <cell r="W260">
            <v>0.94334998966001349</v>
          </cell>
          <cell r="X260">
            <v>0.94289678957729373</v>
          </cell>
          <cell r="Y260">
            <v>0.94267074332354261</v>
          </cell>
          <cell r="Z260">
            <v>0.941133653780306</v>
          </cell>
          <cell r="AA260">
            <v>0.9060919827569297</v>
          </cell>
          <cell r="AB260">
            <v>0.93980943275753692</v>
          </cell>
          <cell r="AC260">
            <v>0.94086024560827752</v>
          </cell>
          <cell r="AD260">
            <v>0.93984676191406447</v>
          </cell>
          <cell r="AE260">
            <v>0.93741811692545707</v>
          </cell>
          <cell r="AF260">
            <v>0.93389616031125477</v>
          </cell>
          <cell r="AG260">
            <v>1</v>
          </cell>
          <cell r="AH260">
            <v>1</v>
          </cell>
          <cell r="AI260">
            <v>0</v>
          </cell>
          <cell r="AJ260">
            <v>0</v>
          </cell>
          <cell r="AK260">
            <v>0</v>
          </cell>
          <cell r="AL260">
            <v>0</v>
          </cell>
          <cell r="AM260">
            <v>0</v>
          </cell>
          <cell r="AN260">
            <v>0</v>
          </cell>
          <cell r="AO260">
            <v>0</v>
          </cell>
          <cell r="AP260">
            <v>0</v>
          </cell>
          <cell r="AQ260">
            <v>0</v>
          </cell>
          <cell r="AR260">
            <v>0</v>
          </cell>
          <cell r="AS260">
            <v>0</v>
          </cell>
          <cell r="AT260">
            <v>1</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pit Pmos Gdos"/>
      <sheetName val="Total"/>
      <sheetName val="AFJP"/>
      <sheetName val="S.Publico"/>
      <sheetName val="Bancos"/>
      <sheetName val="Cia.Seguros"/>
      <sheetName val="FCI"/>
      <sheetName val="CarteraResidentes"/>
      <sheetName val="Rentabilidad"/>
      <sheetName val="Rentabilidad T.E.A."/>
      <sheetName val="CarteraResidentes.xls"/>
      <sheetName val="Fto. a partir del impuesto"/>
      <sheetName val="Capit_Pmos_Gdos"/>
      <sheetName val="S_Publico"/>
      <sheetName val="Cia_Seguros"/>
      <sheetName val="Rentabilidad_T_E_A_"/>
      <sheetName val="CarteraResidentes_xls"/>
      <sheetName val="Fto__a_partir_del_impuesto"/>
      <sheetName val="Configuración"/>
    </sheetNames>
    <definedNames>
      <definedName name="RESIDENTES" refersTo="='Total'!$A$4:$BA$287"/>
    </definedNames>
    <sheetDataSet>
      <sheetData sheetId="0" refreshError="1">
        <row r="4">
          <cell r="A4" t="str">
            <v>Indice Aplicado</v>
          </cell>
          <cell r="G4">
            <v>1.0117238772746693</v>
          </cell>
          <cell r="J4" t="str">
            <v>* 4% excepto GL31 Mega (5%)</v>
          </cell>
          <cell r="K4" t="str">
            <v>* 4% excepto GL31 Mega (5%)</v>
          </cell>
          <cell r="N4" t="str">
            <v>* 4% excepto GL31 Mega (5%)</v>
          </cell>
          <cell r="O4" t="str">
            <v>* 4% excepto GL31 Mega (5%)</v>
          </cell>
        </row>
        <row r="5">
          <cell r="A5" t="str">
            <v>P FRB</v>
          </cell>
          <cell r="F5">
            <v>1.8321377270412202</v>
          </cell>
          <cell r="G5">
            <v>2.1420472601529901</v>
          </cell>
          <cell r="H5">
            <v>1.8210571398913569</v>
          </cell>
          <cell r="I5">
            <v>1.6076648529157773</v>
          </cell>
          <cell r="J5" t="str">
            <v>* Todos capitalizan hasta el 31/3/02 excepto GL31 Mega (hasta el 19/6/06)</v>
          </cell>
          <cell r="K5" t="str">
            <v>* Todos capitalizan hasta el 31/3/02 excepto GL31 Mega (hasta el 19/6/06)</v>
          </cell>
          <cell r="L5">
            <v>0</v>
          </cell>
          <cell r="M5">
            <v>0</v>
          </cell>
          <cell r="N5" t="str">
            <v>* Todos capitalizan hasta el 31/3/02 excepto GL31 Mega (hasta el 19/6/06)</v>
          </cell>
          <cell r="O5" t="str">
            <v>* Todos capitalizan hasta el 31/3/02 excepto GL31 Mega (hasta el 19/6/06)</v>
          </cell>
        </row>
        <row r="6">
          <cell r="A6" t="str">
            <v>P BG01/03</v>
          </cell>
          <cell r="F6">
            <v>9.0948711431547591E-2</v>
          </cell>
          <cell r="G6">
            <v>6.2382945161629302E-2</v>
          </cell>
          <cell r="H6">
            <v>5.2854968755540681E-2</v>
          </cell>
          <cell r="I6">
            <v>4.6606671339985993E-2</v>
          </cell>
          <cell r="J6">
            <v>0</v>
          </cell>
          <cell r="K6">
            <v>0</v>
          </cell>
          <cell r="L6">
            <v>0</v>
          </cell>
          <cell r="M6">
            <v>0</v>
          </cell>
        </row>
        <row r="7">
          <cell r="A7" t="str">
            <v>P BG04/06</v>
          </cell>
          <cell r="F7">
            <v>0.21516501245345732</v>
          </cell>
          <cell r="G7">
            <v>0.12310342535411911</v>
          </cell>
          <cell r="H7">
            <v>0.10410019773067913</v>
          </cell>
          <cell r="I7">
            <v>9.1799647451591138E-2</v>
          </cell>
          <cell r="J7">
            <v>0</v>
          </cell>
          <cell r="K7">
            <v>0</v>
          </cell>
          <cell r="L7">
            <v>0</v>
          </cell>
          <cell r="M7">
            <v>0</v>
          </cell>
        </row>
        <row r="8">
          <cell r="A8" t="str">
            <v>P BG05/17</v>
          </cell>
          <cell r="F8">
            <v>4.6347042274581582</v>
          </cell>
          <cell r="G8">
            <v>1.2185405956714026</v>
          </cell>
          <cell r="H8">
            <v>1.0173487935862517</v>
          </cell>
          <cell r="I8">
            <v>0.88235935385816422</v>
          </cell>
          <cell r="J8">
            <v>0</v>
          </cell>
          <cell r="K8">
            <v>0</v>
          </cell>
          <cell r="L8">
            <v>0</v>
          </cell>
          <cell r="M8">
            <v>0</v>
          </cell>
        </row>
        <row r="9">
          <cell r="A9" t="str">
            <v>P BG06/27</v>
          </cell>
          <cell r="F9">
            <v>3.43556979386477</v>
          </cell>
          <cell r="G9">
            <v>1.8270690553277718</v>
          </cell>
          <cell r="H9">
            <v>1.5438028766087397</v>
          </cell>
          <cell r="I9">
            <v>1.3572225628466936</v>
          </cell>
          <cell r="J9">
            <v>0</v>
          </cell>
          <cell r="K9">
            <v>0</v>
          </cell>
          <cell r="L9">
            <v>0</v>
          </cell>
          <cell r="M9">
            <v>0</v>
          </cell>
        </row>
        <row r="10">
          <cell r="A10" t="str">
            <v>P BG07/05</v>
          </cell>
          <cell r="F10">
            <v>0.44621361893279371</v>
          </cell>
          <cell r="G10">
            <v>0.25895715622177112</v>
          </cell>
          <cell r="H10">
            <v>0.21901485426261297</v>
          </cell>
          <cell r="I10">
            <v>0.1964442701871448</v>
          </cell>
          <cell r="J10">
            <v>0</v>
          </cell>
          <cell r="K10">
            <v>0</v>
          </cell>
          <cell r="L10">
            <v>0</v>
          </cell>
          <cell r="M10">
            <v>0</v>
          </cell>
        </row>
        <row r="11">
          <cell r="A11" t="str">
            <v>P BG08/19</v>
          </cell>
          <cell r="F11">
            <v>0.70358763476921937</v>
          </cell>
          <cell r="G11">
            <v>0.40322775606239308</v>
          </cell>
          <cell r="H11">
            <v>0.34098831985679595</v>
          </cell>
          <cell r="I11">
            <v>0.30953341273529189</v>
          </cell>
          <cell r="J11">
            <v>0</v>
          </cell>
          <cell r="K11">
            <v>0</v>
          </cell>
          <cell r="L11">
            <v>0</v>
          </cell>
          <cell r="M11">
            <v>0</v>
          </cell>
        </row>
        <row r="12">
          <cell r="A12" t="str">
            <v>P BG09/09</v>
          </cell>
          <cell r="F12">
            <v>1.6811194055609913</v>
          </cell>
          <cell r="G12">
            <v>0.80798083886647554</v>
          </cell>
          <cell r="H12">
            <v>0.6818938937312734</v>
          </cell>
          <cell r="I12">
            <v>0.59526205475211702</v>
          </cell>
          <cell r="J12">
            <v>0</v>
          </cell>
          <cell r="K12">
            <v>0</v>
          </cell>
          <cell r="L12">
            <v>0</v>
          </cell>
          <cell r="M12">
            <v>0</v>
          </cell>
        </row>
        <row r="13">
          <cell r="A13" t="str">
            <v>P BG10/20</v>
          </cell>
          <cell r="F13">
            <v>0.25508259901253444</v>
          </cell>
          <cell r="G13">
            <v>0.1565725602167907</v>
          </cell>
          <cell r="H13">
            <v>0.13249678615533969</v>
          </cell>
          <cell r="I13">
            <v>0.1190178001090199</v>
          </cell>
          <cell r="J13">
            <v>0</v>
          </cell>
          <cell r="K13">
            <v>0</v>
          </cell>
          <cell r="L13">
            <v>0</v>
          </cell>
          <cell r="M13">
            <v>0</v>
          </cell>
        </row>
        <row r="14">
          <cell r="A14" t="str">
            <v>P BG11/10</v>
          </cell>
          <cell r="F14">
            <v>0.8243318908376599</v>
          </cell>
          <cell r="G14">
            <v>0.52265354882992621</v>
          </cell>
          <cell r="H14">
            <v>0.44242381932227048</v>
          </cell>
          <cell r="I14">
            <v>0.39095719993974515</v>
          </cell>
          <cell r="J14">
            <v>0</v>
          </cell>
          <cell r="K14">
            <v>0</v>
          </cell>
          <cell r="L14">
            <v>0</v>
          </cell>
          <cell r="M14">
            <v>0</v>
          </cell>
        </row>
        <row r="15">
          <cell r="A15" t="str">
            <v>P BG12/15</v>
          </cell>
          <cell r="F15">
            <v>2.3126774881741525</v>
          </cell>
          <cell r="G15">
            <v>1.378623998379404</v>
          </cell>
          <cell r="H15">
            <v>1.1635466244114994</v>
          </cell>
          <cell r="I15">
            <v>1.0397836889255403</v>
          </cell>
          <cell r="J15">
            <v>0</v>
          </cell>
          <cell r="K15">
            <v>0</v>
          </cell>
          <cell r="L15">
            <v>0</v>
          </cell>
          <cell r="M15">
            <v>0</v>
          </cell>
        </row>
        <row r="16">
          <cell r="A16" t="str">
            <v>P BG13/30</v>
          </cell>
          <cell r="F16">
            <v>1.0232858834022829</v>
          </cell>
          <cell r="G16">
            <v>0.69254313978483462</v>
          </cell>
          <cell r="H16">
            <v>0.58658368405925521</v>
          </cell>
          <cell r="I16">
            <v>0.52485170358539901</v>
          </cell>
          <cell r="J16">
            <v>0</v>
          </cell>
          <cell r="K16">
            <v>0</v>
          </cell>
          <cell r="L16">
            <v>0</v>
          </cell>
          <cell r="M16">
            <v>0</v>
          </cell>
        </row>
        <row r="17">
          <cell r="A17" t="str">
            <v>P BG14/31</v>
          </cell>
          <cell r="F17">
            <v>0.41716744391854998</v>
          </cell>
          <cell r="G17">
            <v>0.23825166512906273</v>
          </cell>
          <cell r="H17">
            <v>0.38095269985591129</v>
          </cell>
          <cell r="I17">
            <v>0.13195858422059573</v>
          </cell>
          <cell r="J17">
            <v>0</v>
          </cell>
          <cell r="K17">
            <v>0</v>
          </cell>
          <cell r="L17">
            <v>0</v>
          </cell>
          <cell r="M17">
            <v>0</v>
          </cell>
        </row>
        <row r="18">
          <cell r="A18" t="str">
            <v>P BG15/12</v>
          </cell>
          <cell r="F18">
            <v>1.4285921705746123</v>
          </cell>
          <cell r="G18">
            <v>0.59296127210215765</v>
          </cell>
          <cell r="H18">
            <v>0.49944262988378824</v>
          </cell>
          <cell r="I18">
            <v>0.43610297886043997</v>
          </cell>
          <cell r="J18">
            <v>0</v>
          </cell>
          <cell r="K18">
            <v>0</v>
          </cell>
          <cell r="L18">
            <v>0</v>
          </cell>
          <cell r="M18">
            <v>0</v>
          </cell>
        </row>
        <row r="19">
          <cell r="A19" t="str">
            <v>P BG16/08$</v>
          </cell>
          <cell r="F19">
            <v>3.4254629828830812</v>
          </cell>
          <cell r="G19">
            <v>1.9563486173502602</v>
          </cell>
          <cell r="H19">
            <v>1.1872437748577791</v>
          </cell>
          <cell r="I19">
            <v>1.2348152111558897</v>
          </cell>
          <cell r="J19">
            <v>0</v>
          </cell>
          <cell r="K19">
            <v>0</v>
          </cell>
          <cell r="L19">
            <v>0</v>
          </cell>
          <cell r="M19">
            <v>0</v>
          </cell>
        </row>
        <row r="20">
          <cell r="A20" t="str">
            <v>P BG17/08</v>
          </cell>
          <cell r="F20">
            <v>71.020798384178406</v>
          </cell>
          <cell r="G20">
            <v>35.865966913088577</v>
          </cell>
          <cell r="H20">
            <v>31.841522913840237</v>
          </cell>
          <cell r="I20">
            <v>28.48250817377324</v>
          </cell>
          <cell r="J20">
            <v>0</v>
          </cell>
          <cell r="K20">
            <v>0</v>
          </cell>
          <cell r="L20">
            <v>0</v>
          </cell>
          <cell r="M20">
            <v>0</v>
          </cell>
        </row>
        <row r="21">
          <cell r="A21" t="str">
            <v>P BG18/18</v>
          </cell>
          <cell r="F21">
            <v>47.943252546079506</v>
          </cell>
          <cell r="G21">
            <v>30.738780777525051</v>
          </cell>
          <cell r="H21">
            <v>27.63376843626267</v>
          </cell>
          <cell r="I21">
            <v>25.270756790910319</v>
          </cell>
          <cell r="J21">
            <v>25.808797156798288</v>
          </cell>
          <cell r="K21">
            <v>29.127477273434756</v>
          </cell>
          <cell r="L21">
            <v>35.602248189393656</v>
          </cell>
          <cell r="M21">
            <v>6.1830371977160352</v>
          </cell>
        </row>
        <row r="22">
          <cell r="A22" t="str">
            <v>P BG19/31</v>
          </cell>
          <cell r="F22">
            <v>87.687222274272457</v>
          </cell>
          <cell r="G22">
            <v>50.660541776961075</v>
          </cell>
          <cell r="H22">
            <v>53.252897119449052</v>
          </cell>
          <cell r="I22">
            <v>49.386782867428067</v>
          </cell>
          <cell r="J22">
            <v>53.636547917972024</v>
          </cell>
          <cell r="K22">
            <v>60.567949695188695</v>
          </cell>
          <cell r="L22">
            <v>74.015292981261325</v>
          </cell>
          <cell r="M22">
            <v>2.5462609685711408</v>
          </cell>
        </row>
        <row r="23">
          <cell r="A23" t="str">
            <v>P EL/ARP-61</v>
          </cell>
          <cell r="F23">
            <v>0.68599945966000475</v>
          </cell>
          <cell r="G23">
            <v>0.39178739924063838</v>
          </cell>
          <cell r="H23">
            <v>0.23605237787319946</v>
          </cell>
          <cell r="I23">
            <v>0.22688728704455557</v>
          </cell>
          <cell r="J23">
            <v>0</v>
          </cell>
          <cell r="K23">
            <v>0</v>
          </cell>
          <cell r="L23">
            <v>0</v>
          </cell>
          <cell r="M23">
            <v>0</v>
          </cell>
        </row>
        <row r="24">
          <cell r="A24" t="str">
            <v>P EL/ARP-68</v>
          </cell>
          <cell r="F24">
            <v>5.2886195451947116E-2</v>
          </cell>
          <cell r="G24">
            <v>3.44374406127552E-2</v>
          </cell>
          <cell r="H24">
            <v>1.9981261081989627E-2</v>
          </cell>
          <cell r="I24">
            <v>0.14862179535445882</v>
          </cell>
          <cell r="J24">
            <v>0</v>
          </cell>
          <cell r="K24">
            <v>0</v>
          </cell>
          <cell r="L24">
            <v>0</v>
          </cell>
          <cell r="M24">
            <v>0</v>
          </cell>
        </row>
        <row r="25">
          <cell r="A25" t="str">
            <v>P EL/USD-74</v>
          </cell>
          <cell r="F25">
            <v>0</v>
          </cell>
          <cell r="G25">
            <v>8.2166167514112501E-2</v>
          </cell>
          <cell r="H25">
            <v>7.0208995254968723E-2</v>
          </cell>
          <cell r="I25">
            <v>6.4898907528865485E-2</v>
          </cell>
          <cell r="J25">
            <v>0</v>
          </cell>
          <cell r="K25">
            <v>0</v>
          </cell>
          <cell r="L25">
            <v>0</v>
          </cell>
          <cell r="M25">
            <v>0</v>
          </cell>
        </row>
        <row r="26">
          <cell r="A26" t="str">
            <v>P EL/USD-79</v>
          </cell>
          <cell r="F26">
            <v>0</v>
          </cell>
          <cell r="G26">
            <v>0.75254053033564805</v>
          </cell>
          <cell r="H26">
            <v>0.64302761248335483</v>
          </cell>
          <cell r="I26">
            <v>0.57975506751685679</v>
          </cell>
          <cell r="J26">
            <v>0</v>
          </cell>
          <cell r="K26">
            <v>0</v>
          </cell>
          <cell r="L26">
            <v>0</v>
          </cell>
          <cell r="M26">
            <v>0</v>
          </cell>
        </row>
        <row r="27">
          <cell r="A27" t="str">
            <v>P EL/USD-91</v>
          </cell>
          <cell r="F27">
            <v>0</v>
          </cell>
          <cell r="G27">
            <v>3.0149987005535835E-2</v>
          </cell>
          <cell r="H27">
            <v>2.5762431894434671E-2</v>
          </cell>
          <cell r="I27">
            <v>2.2717081993840808E-2</v>
          </cell>
          <cell r="J27">
            <v>0</v>
          </cell>
          <cell r="K27">
            <v>0</v>
          </cell>
          <cell r="L27">
            <v>0</v>
          </cell>
          <cell r="M27">
            <v>0</v>
          </cell>
        </row>
        <row r="29">
          <cell r="A29" t="str">
            <v>P GPBX7</v>
          </cell>
          <cell r="F29">
            <v>2.1347468926446425</v>
          </cell>
          <cell r="G29">
            <v>1.5316847477808353</v>
          </cell>
          <cell r="H29">
            <v>0.98989669456636475</v>
          </cell>
          <cell r="I29">
            <v>0.89588187067517555</v>
          </cell>
          <cell r="J29">
            <v>0</v>
          </cell>
          <cell r="K29">
            <v>0</v>
          </cell>
          <cell r="L29">
            <v>0</v>
          </cell>
          <cell r="M29">
            <v>0</v>
          </cell>
        </row>
        <row r="30">
          <cell r="A30" t="str">
            <v>P PBAS2</v>
          </cell>
          <cell r="F30">
            <v>0.45987009421527603</v>
          </cell>
          <cell r="G30">
            <v>0.3299576224689873</v>
          </cell>
          <cell r="H30">
            <v>0.35112738748642608</v>
          </cell>
          <cell r="I30">
            <v>0.31701565183783809</v>
          </cell>
          <cell r="J30">
            <v>0</v>
          </cell>
          <cell r="K30">
            <v>0</v>
          </cell>
          <cell r="L30">
            <v>0</v>
          </cell>
          <cell r="M30">
            <v>0</v>
          </cell>
        </row>
        <row r="31">
          <cell r="A31" t="str">
            <v>P PX21</v>
          </cell>
          <cell r="F31">
            <v>0.18458714038194657</v>
          </cell>
          <cell r="G31">
            <v>0.13244160632516333</v>
          </cell>
          <cell r="H31">
            <v>0.37055235672764203</v>
          </cell>
          <cell r="I31">
            <v>0.38004054762210721</v>
          </cell>
          <cell r="J31">
            <v>0</v>
          </cell>
          <cell r="K31">
            <v>0</v>
          </cell>
          <cell r="L31">
            <v>0</v>
          </cell>
          <cell r="M31">
            <v>0</v>
          </cell>
        </row>
        <row r="32">
          <cell r="A32" t="str">
            <v>P PX13D</v>
          </cell>
          <cell r="F32">
            <v>0.14919684722222115</v>
          </cell>
          <cell r="G32">
            <v>0.10704900711866665</v>
          </cell>
          <cell r="H32">
            <v>5.6512031194808673E-2</v>
          </cell>
          <cell r="I32">
            <v>5.069350577927733E-2</v>
          </cell>
          <cell r="J32">
            <v>0</v>
          </cell>
          <cell r="K32">
            <v>0</v>
          </cell>
          <cell r="L32">
            <v>0</v>
          </cell>
          <cell r="M32">
            <v>0</v>
          </cell>
        </row>
        <row r="33">
          <cell r="A33" t="str">
            <v>P PX14D</v>
          </cell>
          <cell r="F33">
            <v>1.1296426637798618</v>
          </cell>
          <cell r="G33">
            <v>0.81052064978561</v>
          </cell>
          <cell r="H33">
            <v>0.41031301608804172</v>
          </cell>
          <cell r="I33">
            <v>0.37041298235225717</v>
          </cell>
          <cell r="J33">
            <v>0</v>
          </cell>
          <cell r="K33">
            <v>0</v>
          </cell>
          <cell r="L33">
            <v>0</v>
          </cell>
          <cell r="M33">
            <v>0</v>
          </cell>
        </row>
        <row r="34">
          <cell r="A34" t="str">
            <v>P PX22D</v>
          </cell>
          <cell r="F34">
            <v>0.54107625699653283</v>
          </cell>
          <cell r="G34">
            <v>0.38822319080704831</v>
          </cell>
          <cell r="H34">
            <v>0.19692521230339935</v>
          </cell>
          <cell r="I34">
            <v>0.17913614787541171</v>
          </cell>
          <cell r="J34">
            <v>0</v>
          </cell>
          <cell r="K34">
            <v>0</v>
          </cell>
          <cell r="L34">
            <v>0</v>
          </cell>
          <cell r="M34">
            <v>0</v>
          </cell>
        </row>
        <row r="41">
          <cell r="H41">
            <v>0.998163019394254</v>
          </cell>
          <cell r="I41">
            <v>0.90336310643550122</v>
          </cell>
        </row>
      </sheetData>
      <sheetData sheetId="1" refreshError="1">
        <row r="4">
          <cell r="A4" t="str">
            <v>DNCI</v>
          </cell>
          <cell r="B4" t="str">
            <v>EXT/DOM</v>
          </cell>
          <cell r="C4" t="str">
            <v>AGREGAR TITULOS</v>
          </cell>
          <cell r="D4">
            <v>33603</v>
          </cell>
          <cell r="E4">
            <v>33694</v>
          </cell>
          <cell r="F4">
            <v>33785</v>
          </cell>
          <cell r="G4">
            <v>33877</v>
          </cell>
          <cell r="H4">
            <v>33969</v>
          </cell>
          <cell r="I4">
            <v>34059</v>
          </cell>
          <cell r="J4">
            <v>34150</v>
          </cell>
          <cell r="K4">
            <v>34242</v>
          </cell>
          <cell r="L4">
            <v>34334</v>
          </cell>
          <cell r="M4">
            <v>34424</v>
          </cell>
          <cell r="N4">
            <v>34515</v>
          </cell>
          <cell r="O4">
            <v>34607</v>
          </cell>
          <cell r="P4">
            <v>34699</v>
          </cell>
          <cell r="Q4">
            <v>34789</v>
          </cell>
          <cell r="R4">
            <v>34880</v>
          </cell>
          <cell r="S4">
            <v>34972</v>
          </cell>
          <cell r="T4">
            <v>35064</v>
          </cell>
          <cell r="U4">
            <v>35155</v>
          </cell>
          <cell r="V4">
            <v>35246</v>
          </cell>
          <cell r="W4">
            <v>35338</v>
          </cell>
          <cell r="X4">
            <v>35430</v>
          </cell>
          <cell r="Y4">
            <v>35520</v>
          </cell>
          <cell r="Z4">
            <v>35611</v>
          </cell>
          <cell r="AA4">
            <v>35703</v>
          </cell>
          <cell r="AB4">
            <v>35795</v>
          </cell>
          <cell r="AC4">
            <v>35885</v>
          </cell>
          <cell r="AD4">
            <v>35976</v>
          </cell>
          <cell r="AE4">
            <v>36068</v>
          </cell>
          <cell r="AF4">
            <v>36160</v>
          </cell>
          <cell r="AG4">
            <v>36250</v>
          </cell>
          <cell r="AH4">
            <v>36341</v>
          </cell>
          <cell r="AI4">
            <v>36433</v>
          </cell>
          <cell r="AJ4">
            <v>36525</v>
          </cell>
          <cell r="AK4">
            <v>36616</v>
          </cell>
          <cell r="AL4">
            <v>36707</v>
          </cell>
          <cell r="AM4">
            <v>36799</v>
          </cell>
          <cell r="AN4">
            <v>36891</v>
          </cell>
          <cell r="AO4">
            <v>36981</v>
          </cell>
          <cell r="AP4">
            <v>37072</v>
          </cell>
          <cell r="AQ4">
            <v>37164</v>
          </cell>
          <cell r="AR4">
            <v>37195</v>
          </cell>
          <cell r="AS4">
            <v>37256</v>
          </cell>
          <cell r="AT4">
            <v>37346</v>
          </cell>
          <cell r="AU4">
            <v>37437</v>
          </cell>
          <cell r="AV4">
            <v>37529</v>
          </cell>
          <cell r="AW4">
            <v>37621</v>
          </cell>
          <cell r="AX4">
            <v>37711</v>
          </cell>
          <cell r="AY4">
            <v>37802</v>
          </cell>
          <cell r="AZ4">
            <v>37894</v>
          </cell>
          <cell r="BA4">
            <v>37986</v>
          </cell>
        </row>
        <row r="5">
          <cell r="A5" t="str">
            <v>x</v>
          </cell>
          <cell r="C5" t="str">
            <v>x</v>
          </cell>
          <cell r="D5">
            <v>4</v>
          </cell>
          <cell r="E5">
            <v>5</v>
          </cell>
          <cell r="F5">
            <v>6</v>
          </cell>
          <cell r="G5">
            <v>7</v>
          </cell>
          <cell r="H5">
            <v>8</v>
          </cell>
          <cell r="I5">
            <v>9</v>
          </cell>
          <cell r="J5">
            <v>10</v>
          </cell>
          <cell r="K5">
            <v>11</v>
          </cell>
          <cell r="L5">
            <v>12</v>
          </cell>
          <cell r="M5">
            <v>13</v>
          </cell>
          <cell r="N5">
            <v>14</v>
          </cell>
          <cell r="O5">
            <v>15</v>
          </cell>
          <cell r="P5">
            <v>16</v>
          </cell>
          <cell r="Q5">
            <v>17</v>
          </cell>
          <cell r="R5">
            <v>18</v>
          </cell>
          <cell r="S5">
            <v>19</v>
          </cell>
          <cell r="T5">
            <v>20</v>
          </cell>
          <cell r="U5">
            <v>21</v>
          </cell>
          <cell r="V5">
            <v>22</v>
          </cell>
          <cell r="W5">
            <v>23</v>
          </cell>
          <cell r="X5">
            <v>24</v>
          </cell>
          <cell r="Y5">
            <v>25</v>
          </cell>
          <cell r="Z5">
            <v>26</v>
          </cell>
          <cell r="AA5">
            <v>27</v>
          </cell>
          <cell r="AB5">
            <v>28</v>
          </cell>
          <cell r="AC5">
            <v>29</v>
          </cell>
          <cell r="AD5">
            <v>30</v>
          </cell>
          <cell r="AE5">
            <v>31</v>
          </cell>
          <cell r="AF5">
            <v>32</v>
          </cell>
          <cell r="AG5">
            <v>33</v>
          </cell>
          <cell r="AH5">
            <v>34</v>
          </cell>
          <cell r="AI5">
            <v>35</v>
          </cell>
          <cell r="AJ5">
            <v>36</v>
          </cell>
          <cell r="AK5">
            <v>37</v>
          </cell>
          <cell r="AL5">
            <v>38</v>
          </cell>
          <cell r="AM5">
            <v>39</v>
          </cell>
          <cell r="AN5">
            <v>40</v>
          </cell>
          <cell r="AO5">
            <v>41</v>
          </cell>
          <cell r="AP5">
            <v>42</v>
          </cell>
          <cell r="AQ5">
            <v>43</v>
          </cell>
          <cell r="AR5">
            <v>44</v>
          </cell>
          <cell r="AS5">
            <v>45</v>
          </cell>
          <cell r="AT5">
            <v>46</v>
          </cell>
          <cell r="AU5">
            <v>47</v>
          </cell>
          <cell r="AV5">
            <v>48</v>
          </cell>
          <cell r="AW5">
            <v>49</v>
          </cell>
          <cell r="AX5">
            <v>50</v>
          </cell>
          <cell r="AY5">
            <v>51</v>
          </cell>
          <cell r="AZ5">
            <v>52</v>
          </cell>
          <cell r="BA5">
            <v>53</v>
          </cell>
        </row>
        <row r="6">
          <cell r="A6" t="str">
            <v>TENENCIAS TOTALES</v>
          </cell>
        </row>
        <row r="7">
          <cell r="A7" t="str">
            <v>TENENCIAS TOTALES - EMITIDOS EN EXTERIOR</v>
          </cell>
          <cell r="AI7">
            <v>9568.2308039596883</v>
          </cell>
          <cell r="AJ7">
            <v>10701.753381840224</v>
          </cell>
          <cell r="AK7">
            <v>12727.98381283394</v>
          </cell>
          <cell r="AL7">
            <v>13833.698941187631</v>
          </cell>
          <cell r="AM7">
            <v>15490.840087282517</v>
          </cell>
          <cell r="AN7">
            <v>14961.672005249671</v>
          </cell>
          <cell r="AO7">
            <v>16801.693853613244</v>
          </cell>
          <cell r="AP7">
            <v>24974.13088426206</v>
          </cell>
          <cell r="AQ7">
            <v>24855.073223565843</v>
          </cell>
          <cell r="AR7">
            <v>25654.617618679375</v>
          </cell>
          <cell r="AS7">
            <v>29464.063733573075</v>
          </cell>
          <cell r="AT7">
            <v>17434.91899900918</v>
          </cell>
          <cell r="AU7">
            <v>8891.8472416805544</v>
          </cell>
          <cell r="AV7">
            <v>17102.896399122848</v>
          </cell>
          <cell r="AW7">
            <v>19414.167488074305</v>
          </cell>
          <cell r="AX7">
            <v>22014.643112294158</v>
          </cell>
          <cell r="AY7">
            <v>22400.792055415688</v>
          </cell>
          <cell r="AZ7">
            <v>21223.142830016623</v>
          </cell>
          <cell r="BA7">
            <v>20766.233011672124</v>
          </cell>
        </row>
        <row r="8">
          <cell r="A8" t="str">
            <v>x</v>
          </cell>
          <cell r="C8" t="str">
            <v>x</v>
          </cell>
          <cell r="D8" t="str">
            <v/>
          </cell>
          <cell r="E8" t="str">
            <v/>
          </cell>
          <cell r="F8" t="str">
            <v/>
          </cell>
          <cell r="G8" t="str">
            <v/>
          </cell>
          <cell r="H8" t="str">
            <v/>
          </cell>
          <cell r="I8" t="str">
            <v/>
          </cell>
          <cell r="J8" t="str">
            <v/>
          </cell>
          <cell r="K8" t="str">
            <v/>
          </cell>
          <cell r="L8" t="str">
            <v/>
          </cell>
          <cell r="M8" t="str">
            <v/>
          </cell>
          <cell r="N8" t="str">
            <v/>
          </cell>
          <cell r="O8" t="str">
            <v/>
          </cell>
          <cell r="P8" t="str">
            <v>ERROR</v>
          </cell>
          <cell r="Q8" t="str">
            <v>ERROR</v>
          </cell>
          <cell r="R8" t="str">
            <v>ERROR</v>
          </cell>
          <cell r="S8" t="str">
            <v>ERROR</v>
          </cell>
          <cell r="T8" t="str">
            <v>ERROR</v>
          </cell>
          <cell r="U8" t="str">
            <v>ERROR</v>
          </cell>
          <cell r="V8" t="str">
            <v>ERROR</v>
          </cell>
          <cell r="W8" t="str">
            <v>ERROR</v>
          </cell>
          <cell r="X8" t="str">
            <v>ERROR</v>
          </cell>
          <cell r="Y8" t="str">
            <v>ERROR</v>
          </cell>
          <cell r="Z8" t="str">
            <v>ERROR</v>
          </cell>
          <cell r="AA8" t="str">
            <v>ERROR</v>
          </cell>
          <cell r="AB8" t="str">
            <v>ERROR</v>
          </cell>
          <cell r="AC8" t="str">
            <v>ERROR</v>
          </cell>
          <cell r="AD8" t="str">
            <v>ERROR</v>
          </cell>
          <cell r="AE8" t="str">
            <v>ERROR</v>
          </cell>
          <cell r="AF8" t="str">
            <v>ERROR</v>
          </cell>
          <cell r="AG8" t="str">
            <v>ERROR</v>
          </cell>
          <cell r="AH8" t="str">
            <v>ERROR</v>
          </cell>
          <cell r="AI8" t="str">
            <v>ERROR</v>
          </cell>
          <cell r="AJ8" t="str">
            <v>ERROR</v>
          </cell>
          <cell r="AK8" t="str">
            <v>ERROR</v>
          </cell>
          <cell r="AL8" t="str">
            <v>ERROR</v>
          </cell>
          <cell r="AM8" t="str">
            <v>ERROR</v>
          </cell>
          <cell r="AN8" t="str">
            <v>ERROR</v>
          </cell>
          <cell r="AO8" t="str">
            <v>ERROR</v>
          </cell>
          <cell r="AP8" t="str">
            <v>ERROR</v>
          </cell>
          <cell r="AQ8" t="str">
            <v>ERROR</v>
          </cell>
          <cell r="AR8" t="str">
            <v>ERROR</v>
          </cell>
          <cell r="AS8" t="str">
            <v>ERROR</v>
          </cell>
          <cell r="AT8" t="str">
            <v>ERROR</v>
          </cell>
          <cell r="AU8" t="str">
            <v>ERROR</v>
          </cell>
          <cell r="AV8" t="e">
            <v>#N/A</v>
          </cell>
        </row>
        <row r="9">
          <cell r="A9" t="str">
            <v>TITULOS Y PMOS GDOS TOTALES</v>
          </cell>
          <cell r="AS9">
            <v>27472.090089922502</v>
          </cell>
          <cell r="AT9">
            <v>18817.960904084295</v>
          </cell>
          <cell r="AU9">
            <v>18093.491672144268</v>
          </cell>
          <cell r="AV9">
            <v>18958.99053357177</v>
          </cell>
          <cell r="AW9">
            <v>20468.132206423816</v>
          </cell>
          <cell r="AX9">
            <v>22790.477499443383</v>
          </cell>
          <cell r="AY9">
            <v>23254.078441893344</v>
          </cell>
          <cell r="AZ9">
            <v>28634.027393291086</v>
          </cell>
          <cell r="BA9">
            <v>29106.829253938613</v>
          </cell>
        </row>
        <row r="10">
          <cell r="A10" t="str">
            <v>TITULOS GOBIERNO NACIONAL Y PMOS GDOS</v>
          </cell>
          <cell r="X10">
            <v>3130.3016513335606</v>
          </cell>
          <cell r="Y10">
            <v>3403.5856142641769</v>
          </cell>
          <cell r="Z10">
            <v>4341.1107843127302</v>
          </cell>
          <cell r="AA10">
            <v>5036.3486155427845</v>
          </cell>
          <cell r="AB10">
            <v>5043.4431876661811</v>
          </cell>
          <cell r="AC10">
            <v>4830.2914804051406</v>
          </cell>
          <cell r="AD10">
            <v>6064.3224705174889</v>
          </cell>
          <cell r="AE10">
            <v>5617.7209414202898</v>
          </cell>
          <cell r="AF10">
            <v>5684.4454038203294</v>
          </cell>
          <cell r="AG10">
            <v>6434.6211951994874</v>
          </cell>
          <cell r="AH10">
            <v>8202.5079001721551</v>
          </cell>
          <cell r="AI10">
            <v>9827.43664681683</v>
          </cell>
          <cell r="AJ10">
            <v>11002.938233062159</v>
          </cell>
          <cell r="AK10">
            <v>13243.364609689672</v>
          </cell>
          <cell r="AL10">
            <v>14394.726527957891</v>
          </cell>
          <cell r="AM10">
            <v>16293.357527989927</v>
          </cell>
          <cell r="AN10">
            <v>15787.191317386092</v>
          </cell>
          <cell r="AO10">
            <v>17594.072459415351</v>
          </cell>
          <cell r="AP10">
            <v>25774.246967971627</v>
          </cell>
          <cell r="AQ10">
            <v>25666.067867120222</v>
          </cell>
          <cell r="AR10">
            <v>26465.61226223375</v>
          </cell>
          <cell r="AS10">
            <v>5214.1381301853689</v>
          </cell>
          <cell r="AT10">
            <v>7171.957715245393</v>
          </cell>
          <cell r="AU10">
            <v>7547.0068221783768</v>
          </cell>
          <cell r="AV10">
            <v>7366.4967260119301</v>
          </cell>
          <cell r="AW10">
            <v>7826.1663791676765</v>
          </cell>
          <cell r="AX10">
            <v>7615.0226578566362</v>
          </cell>
          <cell r="AY10">
            <v>7568.7759360705604</v>
          </cell>
          <cell r="AZ10">
            <v>24117.285765515779</v>
          </cell>
          <cell r="BA10">
            <v>24546.547774524814</v>
          </cell>
        </row>
        <row r="11">
          <cell r="A11" t="str">
            <v>TITULOS GOB. NACIONAL EMITIDOS EN EL EXTERIOR</v>
          </cell>
          <cell r="X11">
            <v>3130.3016513335633</v>
          </cell>
          <cell r="Y11">
            <v>3403.5856142641787</v>
          </cell>
          <cell r="Z11">
            <v>4341.1107843127356</v>
          </cell>
          <cell r="AA11">
            <v>5036.3486155427881</v>
          </cell>
          <cell r="AB11">
            <v>5043.4431876661793</v>
          </cell>
          <cell r="AC11">
            <v>4830.2914804051388</v>
          </cell>
          <cell r="AD11">
            <v>6064.3224705174916</v>
          </cell>
          <cell r="AE11">
            <v>5617.7209414202889</v>
          </cell>
          <cell r="AF11">
            <v>5684.4454038203285</v>
          </cell>
          <cell r="AG11">
            <v>6434.6211951994874</v>
          </cell>
          <cell r="AH11">
            <v>8202.507900172157</v>
          </cell>
          <cell r="AI11">
            <v>9827.4366468168319</v>
          </cell>
          <cell r="AJ11">
            <v>11002.938233062163</v>
          </cell>
          <cell r="AK11">
            <v>13243.364609689675</v>
          </cell>
          <cell r="AL11">
            <v>14394.726527957893</v>
          </cell>
          <cell r="AM11">
            <v>16293.357527989931</v>
          </cell>
          <cell r="AN11">
            <v>15787.19131738609</v>
          </cell>
          <cell r="AO11">
            <v>17594.072459415347</v>
          </cell>
          <cell r="AP11">
            <v>25774.246967971598</v>
          </cell>
          <cell r="AQ11">
            <v>25666.067867120197</v>
          </cell>
          <cell r="AR11">
            <v>26465.612262233728</v>
          </cell>
          <cell r="AS11">
            <v>5214.138130185368</v>
          </cell>
          <cell r="AT11">
            <v>7171.957715245383</v>
          </cell>
          <cell r="AU11">
            <v>7547.006822178384</v>
          </cell>
          <cell r="AV11">
            <v>7366.4967260119238</v>
          </cell>
          <cell r="AW11">
            <v>7826.1663791676856</v>
          </cell>
          <cell r="AX11">
            <v>7615.0226578566362</v>
          </cell>
          <cell r="AY11">
            <v>7568.7759360705586</v>
          </cell>
          <cell r="AZ11">
            <v>24117.28576551579</v>
          </cell>
          <cell r="BA11">
            <v>24546.547774524792</v>
          </cell>
        </row>
        <row r="12">
          <cell r="A12" t="str">
            <v>TITULOS GOB. NACIONAL EMITIDOS LOCALMENTE</v>
          </cell>
          <cell r="X12">
            <v>0</v>
          </cell>
          <cell r="Y12">
            <v>0</v>
          </cell>
          <cell r="Z12">
            <v>0</v>
          </cell>
          <cell r="AA12">
            <v>0</v>
          </cell>
          <cell r="AB12">
            <v>0</v>
          </cell>
          <cell r="AC12">
            <v>0</v>
          </cell>
          <cell r="AD12">
            <v>0</v>
          </cell>
          <cell r="AE12">
            <v>0</v>
          </cell>
          <cell r="AF12">
            <v>0</v>
          </cell>
          <cell r="AG12">
            <v>0</v>
          </cell>
          <cell r="AH12">
            <v>0</v>
          </cell>
          <cell r="AI12">
            <v>0</v>
          </cell>
          <cell r="AJ12">
            <v>0</v>
          </cell>
          <cell r="AK12">
            <v>0</v>
          </cell>
          <cell r="AL12">
            <v>0</v>
          </cell>
          <cell r="AM12">
            <v>0</v>
          </cell>
          <cell r="AN12">
            <v>0</v>
          </cell>
          <cell r="AO12">
            <v>0</v>
          </cell>
          <cell r="AP12">
            <v>0</v>
          </cell>
          <cell r="AQ12">
            <v>0</v>
          </cell>
          <cell r="AR12">
            <v>0</v>
          </cell>
          <cell r="AS12">
            <v>0</v>
          </cell>
          <cell r="AT12">
            <v>0</v>
          </cell>
          <cell r="AU12">
            <v>0</v>
          </cell>
          <cell r="AV12">
            <v>0</v>
          </cell>
          <cell r="AW12">
            <v>0</v>
          </cell>
          <cell r="AX12">
            <v>0</v>
          </cell>
          <cell r="AY12">
            <v>0</v>
          </cell>
          <cell r="AZ12">
            <v>0</v>
          </cell>
          <cell r="BA12">
            <v>0</v>
          </cell>
        </row>
        <row r="13">
          <cell r="C13" t="str">
            <v>x</v>
          </cell>
        </row>
        <row r="14">
          <cell r="A14" t="str">
            <v>BIC</v>
          </cell>
          <cell r="B14" t="str">
            <v>DOM</v>
          </cell>
          <cell r="C14" t="str">
            <v>Bic</v>
          </cell>
          <cell r="X14">
            <v>0</v>
          </cell>
          <cell r="Y14">
            <v>0</v>
          </cell>
          <cell r="Z14">
            <v>0</v>
          </cell>
          <cell r="AA14">
            <v>0</v>
          </cell>
          <cell r="AB14">
            <v>0</v>
          </cell>
          <cell r="AC14">
            <v>0</v>
          </cell>
          <cell r="AD14">
            <v>0</v>
          </cell>
          <cell r="AE14">
            <v>0</v>
          </cell>
          <cell r="AF14">
            <v>0</v>
          </cell>
          <cell r="AG14">
            <v>0</v>
          </cell>
          <cell r="AH14">
            <v>0</v>
          </cell>
          <cell r="AI14">
            <v>0</v>
          </cell>
          <cell r="AJ14">
            <v>0</v>
          </cell>
          <cell r="AK14">
            <v>0</v>
          </cell>
          <cell r="AL14">
            <v>0</v>
          </cell>
          <cell r="AM14">
            <v>0</v>
          </cell>
          <cell r="AN14">
            <v>0</v>
          </cell>
          <cell r="AO14">
            <v>0</v>
          </cell>
          <cell r="AP14">
            <v>0</v>
          </cell>
          <cell r="AQ14">
            <v>0</v>
          </cell>
          <cell r="AR14">
            <v>0</v>
          </cell>
          <cell r="AS14">
            <v>0</v>
          </cell>
          <cell r="AT14">
            <v>0</v>
          </cell>
          <cell r="AU14">
            <v>0</v>
          </cell>
          <cell r="AV14">
            <v>0</v>
          </cell>
          <cell r="AW14">
            <v>0</v>
          </cell>
          <cell r="AX14">
            <v>0</v>
          </cell>
          <cell r="AY14">
            <v>0</v>
          </cell>
          <cell r="AZ14">
            <v>0</v>
          </cell>
          <cell r="BA14">
            <v>0</v>
          </cell>
        </row>
        <row r="15">
          <cell r="A15" t="str">
            <v>BOT5</v>
          </cell>
          <cell r="B15" t="str">
            <v>DOM</v>
          </cell>
          <cell r="C15" t="str">
            <v xml:space="preserve">Boteso 5 años </v>
          </cell>
          <cell r="X15">
            <v>0</v>
          </cell>
          <cell r="Y15">
            <v>0</v>
          </cell>
          <cell r="Z15">
            <v>0</v>
          </cell>
          <cell r="AA15">
            <v>0</v>
          </cell>
          <cell r="AB15">
            <v>0</v>
          </cell>
          <cell r="AC15">
            <v>0</v>
          </cell>
          <cell r="AD15">
            <v>0</v>
          </cell>
          <cell r="AE15">
            <v>0</v>
          </cell>
          <cell r="AF15">
            <v>0</v>
          </cell>
          <cell r="AG15">
            <v>0</v>
          </cell>
          <cell r="AH15">
            <v>0</v>
          </cell>
          <cell r="AI15">
            <v>0</v>
          </cell>
          <cell r="AJ15">
            <v>0</v>
          </cell>
          <cell r="AK15">
            <v>0</v>
          </cell>
          <cell r="AL15">
            <v>0</v>
          </cell>
          <cell r="AM15">
            <v>0</v>
          </cell>
          <cell r="AN15">
            <v>0</v>
          </cell>
          <cell r="AO15">
            <v>0</v>
          </cell>
          <cell r="AP15">
            <v>0</v>
          </cell>
          <cell r="AQ15">
            <v>0</v>
          </cell>
          <cell r="AR15">
            <v>0</v>
          </cell>
          <cell r="AS15">
            <v>0</v>
          </cell>
          <cell r="AT15">
            <v>0</v>
          </cell>
          <cell r="AU15">
            <v>0</v>
          </cell>
          <cell r="AV15">
            <v>0</v>
          </cell>
          <cell r="AW15">
            <v>0</v>
          </cell>
          <cell r="AX15">
            <v>0</v>
          </cell>
          <cell r="AY15">
            <v>0</v>
          </cell>
          <cell r="AZ15">
            <v>0</v>
          </cell>
          <cell r="BA15">
            <v>0</v>
          </cell>
        </row>
        <row r="16">
          <cell r="A16" t="str">
            <v>BOT10</v>
          </cell>
          <cell r="B16" t="str">
            <v>DOM</v>
          </cell>
          <cell r="C16" t="str">
            <v xml:space="preserve">Boteso 10 años </v>
          </cell>
          <cell r="X16">
            <v>0</v>
          </cell>
          <cell r="Y16">
            <v>0</v>
          </cell>
          <cell r="Z16">
            <v>0</v>
          </cell>
          <cell r="AA16">
            <v>0</v>
          </cell>
          <cell r="AB16">
            <v>0</v>
          </cell>
          <cell r="AC16">
            <v>0</v>
          </cell>
          <cell r="AD16">
            <v>0</v>
          </cell>
          <cell r="AE16">
            <v>0</v>
          </cell>
          <cell r="AF16">
            <v>0</v>
          </cell>
          <cell r="AG16">
            <v>0</v>
          </cell>
          <cell r="AH16">
            <v>0</v>
          </cell>
          <cell r="AI16">
            <v>0</v>
          </cell>
          <cell r="AJ16">
            <v>0</v>
          </cell>
          <cell r="AK16">
            <v>0</v>
          </cell>
          <cell r="AL16">
            <v>0</v>
          </cell>
          <cell r="AM16">
            <v>0</v>
          </cell>
          <cell r="AN16">
            <v>0</v>
          </cell>
          <cell r="AO16">
            <v>0</v>
          </cell>
          <cell r="AP16">
            <v>0</v>
          </cell>
          <cell r="AQ16">
            <v>0</v>
          </cell>
          <cell r="AR16">
            <v>0</v>
          </cell>
          <cell r="AS16">
            <v>0</v>
          </cell>
          <cell r="AT16">
            <v>0</v>
          </cell>
          <cell r="AU16">
            <v>0</v>
          </cell>
          <cell r="AV16">
            <v>0</v>
          </cell>
          <cell r="AW16">
            <v>0</v>
          </cell>
          <cell r="AX16">
            <v>0</v>
          </cell>
          <cell r="AY16">
            <v>0</v>
          </cell>
          <cell r="AZ16">
            <v>0</v>
          </cell>
          <cell r="BA16">
            <v>0</v>
          </cell>
        </row>
        <row r="17">
          <cell r="C17" t="str">
            <v>Botes</v>
          </cell>
          <cell r="X17">
            <v>0</v>
          </cell>
          <cell r="Y17">
            <v>0</v>
          </cell>
          <cell r="Z17">
            <v>0</v>
          </cell>
          <cell r="AA17">
            <v>0</v>
          </cell>
          <cell r="AB17">
            <v>0</v>
          </cell>
          <cell r="AC17">
            <v>0</v>
          </cell>
          <cell r="AD17">
            <v>0</v>
          </cell>
          <cell r="AE17">
            <v>0</v>
          </cell>
          <cell r="AF17">
            <v>0</v>
          </cell>
          <cell r="AG17">
            <v>0</v>
          </cell>
          <cell r="AH17">
            <v>0</v>
          </cell>
          <cell r="AI17">
            <v>0</v>
          </cell>
          <cell r="AJ17">
            <v>0</v>
          </cell>
          <cell r="AK17">
            <v>0</v>
          </cell>
          <cell r="AL17">
            <v>0</v>
          </cell>
          <cell r="AM17">
            <v>0</v>
          </cell>
          <cell r="AN17">
            <v>0</v>
          </cell>
          <cell r="AO17">
            <v>0</v>
          </cell>
          <cell r="AP17">
            <v>0</v>
          </cell>
          <cell r="AQ17">
            <v>0</v>
          </cell>
          <cell r="AR17">
            <v>0</v>
          </cell>
          <cell r="AS17">
            <v>0</v>
          </cell>
          <cell r="AT17">
            <v>0</v>
          </cell>
          <cell r="AU17">
            <v>0</v>
          </cell>
          <cell r="AV17">
            <v>0</v>
          </cell>
          <cell r="AW17">
            <v>0</v>
          </cell>
          <cell r="AX17">
            <v>0</v>
          </cell>
          <cell r="AY17">
            <v>0</v>
          </cell>
          <cell r="AZ17">
            <v>0</v>
          </cell>
          <cell r="BA17">
            <v>0</v>
          </cell>
        </row>
        <row r="18">
          <cell r="A18" t="str">
            <v>BOTE</v>
          </cell>
          <cell r="B18" t="str">
            <v>DOM</v>
          </cell>
          <cell r="C18" t="str">
            <v xml:space="preserve">    Botes Serie I </v>
          </cell>
          <cell r="X18">
            <v>0</v>
          </cell>
          <cell r="Y18">
            <v>0</v>
          </cell>
          <cell r="Z18">
            <v>0</v>
          </cell>
          <cell r="AA18">
            <v>0</v>
          </cell>
          <cell r="AB18">
            <v>0</v>
          </cell>
          <cell r="AC18">
            <v>0</v>
          </cell>
          <cell r="AD18">
            <v>0</v>
          </cell>
          <cell r="AE18">
            <v>0</v>
          </cell>
          <cell r="AF18">
            <v>0</v>
          </cell>
          <cell r="AG18">
            <v>0</v>
          </cell>
          <cell r="AH18">
            <v>0</v>
          </cell>
          <cell r="AI18">
            <v>0</v>
          </cell>
          <cell r="AJ18">
            <v>0</v>
          </cell>
          <cell r="AK18">
            <v>0</v>
          </cell>
          <cell r="AL18">
            <v>0</v>
          </cell>
          <cell r="AM18">
            <v>0</v>
          </cell>
          <cell r="AN18">
            <v>0</v>
          </cell>
          <cell r="AO18">
            <v>0</v>
          </cell>
          <cell r="AP18">
            <v>0</v>
          </cell>
          <cell r="AQ18">
            <v>0</v>
          </cell>
          <cell r="AR18">
            <v>0</v>
          </cell>
          <cell r="AS18">
            <v>0</v>
          </cell>
          <cell r="AT18">
            <v>0</v>
          </cell>
          <cell r="AU18">
            <v>0</v>
          </cell>
          <cell r="AV18">
            <v>0</v>
          </cell>
          <cell r="AW18">
            <v>0</v>
          </cell>
          <cell r="AX18">
            <v>0</v>
          </cell>
          <cell r="AY18">
            <v>0</v>
          </cell>
          <cell r="AZ18">
            <v>0</v>
          </cell>
          <cell r="BA18">
            <v>0</v>
          </cell>
        </row>
        <row r="19">
          <cell r="A19" t="str">
            <v>BOTE2</v>
          </cell>
          <cell r="B19" t="str">
            <v>DOM</v>
          </cell>
          <cell r="C19" t="str">
            <v xml:space="preserve">    Botes Serie II</v>
          </cell>
          <cell r="X19">
            <v>0</v>
          </cell>
          <cell r="Y19">
            <v>0</v>
          </cell>
          <cell r="Z19">
            <v>0</v>
          </cell>
          <cell r="AA19">
            <v>0</v>
          </cell>
          <cell r="AB19">
            <v>0</v>
          </cell>
          <cell r="AC19">
            <v>0</v>
          </cell>
          <cell r="AD19">
            <v>0</v>
          </cell>
          <cell r="AE19">
            <v>0</v>
          </cell>
          <cell r="AF19">
            <v>0</v>
          </cell>
          <cell r="AG19">
            <v>0</v>
          </cell>
          <cell r="AH19">
            <v>0</v>
          </cell>
          <cell r="AI19">
            <v>0</v>
          </cell>
          <cell r="AJ19">
            <v>0</v>
          </cell>
          <cell r="AK19">
            <v>0</v>
          </cell>
          <cell r="AL19">
            <v>0</v>
          </cell>
          <cell r="AM19">
            <v>0</v>
          </cell>
          <cell r="AN19">
            <v>0</v>
          </cell>
          <cell r="AO19">
            <v>0</v>
          </cell>
          <cell r="AP19">
            <v>0</v>
          </cell>
          <cell r="AQ19">
            <v>0</v>
          </cell>
          <cell r="AR19">
            <v>0</v>
          </cell>
          <cell r="AS19">
            <v>0</v>
          </cell>
          <cell r="AT19">
            <v>0</v>
          </cell>
          <cell r="AU19">
            <v>0</v>
          </cell>
          <cell r="AV19">
            <v>0</v>
          </cell>
          <cell r="AW19">
            <v>0</v>
          </cell>
          <cell r="AX19">
            <v>0</v>
          </cell>
          <cell r="AY19">
            <v>0</v>
          </cell>
          <cell r="AZ19">
            <v>0</v>
          </cell>
          <cell r="BA19">
            <v>0</v>
          </cell>
        </row>
        <row r="20">
          <cell r="A20" t="str">
            <v>BOTE3</v>
          </cell>
          <cell r="B20" t="str">
            <v>DOM</v>
          </cell>
          <cell r="C20" t="str">
            <v xml:space="preserve">    Botes Serie III</v>
          </cell>
          <cell r="X20">
            <v>0</v>
          </cell>
          <cell r="Y20">
            <v>0</v>
          </cell>
          <cell r="Z20">
            <v>0</v>
          </cell>
          <cell r="AA20">
            <v>0</v>
          </cell>
          <cell r="AB20">
            <v>0</v>
          </cell>
          <cell r="AC20">
            <v>0</v>
          </cell>
          <cell r="AD20">
            <v>0</v>
          </cell>
          <cell r="AE20">
            <v>0</v>
          </cell>
          <cell r="AF20">
            <v>0</v>
          </cell>
          <cell r="AG20">
            <v>0</v>
          </cell>
          <cell r="AH20">
            <v>0</v>
          </cell>
          <cell r="AI20">
            <v>0</v>
          </cell>
          <cell r="AJ20">
            <v>0</v>
          </cell>
          <cell r="AK20">
            <v>0</v>
          </cell>
          <cell r="AL20">
            <v>0</v>
          </cell>
          <cell r="AM20">
            <v>0</v>
          </cell>
          <cell r="AN20">
            <v>0</v>
          </cell>
          <cell r="AO20">
            <v>0</v>
          </cell>
          <cell r="AP20">
            <v>0</v>
          </cell>
          <cell r="AQ20">
            <v>0</v>
          </cell>
          <cell r="AR20">
            <v>0</v>
          </cell>
          <cell r="AS20">
            <v>0</v>
          </cell>
          <cell r="AT20">
            <v>0</v>
          </cell>
          <cell r="AU20">
            <v>0</v>
          </cell>
          <cell r="AV20">
            <v>0</v>
          </cell>
          <cell r="AW20">
            <v>0</v>
          </cell>
          <cell r="AX20">
            <v>0</v>
          </cell>
          <cell r="AY20">
            <v>0</v>
          </cell>
          <cell r="AZ20">
            <v>0</v>
          </cell>
          <cell r="BA20">
            <v>0</v>
          </cell>
        </row>
        <row r="21">
          <cell r="C21" t="str">
            <v>Bonex</v>
          </cell>
          <cell r="X21">
            <v>0</v>
          </cell>
          <cell r="Y21">
            <v>0</v>
          </cell>
          <cell r="Z21">
            <v>0</v>
          </cell>
          <cell r="AA21">
            <v>0</v>
          </cell>
          <cell r="AB21">
            <v>0</v>
          </cell>
          <cell r="AC21">
            <v>0</v>
          </cell>
          <cell r="AD21">
            <v>0</v>
          </cell>
          <cell r="AE21">
            <v>0</v>
          </cell>
          <cell r="AF21">
            <v>0</v>
          </cell>
          <cell r="AG21">
            <v>0</v>
          </cell>
          <cell r="AH21">
            <v>0</v>
          </cell>
          <cell r="AI21">
            <v>0</v>
          </cell>
          <cell r="AJ21">
            <v>0</v>
          </cell>
          <cell r="AK21">
            <v>0</v>
          </cell>
          <cell r="AL21">
            <v>0</v>
          </cell>
          <cell r="AM21">
            <v>0</v>
          </cell>
          <cell r="AN21">
            <v>0</v>
          </cell>
          <cell r="AO21">
            <v>0</v>
          </cell>
          <cell r="AP21">
            <v>0</v>
          </cell>
          <cell r="AQ21">
            <v>0</v>
          </cell>
          <cell r="AR21">
            <v>0</v>
          </cell>
          <cell r="AS21">
            <v>0</v>
          </cell>
          <cell r="AT21">
            <v>0</v>
          </cell>
          <cell r="AU21">
            <v>0</v>
          </cell>
          <cell r="AV21">
            <v>0</v>
          </cell>
          <cell r="AW21">
            <v>0</v>
          </cell>
          <cell r="AX21">
            <v>0</v>
          </cell>
          <cell r="AY21">
            <v>0</v>
          </cell>
          <cell r="AZ21">
            <v>0</v>
          </cell>
          <cell r="BA21">
            <v>0</v>
          </cell>
        </row>
        <row r="22">
          <cell r="A22" t="str">
            <v>BX84</v>
          </cell>
          <cell r="B22" t="str">
            <v>DOM</v>
          </cell>
          <cell r="C22" t="str">
            <v xml:space="preserve">    Bonex 84</v>
          </cell>
          <cell r="X22">
            <v>0</v>
          </cell>
          <cell r="Y22">
            <v>0</v>
          </cell>
          <cell r="Z22">
            <v>0</v>
          </cell>
          <cell r="AA22">
            <v>0</v>
          </cell>
          <cell r="AB22">
            <v>0</v>
          </cell>
          <cell r="AC22">
            <v>0</v>
          </cell>
          <cell r="AD22">
            <v>0</v>
          </cell>
          <cell r="AE22">
            <v>0</v>
          </cell>
          <cell r="AF22">
            <v>0</v>
          </cell>
          <cell r="AG22">
            <v>0</v>
          </cell>
          <cell r="AH22">
            <v>0</v>
          </cell>
          <cell r="AI22">
            <v>0</v>
          </cell>
          <cell r="AJ22">
            <v>0</v>
          </cell>
          <cell r="AK22">
            <v>0</v>
          </cell>
          <cell r="AL22">
            <v>0</v>
          </cell>
          <cell r="AM22">
            <v>0</v>
          </cell>
          <cell r="AN22">
            <v>0</v>
          </cell>
          <cell r="AO22">
            <v>0</v>
          </cell>
          <cell r="AP22">
            <v>0</v>
          </cell>
          <cell r="AQ22">
            <v>0</v>
          </cell>
          <cell r="AR22">
            <v>0</v>
          </cell>
          <cell r="AS22">
            <v>0</v>
          </cell>
          <cell r="AT22">
            <v>0</v>
          </cell>
          <cell r="AU22">
            <v>0</v>
          </cell>
          <cell r="AV22">
            <v>0</v>
          </cell>
          <cell r="AW22">
            <v>0</v>
          </cell>
          <cell r="AX22">
            <v>0</v>
          </cell>
          <cell r="AY22">
            <v>0</v>
          </cell>
          <cell r="AZ22">
            <v>0</v>
          </cell>
          <cell r="BA22">
            <v>0</v>
          </cell>
        </row>
        <row r="23">
          <cell r="A23" t="str">
            <v>BX87</v>
          </cell>
          <cell r="B23" t="str">
            <v>DOM</v>
          </cell>
          <cell r="C23" t="str">
            <v xml:space="preserve">    Bonex 87</v>
          </cell>
          <cell r="X23">
            <v>0</v>
          </cell>
          <cell r="Y23">
            <v>0</v>
          </cell>
          <cell r="Z23">
            <v>0</v>
          </cell>
          <cell r="AA23">
            <v>0</v>
          </cell>
          <cell r="AB23">
            <v>0</v>
          </cell>
          <cell r="AC23">
            <v>0</v>
          </cell>
          <cell r="AD23">
            <v>0</v>
          </cell>
          <cell r="AE23">
            <v>0</v>
          </cell>
          <cell r="AF23">
            <v>0</v>
          </cell>
          <cell r="AG23">
            <v>0</v>
          </cell>
          <cell r="AH23">
            <v>0</v>
          </cell>
          <cell r="AI23">
            <v>0</v>
          </cell>
          <cell r="AJ23">
            <v>0</v>
          </cell>
          <cell r="AK23">
            <v>0</v>
          </cell>
          <cell r="AL23">
            <v>0</v>
          </cell>
          <cell r="AM23">
            <v>0</v>
          </cell>
          <cell r="AN23">
            <v>0</v>
          </cell>
          <cell r="AO23">
            <v>0</v>
          </cell>
          <cell r="AP23">
            <v>0</v>
          </cell>
          <cell r="AQ23">
            <v>0</v>
          </cell>
          <cell r="AR23">
            <v>0</v>
          </cell>
          <cell r="AS23">
            <v>0</v>
          </cell>
          <cell r="AT23">
            <v>0</v>
          </cell>
          <cell r="AU23">
            <v>0</v>
          </cell>
          <cell r="AV23">
            <v>0</v>
          </cell>
          <cell r="AW23">
            <v>0</v>
          </cell>
          <cell r="AX23">
            <v>0</v>
          </cell>
          <cell r="AY23">
            <v>0</v>
          </cell>
          <cell r="AZ23">
            <v>0</v>
          </cell>
          <cell r="BA23">
            <v>0</v>
          </cell>
        </row>
        <row r="24">
          <cell r="A24" t="str">
            <v>BX89</v>
          </cell>
          <cell r="B24" t="str">
            <v>DOM</v>
          </cell>
          <cell r="C24" t="str">
            <v xml:space="preserve">    Bonex 89</v>
          </cell>
          <cell r="X24">
            <v>0</v>
          </cell>
          <cell r="Y24">
            <v>0</v>
          </cell>
          <cell r="Z24">
            <v>0</v>
          </cell>
          <cell r="AA24">
            <v>0</v>
          </cell>
          <cell r="AB24">
            <v>0</v>
          </cell>
          <cell r="AC24">
            <v>0</v>
          </cell>
          <cell r="AD24">
            <v>0</v>
          </cell>
          <cell r="AE24">
            <v>0</v>
          </cell>
          <cell r="AF24">
            <v>0</v>
          </cell>
          <cell r="AG24">
            <v>0</v>
          </cell>
          <cell r="AH24">
            <v>0</v>
          </cell>
          <cell r="AI24">
            <v>0</v>
          </cell>
          <cell r="AJ24">
            <v>0</v>
          </cell>
          <cell r="AK24">
            <v>0</v>
          </cell>
          <cell r="AL24">
            <v>0</v>
          </cell>
          <cell r="AM24">
            <v>0</v>
          </cell>
          <cell r="AN24">
            <v>0</v>
          </cell>
          <cell r="AO24">
            <v>0</v>
          </cell>
          <cell r="AP24">
            <v>0</v>
          </cell>
          <cell r="AQ24">
            <v>0</v>
          </cell>
          <cell r="AR24">
            <v>0</v>
          </cell>
          <cell r="AS24">
            <v>0</v>
          </cell>
          <cell r="AT24">
            <v>0</v>
          </cell>
          <cell r="AU24">
            <v>0</v>
          </cell>
          <cell r="AV24">
            <v>0</v>
          </cell>
          <cell r="AW24">
            <v>0</v>
          </cell>
          <cell r="AX24">
            <v>0</v>
          </cell>
          <cell r="AY24">
            <v>0</v>
          </cell>
          <cell r="AZ24">
            <v>0</v>
          </cell>
          <cell r="BA24">
            <v>0</v>
          </cell>
        </row>
        <row r="25">
          <cell r="A25" t="str">
            <v>BX92</v>
          </cell>
          <cell r="B25" t="str">
            <v>DOM</v>
          </cell>
          <cell r="C25" t="str">
            <v xml:space="preserve">    Bonex 92</v>
          </cell>
          <cell r="X25">
            <v>0</v>
          </cell>
          <cell r="Y25">
            <v>0</v>
          </cell>
          <cell r="Z25">
            <v>0</v>
          </cell>
          <cell r="AA25">
            <v>0</v>
          </cell>
          <cell r="AB25">
            <v>0</v>
          </cell>
          <cell r="AC25">
            <v>0</v>
          </cell>
          <cell r="AD25">
            <v>0</v>
          </cell>
          <cell r="AE25">
            <v>0</v>
          </cell>
          <cell r="AF25">
            <v>0</v>
          </cell>
          <cell r="AG25">
            <v>0</v>
          </cell>
          <cell r="AH25">
            <v>0</v>
          </cell>
          <cell r="AI25">
            <v>0</v>
          </cell>
          <cell r="AJ25">
            <v>0</v>
          </cell>
          <cell r="AK25">
            <v>0</v>
          </cell>
          <cell r="AL25">
            <v>0</v>
          </cell>
          <cell r="AM25">
            <v>0</v>
          </cell>
          <cell r="AN25">
            <v>0</v>
          </cell>
          <cell r="AO25">
            <v>0</v>
          </cell>
          <cell r="AP25">
            <v>0</v>
          </cell>
          <cell r="AQ25">
            <v>0</v>
          </cell>
          <cell r="AR25">
            <v>0</v>
          </cell>
          <cell r="AS25">
            <v>0</v>
          </cell>
          <cell r="AT25">
            <v>0</v>
          </cell>
          <cell r="AU25">
            <v>0</v>
          </cell>
          <cell r="AV25">
            <v>0</v>
          </cell>
          <cell r="AW25">
            <v>0</v>
          </cell>
          <cell r="AX25">
            <v>0</v>
          </cell>
          <cell r="AY25">
            <v>0</v>
          </cell>
          <cell r="AZ25">
            <v>0</v>
          </cell>
          <cell r="BA25">
            <v>0</v>
          </cell>
        </row>
        <row r="26">
          <cell r="C26" t="str">
            <v>Bonos de Consolidación en Pesos</v>
          </cell>
          <cell r="X26">
            <v>0</v>
          </cell>
          <cell r="Y26">
            <v>0</v>
          </cell>
          <cell r="Z26">
            <v>0</v>
          </cell>
          <cell r="AA26">
            <v>0</v>
          </cell>
          <cell r="AB26">
            <v>0</v>
          </cell>
          <cell r="AC26">
            <v>0</v>
          </cell>
          <cell r="AD26">
            <v>0</v>
          </cell>
          <cell r="AE26">
            <v>0</v>
          </cell>
          <cell r="AF26">
            <v>0</v>
          </cell>
          <cell r="AG26">
            <v>0</v>
          </cell>
          <cell r="AH26">
            <v>0</v>
          </cell>
          <cell r="AI26">
            <v>0</v>
          </cell>
          <cell r="AJ26">
            <v>0</v>
          </cell>
          <cell r="AK26">
            <v>0</v>
          </cell>
          <cell r="AL26">
            <v>0</v>
          </cell>
          <cell r="AM26">
            <v>0</v>
          </cell>
          <cell r="AN26">
            <v>0</v>
          </cell>
          <cell r="AO26">
            <v>0</v>
          </cell>
          <cell r="AP26">
            <v>0</v>
          </cell>
          <cell r="AQ26">
            <v>0</v>
          </cell>
          <cell r="AR26">
            <v>0</v>
          </cell>
          <cell r="AS26">
            <v>0</v>
          </cell>
          <cell r="AT26">
            <v>0</v>
          </cell>
          <cell r="AU26">
            <v>0</v>
          </cell>
          <cell r="AV26">
            <v>0</v>
          </cell>
          <cell r="AW26">
            <v>0</v>
          </cell>
          <cell r="AX26">
            <v>0</v>
          </cell>
          <cell r="AY26">
            <v>0</v>
          </cell>
          <cell r="AZ26">
            <v>0</v>
          </cell>
          <cell r="BA26">
            <v>0</v>
          </cell>
        </row>
        <row r="27">
          <cell r="A27" t="str">
            <v>PRE1</v>
          </cell>
          <cell r="B27" t="str">
            <v>DOM</v>
          </cell>
          <cell r="C27" t="str">
            <v xml:space="preserve">    Bocon Previsional I Pesos</v>
          </cell>
          <cell r="X27">
            <v>0</v>
          </cell>
          <cell r="Y27">
            <v>0</v>
          </cell>
          <cell r="Z27">
            <v>0</v>
          </cell>
          <cell r="AA27">
            <v>0</v>
          </cell>
          <cell r="AB27">
            <v>0</v>
          </cell>
          <cell r="AC27">
            <v>0</v>
          </cell>
          <cell r="AD27">
            <v>0</v>
          </cell>
          <cell r="AE27">
            <v>0</v>
          </cell>
          <cell r="AF27">
            <v>0</v>
          </cell>
          <cell r="AG27">
            <v>0</v>
          </cell>
          <cell r="AH27">
            <v>0</v>
          </cell>
          <cell r="AI27">
            <v>0</v>
          </cell>
          <cell r="AJ27">
            <v>0</v>
          </cell>
          <cell r="AK27">
            <v>0</v>
          </cell>
          <cell r="AL27">
            <v>0</v>
          </cell>
          <cell r="AM27">
            <v>0</v>
          </cell>
          <cell r="AN27">
            <v>0</v>
          </cell>
          <cell r="AO27">
            <v>0</v>
          </cell>
          <cell r="AP27">
            <v>0</v>
          </cell>
          <cell r="AQ27">
            <v>0</v>
          </cell>
          <cell r="AR27">
            <v>0</v>
          </cell>
          <cell r="AS27">
            <v>0</v>
          </cell>
          <cell r="AT27">
            <v>0</v>
          </cell>
          <cell r="AU27">
            <v>0</v>
          </cell>
          <cell r="AV27">
            <v>0</v>
          </cell>
          <cell r="AW27">
            <v>0</v>
          </cell>
          <cell r="AX27">
            <v>0</v>
          </cell>
          <cell r="AY27">
            <v>0</v>
          </cell>
          <cell r="AZ27">
            <v>0</v>
          </cell>
          <cell r="BA27">
            <v>0</v>
          </cell>
        </row>
        <row r="28">
          <cell r="A28" t="str">
            <v>PRE3</v>
          </cell>
          <cell r="B28" t="str">
            <v>DOM</v>
          </cell>
          <cell r="C28" t="str">
            <v xml:space="preserve">    Bocon Previsional II Pesos</v>
          </cell>
          <cell r="X28">
            <v>0</v>
          </cell>
          <cell r="Y28">
            <v>0</v>
          </cell>
          <cell r="Z28">
            <v>0</v>
          </cell>
          <cell r="AA28">
            <v>0</v>
          </cell>
          <cell r="AB28">
            <v>0</v>
          </cell>
          <cell r="AC28">
            <v>0</v>
          </cell>
          <cell r="AD28">
            <v>0</v>
          </cell>
          <cell r="AE28">
            <v>0</v>
          </cell>
          <cell r="AF28">
            <v>0</v>
          </cell>
          <cell r="AG28">
            <v>0</v>
          </cell>
          <cell r="AH28">
            <v>0</v>
          </cell>
          <cell r="AI28">
            <v>0</v>
          </cell>
          <cell r="AJ28">
            <v>0</v>
          </cell>
          <cell r="AK28">
            <v>0</v>
          </cell>
          <cell r="AL28">
            <v>0</v>
          </cell>
          <cell r="AM28">
            <v>0</v>
          </cell>
          <cell r="AN28">
            <v>0</v>
          </cell>
          <cell r="AO28">
            <v>0</v>
          </cell>
          <cell r="AP28">
            <v>0</v>
          </cell>
          <cell r="AQ28">
            <v>0</v>
          </cell>
          <cell r="AR28">
            <v>0</v>
          </cell>
          <cell r="AS28">
            <v>0</v>
          </cell>
          <cell r="AT28">
            <v>0</v>
          </cell>
          <cell r="AU28">
            <v>0</v>
          </cell>
          <cell r="AV28">
            <v>0</v>
          </cell>
          <cell r="AW28">
            <v>0</v>
          </cell>
          <cell r="AX28">
            <v>0</v>
          </cell>
          <cell r="AY28">
            <v>0</v>
          </cell>
          <cell r="AZ28">
            <v>0</v>
          </cell>
          <cell r="BA28">
            <v>0</v>
          </cell>
        </row>
        <row r="29">
          <cell r="A29" t="str">
            <v>PRO1</v>
          </cell>
          <cell r="B29" t="str">
            <v>DOM</v>
          </cell>
          <cell r="C29" t="str">
            <v xml:space="preserve">    Bocon Proveedores I Pesos</v>
          </cell>
          <cell r="X29">
            <v>0</v>
          </cell>
          <cell r="Y29">
            <v>0</v>
          </cell>
          <cell r="Z29">
            <v>0</v>
          </cell>
          <cell r="AA29">
            <v>0</v>
          </cell>
          <cell r="AB29">
            <v>0</v>
          </cell>
          <cell r="AC29">
            <v>0</v>
          </cell>
          <cell r="AD29">
            <v>0</v>
          </cell>
          <cell r="AE29">
            <v>0</v>
          </cell>
          <cell r="AF29">
            <v>0</v>
          </cell>
          <cell r="AG29">
            <v>0</v>
          </cell>
          <cell r="AH29">
            <v>0</v>
          </cell>
          <cell r="AI29">
            <v>0</v>
          </cell>
          <cell r="AJ29">
            <v>0</v>
          </cell>
          <cell r="AK29">
            <v>0</v>
          </cell>
          <cell r="AL29">
            <v>0</v>
          </cell>
          <cell r="AM29">
            <v>0</v>
          </cell>
          <cell r="AN29">
            <v>0</v>
          </cell>
          <cell r="AO29">
            <v>0</v>
          </cell>
          <cell r="AP29">
            <v>0</v>
          </cell>
          <cell r="AQ29">
            <v>0</v>
          </cell>
          <cell r="AR29">
            <v>0</v>
          </cell>
          <cell r="AS29">
            <v>0</v>
          </cell>
          <cell r="AT29">
            <v>0</v>
          </cell>
          <cell r="AU29">
            <v>0</v>
          </cell>
          <cell r="AV29">
            <v>0</v>
          </cell>
          <cell r="AW29">
            <v>0</v>
          </cell>
          <cell r="AX29">
            <v>0</v>
          </cell>
          <cell r="AY29">
            <v>0</v>
          </cell>
          <cell r="AZ29">
            <v>0</v>
          </cell>
          <cell r="BA29">
            <v>0</v>
          </cell>
        </row>
        <row r="30">
          <cell r="A30" t="str">
            <v>PRO3</v>
          </cell>
          <cell r="B30" t="str">
            <v>DOM</v>
          </cell>
          <cell r="C30" t="str">
            <v xml:space="preserve">    Bocon Proveedores II Pesos</v>
          </cell>
          <cell r="X30">
            <v>0</v>
          </cell>
          <cell r="Y30">
            <v>0</v>
          </cell>
          <cell r="Z30">
            <v>0</v>
          </cell>
          <cell r="AA30">
            <v>0</v>
          </cell>
          <cell r="AB30">
            <v>0</v>
          </cell>
          <cell r="AC30">
            <v>0</v>
          </cell>
          <cell r="AD30">
            <v>0</v>
          </cell>
          <cell r="AE30">
            <v>0</v>
          </cell>
          <cell r="AF30">
            <v>0</v>
          </cell>
          <cell r="AG30">
            <v>0</v>
          </cell>
          <cell r="AH30">
            <v>0</v>
          </cell>
          <cell r="AI30">
            <v>0</v>
          </cell>
          <cell r="AJ30">
            <v>0</v>
          </cell>
          <cell r="AK30">
            <v>0</v>
          </cell>
          <cell r="AL30">
            <v>0</v>
          </cell>
          <cell r="AM30">
            <v>0</v>
          </cell>
          <cell r="AN30">
            <v>0</v>
          </cell>
          <cell r="AO30">
            <v>0</v>
          </cell>
          <cell r="AP30">
            <v>0</v>
          </cell>
          <cell r="AQ30">
            <v>0</v>
          </cell>
          <cell r="AR30">
            <v>0</v>
          </cell>
          <cell r="AS30">
            <v>0</v>
          </cell>
          <cell r="AT30">
            <v>0</v>
          </cell>
          <cell r="AU30">
            <v>0</v>
          </cell>
          <cell r="AV30">
            <v>0</v>
          </cell>
          <cell r="AW30">
            <v>0</v>
          </cell>
          <cell r="AX30">
            <v>0</v>
          </cell>
          <cell r="AY30">
            <v>0</v>
          </cell>
          <cell r="AZ30">
            <v>0</v>
          </cell>
          <cell r="BA30">
            <v>0</v>
          </cell>
        </row>
        <row r="31">
          <cell r="A31" t="str">
            <v>PRO5</v>
          </cell>
          <cell r="B31" t="str">
            <v>DOM</v>
          </cell>
          <cell r="C31" t="str">
            <v xml:space="preserve">    Bocon Proveedores III Pesos</v>
          </cell>
          <cell r="X31">
            <v>0</v>
          </cell>
          <cell r="Y31">
            <v>0</v>
          </cell>
          <cell r="Z31">
            <v>0</v>
          </cell>
          <cell r="AA31">
            <v>0</v>
          </cell>
          <cell r="AB31">
            <v>0</v>
          </cell>
          <cell r="AC31">
            <v>0</v>
          </cell>
          <cell r="AD31">
            <v>0</v>
          </cell>
          <cell r="AE31">
            <v>0</v>
          </cell>
          <cell r="AF31">
            <v>0</v>
          </cell>
          <cell r="AG31">
            <v>0</v>
          </cell>
          <cell r="AH31">
            <v>0</v>
          </cell>
          <cell r="AI31">
            <v>0</v>
          </cell>
          <cell r="AJ31">
            <v>0</v>
          </cell>
          <cell r="AK31">
            <v>0</v>
          </cell>
          <cell r="AL31">
            <v>0</v>
          </cell>
          <cell r="AM31">
            <v>0</v>
          </cell>
          <cell r="AN31">
            <v>0</v>
          </cell>
          <cell r="AO31">
            <v>0</v>
          </cell>
          <cell r="AP31">
            <v>0</v>
          </cell>
          <cell r="AQ31">
            <v>0</v>
          </cell>
          <cell r="AR31">
            <v>0</v>
          </cell>
          <cell r="AS31">
            <v>0</v>
          </cell>
          <cell r="AT31">
            <v>0</v>
          </cell>
          <cell r="AU31">
            <v>0</v>
          </cell>
          <cell r="AV31">
            <v>0</v>
          </cell>
          <cell r="AW31">
            <v>0</v>
          </cell>
          <cell r="AX31">
            <v>0</v>
          </cell>
          <cell r="AY31">
            <v>0</v>
          </cell>
          <cell r="AZ31">
            <v>0</v>
          </cell>
          <cell r="BA31">
            <v>0</v>
          </cell>
        </row>
        <row r="32">
          <cell r="A32" t="str">
            <v>PRO7</v>
          </cell>
          <cell r="B32" t="str">
            <v>DOM</v>
          </cell>
          <cell r="C32" t="str">
            <v xml:space="preserve">    Bocon Proveedores IV Pesos</v>
          </cell>
          <cell r="AO32">
            <v>0</v>
          </cell>
          <cell r="AP32">
            <v>0</v>
          </cell>
          <cell r="AQ32">
            <v>0</v>
          </cell>
          <cell r="AR32">
            <v>0</v>
          </cell>
          <cell r="AS32">
            <v>0</v>
          </cell>
          <cell r="AT32">
            <v>0</v>
          </cell>
          <cell r="AU32">
            <v>0</v>
          </cell>
          <cell r="AV32">
            <v>0</v>
          </cell>
          <cell r="AW32">
            <v>0</v>
          </cell>
          <cell r="AX32">
            <v>0</v>
          </cell>
          <cell r="AY32">
            <v>0</v>
          </cell>
          <cell r="AZ32">
            <v>0</v>
          </cell>
          <cell r="BA32">
            <v>0</v>
          </cell>
        </row>
        <row r="33">
          <cell r="A33" t="str">
            <v>PRO9</v>
          </cell>
          <cell r="B33" t="str">
            <v>DOM</v>
          </cell>
          <cell r="C33" t="str">
            <v xml:space="preserve">    Bocon Proveedores V Pesos</v>
          </cell>
          <cell r="AO33">
            <v>0</v>
          </cell>
          <cell r="AP33">
            <v>0</v>
          </cell>
          <cell r="AQ33">
            <v>0</v>
          </cell>
          <cell r="AR33">
            <v>0</v>
          </cell>
          <cell r="AS33">
            <v>0</v>
          </cell>
          <cell r="AT33">
            <v>0</v>
          </cell>
          <cell r="AU33">
            <v>0</v>
          </cell>
          <cell r="AV33">
            <v>0</v>
          </cell>
          <cell r="AW33">
            <v>0</v>
          </cell>
          <cell r="AX33">
            <v>0</v>
          </cell>
          <cell r="AY33">
            <v>0</v>
          </cell>
          <cell r="AZ33">
            <v>0</v>
          </cell>
          <cell r="BA33">
            <v>0</v>
          </cell>
        </row>
        <row r="34">
          <cell r="C34" t="str">
            <v>Bonos de Consolidación en Dólares</v>
          </cell>
          <cell r="X34">
            <v>0</v>
          </cell>
          <cell r="Y34">
            <v>0</v>
          </cell>
          <cell r="Z34">
            <v>0</v>
          </cell>
          <cell r="AA34">
            <v>0</v>
          </cell>
          <cell r="AB34">
            <v>0</v>
          </cell>
          <cell r="AC34">
            <v>0</v>
          </cell>
          <cell r="AD34">
            <v>0</v>
          </cell>
          <cell r="AE34">
            <v>0</v>
          </cell>
          <cell r="AF34">
            <v>0</v>
          </cell>
          <cell r="AG34">
            <v>0</v>
          </cell>
          <cell r="AH34">
            <v>0</v>
          </cell>
          <cell r="AI34">
            <v>0</v>
          </cell>
          <cell r="AJ34">
            <v>0</v>
          </cell>
          <cell r="AK34">
            <v>0</v>
          </cell>
          <cell r="AL34">
            <v>0</v>
          </cell>
          <cell r="AM34">
            <v>0</v>
          </cell>
          <cell r="AN34">
            <v>0</v>
          </cell>
          <cell r="AO34">
            <v>0</v>
          </cell>
          <cell r="AP34">
            <v>0</v>
          </cell>
          <cell r="AQ34">
            <v>0</v>
          </cell>
          <cell r="AR34">
            <v>0</v>
          </cell>
          <cell r="AS34">
            <v>0</v>
          </cell>
          <cell r="AT34">
            <v>0</v>
          </cell>
          <cell r="AU34">
            <v>0</v>
          </cell>
          <cell r="AV34">
            <v>0</v>
          </cell>
          <cell r="AW34">
            <v>0</v>
          </cell>
          <cell r="AX34">
            <v>0</v>
          </cell>
          <cell r="AY34">
            <v>0</v>
          </cell>
          <cell r="AZ34">
            <v>0</v>
          </cell>
          <cell r="BA34">
            <v>0</v>
          </cell>
        </row>
        <row r="35">
          <cell r="A35" t="str">
            <v>PRE2</v>
          </cell>
          <cell r="B35" t="str">
            <v>DOM</v>
          </cell>
          <cell r="C35" t="str">
            <v xml:space="preserve">    Bocon Previsional I Dólares</v>
          </cell>
          <cell r="X35">
            <v>0</v>
          </cell>
          <cell r="Y35">
            <v>0</v>
          </cell>
          <cell r="Z35">
            <v>0</v>
          </cell>
          <cell r="AA35">
            <v>0</v>
          </cell>
          <cell r="AB35">
            <v>0</v>
          </cell>
          <cell r="AC35">
            <v>0</v>
          </cell>
          <cell r="AD35">
            <v>0</v>
          </cell>
          <cell r="AE35">
            <v>0</v>
          </cell>
          <cell r="AF35">
            <v>0</v>
          </cell>
          <cell r="AG35">
            <v>0</v>
          </cell>
          <cell r="AH35">
            <v>0</v>
          </cell>
          <cell r="AI35">
            <v>0</v>
          </cell>
          <cell r="AJ35">
            <v>0</v>
          </cell>
          <cell r="AK35">
            <v>0</v>
          </cell>
          <cell r="AL35">
            <v>0</v>
          </cell>
          <cell r="AM35">
            <v>0</v>
          </cell>
          <cell r="AN35">
            <v>0</v>
          </cell>
          <cell r="AO35">
            <v>0</v>
          </cell>
          <cell r="AP35">
            <v>0</v>
          </cell>
          <cell r="AQ35">
            <v>0</v>
          </cell>
          <cell r="AR35">
            <v>0</v>
          </cell>
          <cell r="AS35">
            <v>0</v>
          </cell>
          <cell r="AT35">
            <v>0</v>
          </cell>
          <cell r="AU35">
            <v>0</v>
          </cell>
          <cell r="AV35">
            <v>0</v>
          </cell>
          <cell r="AW35">
            <v>0</v>
          </cell>
          <cell r="AX35">
            <v>0</v>
          </cell>
          <cell r="AY35">
            <v>0</v>
          </cell>
          <cell r="AZ35">
            <v>0</v>
          </cell>
          <cell r="BA35">
            <v>0</v>
          </cell>
        </row>
        <row r="36">
          <cell r="A36" t="str">
            <v>PRE4</v>
          </cell>
          <cell r="B36" t="str">
            <v>DOM</v>
          </cell>
          <cell r="C36" t="str">
            <v xml:space="preserve">    Bocon Previsional II Dólares</v>
          </cell>
          <cell r="X36">
            <v>0</v>
          </cell>
          <cell r="Y36">
            <v>0</v>
          </cell>
          <cell r="Z36">
            <v>0</v>
          </cell>
          <cell r="AA36">
            <v>0</v>
          </cell>
          <cell r="AB36">
            <v>0</v>
          </cell>
          <cell r="AC36">
            <v>0</v>
          </cell>
          <cell r="AD36">
            <v>0</v>
          </cell>
          <cell r="AE36">
            <v>0</v>
          </cell>
          <cell r="AF36">
            <v>0</v>
          </cell>
          <cell r="AG36">
            <v>0</v>
          </cell>
          <cell r="AH36">
            <v>0</v>
          </cell>
          <cell r="AI36">
            <v>0</v>
          </cell>
          <cell r="AJ36">
            <v>0</v>
          </cell>
          <cell r="AK36">
            <v>0</v>
          </cell>
          <cell r="AL36">
            <v>0</v>
          </cell>
          <cell r="AM36">
            <v>0</v>
          </cell>
          <cell r="AN36">
            <v>0</v>
          </cell>
          <cell r="AO36">
            <v>0</v>
          </cell>
          <cell r="AP36">
            <v>0</v>
          </cell>
          <cell r="AQ36">
            <v>0</v>
          </cell>
          <cell r="AR36">
            <v>0</v>
          </cell>
          <cell r="AS36">
            <v>0</v>
          </cell>
          <cell r="AT36">
            <v>0</v>
          </cell>
          <cell r="AU36">
            <v>0</v>
          </cell>
          <cell r="AV36">
            <v>0</v>
          </cell>
          <cell r="AW36">
            <v>0</v>
          </cell>
          <cell r="AX36">
            <v>0</v>
          </cell>
          <cell r="AY36">
            <v>0</v>
          </cell>
          <cell r="AZ36">
            <v>0</v>
          </cell>
          <cell r="BA36">
            <v>0</v>
          </cell>
        </row>
        <row r="37">
          <cell r="A37" t="str">
            <v>PRO2</v>
          </cell>
          <cell r="B37" t="str">
            <v>DOM</v>
          </cell>
          <cell r="C37" t="str">
            <v xml:space="preserve">    Bocon Proveedores I Dólares</v>
          </cell>
          <cell r="X37">
            <v>0</v>
          </cell>
          <cell r="Y37">
            <v>0</v>
          </cell>
          <cell r="Z37">
            <v>0</v>
          </cell>
          <cell r="AA37">
            <v>0</v>
          </cell>
          <cell r="AB37">
            <v>0</v>
          </cell>
          <cell r="AC37">
            <v>0</v>
          </cell>
          <cell r="AD37">
            <v>0</v>
          </cell>
          <cell r="AE37">
            <v>0</v>
          </cell>
          <cell r="AF37">
            <v>0</v>
          </cell>
          <cell r="AG37">
            <v>0</v>
          </cell>
          <cell r="AH37">
            <v>0</v>
          </cell>
          <cell r="AI37">
            <v>0</v>
          </cell>
          <cell r="AJ37">
            <v>0</v>
          </cell>
          <cell r="AK37">
            <v>0</v>
          </cell>
          <cell r="AL37">
            <v>0</v>
          </cell>
          <cell r="AM37">
            <v>0</v>
          </cell>
          <cell r="AN37">
            <v>0</v>
          </cell>
          <cell r="AO37">
            <v>0</v>
          </cell>
          <cell r="AP37">
            <v>0</v>
          </cell>
          <cell r="AQ37">
            <v>0</v>
          </cell>
          <cell r="AR37">
            <v>0</v>
          </cell>
          <cell r="AS37">
            <v>0</v>
          </cell>
          <cell r="AT37">
            <v>0</v>
          </cell>
          <cell r="AU37">
            <v>0</v>
          </cell>
          <cell r="AV37">
            <v>0</v>
          </cell>
          <cell r="AW37">
            <v>0</v>
          </cell>
          <cell r="AX37">
            <v>0</v>
          </cell>
          <cell r="AY37">
            <v>0</v>
          </cell>
          <cell r="AZ37">
            <v>0</v>
          </cell>
          <cell r="BA37">
            <v>0</v>
          </cell>
        </row>
        <row r="38">
          <cell r="A38" t="str">
            <v>PRO4</v>
          </cell>
          <cell r="B38" t="str">
            <v>DOM</v>
          </cell>
          <cell r="C38" t="str">
            <v xml:space="preserve">    Bocon Proveedores II Dólares</v>
          </cell>
          <cell r="X38">
            <v>0</v>
          </cell>
          <cell r="Y38">
            <v>0</v>
          </cell>
          <cell r="Z38">
            <v>0</v>
          </cell>
          <cell r="AA38">
            <v>0</v>
          </cell>
          <cell r="AB38">
            <v>0</v>
          </cell>
          <cell r="AC38">
            <v>0</v>
          </cell>
          <cell r="AD38">
            <v>0</v>
          </cell>
          <cell r="AE38">
            <v>0</v>
          </cell>
          <cell r="AF38">
            <v>0</v>
          </cell>
          <cell r="AG38">
            <v>0</v>
          </cell>
          <cell r="AH38">
            <v>0</v>
          </cell>
          <cell r="AI38">
            <v>0</v>
          </cell>
          <cell r="AJ38">
            <v>0</v>
          </cell>
          <cell r="AK38">
            <v>0</v>
          </cell>
          <cell r="AL38">
            <v>0</v>
          </cell>
          <cell r="AM38">
            <v>0</v>
          </cell>
          <cell r="AN38">
            <v>0</v>
          </cell>
          <cell r="AO38">
            <v>0</v>
          </cell>
          <cell r="AP38">
            <v>0</v>
          </cell>
          <cell r="AQ38">
            <v>0</v>
          </cell>
          <cell r="AR38">
            <v>0</v>
          </cell>
          <cell r="AS38">
            <v>0</v>
          </cell>
          <cell r="AT38">
            <v>0</v>
          </cell>
          <cell r="AU38">
            <v>0</v>
          </cell>
          <cell r="AV38">
            <v>0</v>
          </cell>
          <cell r="AW38">
            <v>0</v>
          </cell>
          <cell r="AX38">
            <v>0</v>
          </cell>
          <cell r="AY38">
            <v>0</v>
          </cell>
          <cell r="AZ38">
            <v>0</v>
          </cell>
          <cell r="BA38">
            <v>0</v>
          </cell>
        </row>
        <row r="39">
          <cell r="A39" t="str">
            <v>PRO6</v>
          </cell>
          <cell r="B39" t="str">
            <v>DOM</v>
          </cell>
          <cell r="C39" t="str">
            <v xml:space="preserve">    Bocon Proveedores III Dólares</v>
          </cell>
          <cell r="X39">
            <v>0</v>
          </cell>
          <cell r="Y39">
            <v>0</v>
          </cell>
          <cell r="Z39">
            <v>0</v>
          </cell>
          <cell r="AA39">
            <v>0</v>
          </cell>
          <cell r="AB39">
            <v>0</v>
          </cell>
          <cell r="AC39">
            <v>0</v>
          </cell>
          <cell r="AD39">
            <v>0</v>
          </cell>
          <cell r="AE39">
            <v>0</v>
          </cell>
          <cell r="AF39">
            <v>0</v>
          </cell>
          <cell r="AG39">
            <v>0</v>
          </cell>
          <cell r="AH39">
            <v>0</v>
          </cell>
          <cell r="AI39">
            <v>0</v>
          </cell>
          <cell r="AJ39">
            <v>0</v>
          </cell>
          <cell r="AK39">
            <v>0</v>
          </cell>
          <cell r="AL39">
            <v>0</v>
          </cell>
          <cell r="AM39">
            <v>0</v>
          </cell>
          <cell r="AN39">
            <v>0</v>
          </cell>
          <cell r="AO39">
            <v>0</v>
          </cell>
          <cell r="AP39">
            <v>0</v>
          </cell>
          <cell r="AQ39">
            <v>0</v>
          </cell>
          <cell r="AR39">
            <v>0</v>
          </cell>
          <cell r="AS39">
            <v>0</v>
          </cell>
          <cell r="AT39">
            <v>0</v>
          </cell>
          <cell r="AU39">
            <v>0</v>
          </cell>
          <cell r="AV39">
            <v>0</v>
          </cell>
          <cell r="AW39">
            <v>0</v>
          </cell>
          <cell r="AX39">
            <v>0</v>
          </cell>
          <cell r="AY39">
            <v>0</v>
          </cell>
          <cell r="AZ39">
            <v>0</v>
          </cell>
          <cell r="BA39">
            <v>0</v>
          </cell>
        </row>
        <row r="40">
          <cell r="A40" t="str">
            <v>PRO8</v>
          </cell>
          <cell r="B40" t="str">
            <v>DOM</v>
          </cell>
          <cell r="C40" t="str">
            <v xml:space="preserve">    Bocon Proveedores IV Dólares</v>
          </cell>
          <cell r="AO40">
            <v>0</v>
          </cell>
          <cell r="AP40">
            <v>0</v>
          </cell>
          <cell r="AQ40">
            <v>0</v>
          </cell>
          <cell r="AR40">
            <v>0</v>
          </cell>
          <cell r="AS40">
            <v>0</v>
          </cell>
          <cell r="AT40">
            <v>0</v>
          </cell>
          <cell r="AU40">
            <v>0</v>
          </cell>
          <cell r="AV40">
            <v>0</v>
          </cell>
          <cell r="AW40">
            <v>0</v>
          </cell>
          <cell r="AX40">
            <v>0</v>
          </cell>
          <cell r="AY40">
            <v>0</v>
          </cell>
          <cell r="AZ40">
            <v>0</v>
          </cell>
          <cell r="BA40">
            <v>0</v>
          </cell>
        </row>
        <row r="41">
          <cell r="A41" t="str">
            <v>PRO10</v>
          </cell>
          <cell r="B41" t="str">
            <v>DOM</v>
          </cell>
          <cell r="C41" t="str">
            <v xml:space="preserve">    Bocon Proveedores V Dólares</v>
          </cell>
          <cell r="AO41">
            <v>0</v>
          </cell>
          <cell r="AP41">
            <v>0</v>
          </cell>
          <cell r="AQ41">
            <v>0</v>
          </cell>
          <cell r="AR41">
            <v>0</v>
          </cell>
          <cell r="AS41">
            <v>0</v>
          </cell>
          <cell r="AT41">
            <v>0</v>
          </cell>
          <cell r="AU41">
            <v>0</v>
          </cell>
          <cell r="AV41">
            <v>0</v>
          </cell>
          <cell r="AW41">
            <v>0</v>
          </cell>
          <cell r="AX41">
            <v>0</v>
          </cell>
          <cell r="AY41">
            <v>0</v>
          </cell>
          <cell r="AZ41">
            <v>0</v>
          </cell>
          <cell r="BA41">
            <v>0</v>
          </cell>
        </row>
        <row r="42">
          <cell r="A42" t="str">
            <v>BIHD</v>
          </cell>
          <cell r="B42" t="str">
            <v>DOM</v>
          </cell>
          <cell r="C42" t="str">
            <v xml:space="preserve">    Bonos Regalías Hidrocarburíferas</v>
          </cell>
          <cell r="X42">
            <v>0</v>
          </cell>
          <cell r="Y42">
            <v>0</v>
          </cell>
          <cell r="Z42">
            <v>0</v>
          </cell>
          <cell r="AA42">
            <v>0</v>
          </cell>
          <cell r="AB42">
            <v>0</v>
          </cell>
          <cell r="AC42">
            <v>0</v>
          </cell>
          <cell r="AD42">
            <v>0</v>
          </cell>
          <cell r="AE42">
            <v>0</v>
          </cell>
          <cell r="AF42">
            <v>0</v>
          </cell>
          <cell r="AG42">
            <v>0</v>
          </cell>
          <cell r="AH42">
            <v>0</v>
          </cell>
          <cell r="AI42">
            <v>0</v>
          </cell>
          <cell r="AJ42">
            <v>0</v>
          </cell>
          <cell r="AK42">
            <v>0</v>
          </cell>
          <cell r="AL42">
            <v>0</v>
          </cell>
          <cell r="AM42">
            <v>0</v>
          </cell>
          <cell r="AN42">
            <v>0</v>
          </cell>
          <cell r="AO42">
            <v>0</v>
          </cell>
          <cell r="AP42">
            <v>0</v>
          </cell>
          <cell r="AQ42">
            <v>0</v>
          </cell>
          <cell r="AR42">
            <v>0</v>
          </cell>
          <cell r="AS42">
            <v>0</v>
          </cell>
          <cell r="AT42">
            <v>0</v>
          </cell>
          <cell r="AU42">
            <v>0</v>
          </cell>
          <cell r="AV42">
            <v>0</v>
          </cell>
          <cell r="AW42">
            <v>0</v>
          </cell>
          <cell r="AX42">
            <v>0</v>
          </cell>
          <cell r="AY42">
            <v>0</v>
          </cell>
          <cell r="AZ42">
            <v>0</v>
          </cell>
          <cell r="BA42">
            <v>0</v>
          </cell>
        </row>
        <row r="43">
          <cell r="C43" t="str">
            <v>Bonos Brady</v>
          </cell>
          <cell r="X43">
            <v>2926.3003453200517</v>
          </cell>
          <cell r="Y43">
            <v>2928.0714066299147</v>
          </cell>
          <cell r="Z43">
            <v>3216.1427039529535</v>
          </cell>
          <cell r="AA43">
            <v>3125.172723622828</v>
          </cell>
          <cell r="AB43">
            <v>2982.9105091701495</v>
          </cell>
          <cell r="AC43">
            <v>2549.4733244745094</v>
          </cell>
          <cell r="AD43">
            <v>2392.5244157025177</v>
          </cell>
          <cell r="AE43">
            <v>1631.7447130814357</v>
          </cell>
          <cell r="AF43">
            <v>1440.7510028301383</v>
          </cell>
          <cell r="AG43">
            <v>1525.7604568892953</v>
          </cell>
          <cell r="AH43">
            <v>2075.6921840445143</v>
          </cell>
          <cell r="AI43">
            <v>3448.7882018634227</v>
          </cell>
          <cell r="AJ43">
            <v>3363.9245895098152</v>
          </cell>
          <cell r="AK43">
            <v>3341.0126121796598</v>
          </cell>
          <cell r="AL43">
            <v>3009.03470090663</v>
          </cell>
          <cell r="AM43">
            <v>2844.7148756697875</v>
          </cell>
          <cell r="AN43">
            <v>2360.1442085170602</v>
          </cell>
          <cell r="AO43">
            <v>2759.7203759787535</v>
          </cell>
          <cell r="AP43">
            <v>1497.0382656500001</v>
          </cell>
          <cell r="AQ43">
            <v>1207.7463697019368</v>
          </cell>
          <cell r="AR43">
            <v>1044.7171802282528</v>
          </cell>
          <cell r="AS43">
            <v>408.17030084000004</v>
          </cell>
          <cell r="AT43">
            <v>998.09961237174321</v>
          </cell>
          <cell r="AU43">
            <v>1155.7999105073304</v>
          </cell>
          <cell r="AV43">
            <v>1190.5322906241558</v>
          </cell>
          <cell r="AW43">
            <v>1277.2432910550713</v>
          </cell>
          <cell r="AX43">
            <v>1144.2723226570481</v>
          </cell>
          <cell r="AY43">
            <v>1054.3282749662337</v>
          </cell>
          <cell r="AZ43">
            <v>904.70195074560365</v>
          </cell>
          <cell r="BA43">
            <v>782.08221479560348</v>
          </cell>
        </row>
        <row r="44">
          <cell r="A44" t="str">
            <v>PAR</v>
          </cell>
          <cell r="B44" t="str">
            <v>EXT</v>
          </cell>
          <cell r="C44" t="str">
            <v xml:space="preserve">    Bono Par </v>
          </cell>
          <cell r="X44">
            <v>1824.8041458545233</v>
          </cell>
          <cell r="Y44">
            <v>1912.1352507759157</v>
          </cell>
          <cell r="Z44">
            <v>2033.3767326004145</v>
          </cell>
          <cell r="AA44">
            <v>2045.553006451059</v>
          </cell>
          <cell r="AB44">
            <v>2027.739107362406</v>
          </cell>
          <cell r="AC44">
            <v>1672.9539499638661</v>
          </cell>
          <cell r="AD44">
            <v>1230.6277408888147</v>
          </cell>
          <cell r="AE44">
            <v>525.60509288640276</v>
          </cell>
          <cell r="AF44">
            <v>326.12544915954805</v>
          </cell>
          <cell r="AG44">
            <v>332.60181184668988</v>
          </cell>
          <cell r="AH44">
            <v>397.71658001879115</v>
          </cell>
          <cell r="AI44">
            <v>1257.295635979475</v>
          </cell>
          <cell r="AJ44">
            <v>1790.2516957849728</v>
          </cell>
          <cell r="AK44">
            <v>1822.3838660763697</v>
          </cell>
          <cell r="AL44">
            <v>1395.7494144865066</v>
          </cell>
          <cell r="AM44">
            <v>1302.2037762039658</v>
          </cell>
          <cell r="AN44">
            <v>1437.9827391304348</v>
          </cell>
          <cell r="AO44">
            <v>1337.9849130434782</v>
          </cell>
          <cell r="AP44">
            <v>838.5383015000001</v>
          </cell>
          <cell r="AQ44">
            <v>444.84712591986914</v>
          </cell>
          <cell r="AR44">
            <v>195.85486276197446</v>
          </cell>
          <cell r="AS44">
            <v>126.89968684210527</v>
          </cell>
          <cell r="AT44">
            <v>304.04380500811499</v>
          </cell>
          <cell r="AU44">
            <v>442.96638325991188</v>
          </cell>
          <cell r="AV44">
            <v>590.05247611483253</v>
          </cell>
          <cell r="AW44">
            <v>698.67616910016966</v>
          </cell>
          <cell r="AX44">
            <v>677.45743684210504</v>
          </cell>
          <cell r="AY44">
            <v>565.4054033972036</v>
          </cell>
          <cell r="AZ44">
            <v>543.95953684210531</v>
          </cell>
          <cell r="BA44">
            <v>454.37495684210523</v>
          </cell>
        </row>
        <row r="45">
          <cell r="A45" t="str">
            <v>PARDM</v>
          </cell>
          <cell r="B45" t="str">
            <v>EXT</v>
          </cell>
          <cell r="C45" t="str">
            <v xml:space="preserve">    Bono Par en Marcos</v>
          </cell>
          <cell r="X45">
            <v>0</v>
          </cell>
          <cell r="Y45">
            <v>0</v>
          </cell>
          <cell r="Z45">
            <v>0</v>
          </cell>
          <cell r="AA45">
            <v>0</v>
          </cell>
          <cell r="AB45">
            <v>0</v>
          </cell>
          <cell r="AC45">
            <v>0</v>
          </cell>
          <cell r="AD45">
            <v>0</v>
          </cell>
          <cell r="AE45">
            <v>0</v>
          </cell>
          <cell r="AF45">
            <v>0</v>
          </cell>
          <cell r="AG45">
            <v>0</v>
          </cell>
          <cell r="AH45">
            <v>0</v>
          </cell>
          <cell r="AI45">
            <v>0</v>
          </cell>
          <cell r="AJ45">
            <v>0</v>
          </cell>
          <cell r="AK45">
            <v>0</v>
          </cell>
          <cell r="AL45">
            <v>0</v>
          </cell>
          <cell r="AM45">
            <v>0</v>
          </cell>
          <cell r="AN45">
            <v>0</v>
          </cell>
          <cell r="AO45">
            <v>0</v>
          </cell>
          <cell r="AP45">
            <v>0</v>
          </cell>
          <cell r="AQ45">
            <v>0</v>
          </cell>
          <cell r="AR45">
            <v>0</v>
          </cell>
          <cell r="AS45">
            <v>0</v>
          </cell>
          <cell r="AT45">
            <v>0</v>
          </cell>
          <cell r="AU45">
            <v>0</v>
          </cell>
          <cell r="AV45">
            <v>0</v>
          </cell>
          <cell r="AW45">
            <v>0</v>
          </cell>
          <cell r="AX45">
            <v>0</v>
          </cell>
          <cell r="AY45">
            <v>0</v>
          </cell>
          <cell r="AZ45">
            <v>0</v>
          </cell>
          <cell r="BA45">
            <v>0</v>
          </cell>
        </row>
        <row r="46">
          <cell r="A46" t="str">
            <v>DISD</v>
          </cell>
          <cell r="B46" t="str">
            <v>EXT</v>
          </cell>
          <cell r="C46" t="str">
            <v xml:space="preserve">    Discount Bond </v>
          </cell>
          <cell r="X46">
            <v>83.500220484412679</v>
          </cell>
          <cell r="Y46">
            <v>157.71902968863142</v>
          </cell>
          <cell r="Z46">
            <v>228.47288088596576</v>
          </cell>
          <cell r="AA46">
            <v>149.12032048435358</v>
          </cell>
          <cell r="AB46">
            <v>141.80477941091451</v>
          </cell>
          <cell r="AC46">
            <v>212.90046059187023</v>
          </cell>
          <cell r="AD46">
            <v>124.38517712267023</v>
          </cell>
          <cell r="AE46">
            <v>159.53983190537377</v>
          </cell>
          <cell r="AF46">
            <v>163.49751495941143</v>
          </cell>
          <cell r="AG46">
            <v>189.70695930917179</v>
          </cell>
          <cell r="AH46">
            <v>245.04231791825768</v>
          </cell>
          <cell r="AI46">
            <v>247.00250423150425</v>
          </cell>
          <cell r="AJ46">
            <v>301.38661397336011</v>
          </cell>
          <cell r="AK46">
            <v>355.18218287937742</v>
          </cell>
          <cell r="AL46">
            <v>147.62362992125983</v>
          </cell>
          <cell r="AM46">
            <v>143.08496667448955</v>
          </cell>
          <cell r="AN46">
            <v>147.64815044939428</v>
          </cell>
          <cell r="AO46">
            <v>147.80560305343514</v>
          </cell>
          <cell r="AP46">
            <v>141.77035075000001</v>
          </cell>
          <cell r="AQ46">
            <v>95.132000000000005</v>
          </cell>
          <cell r="AR46">
            <v>88.46121052631581</v>
          </cell>
          <cell r="AS46">
            <v>58.902000000000001</v>
          </cell>
          <cell r="AT46">
            <v>84.403000000000006</v>
          </cell>
          <cell r="AU46">
            <v>103.986</v>
          </cell>
          <cell r="AV46">
            <v>105.48699999999999</v>
          </cell>
          <cell r="AW46">
            <v>101.53</v>
          </cell>
          <cell r="AX46">
            <v>100.10599999999999</v>
          </cell>
          <cell r="AY46">
            <v>99.105999999999995</v>
          </cell>
          <cell r="AZ46">
            <v>99.135069000000001</v>
          </cell>
          <cell r="BA46">
            <v>99.396499999999989</v>
          </cell>
        </row>
        <row r="47">
          <cell r="A47" t="str">
            <v>DISDDM</v>
          </cell>
          <cell r="B47" t="str">
            <v>EXT</v>
          </cell>
          <cell r="C47" t="str">
            <v xml:space="preserve">    Discount Bond en Marcos</v>
          </cell>
          <cell r="X47">
            <v>0</v>
          </cell>
          <cell r="Y47">
            <v>0</v>
          </cell>
          <cell r="Z47">
            <v>0</v>
          </cell>
          <cell r="AA47">
            <v>0</v>
          </cell>
          <cell r="AB47">
            <v>0</v>
          </cell>
          <cell r="AC47">
            <v>0</v>
          </cell>
          <cell r="AD47">
            <v>0</v>
          </cell>
          <cell r="AE47">
            <v>0</v>
          </cell>
          <cell r="AF47">
            <v>0</v>
          </cell>
          <cell r="AG47">
            <v>0</v>
          </cell>
          <cell r="AH47">
            <v>0</v>
          </cell>
          <cell r="AI47">
            <v>0</v>
          </cell>
          <cell r="AJ47">
            <v>0</v>
          </cell>
          <cell r="AK47">
            <v>0</v>
          </cell>
          <cell r="AL47">
            <v>0</v>
          </cell>
          <cell r="AM47">
            <v>0</v>
          </cell>
          <cell r="AN47">
            <v>0</v>
          </cell>
          <cell r="AO47">
            <v>0</v>
          </cell>
          <cell r="AP47">
            <v>0</v>
          </cell>
          <cell r="AQ47">
            <v>0</v>
          </cell>
          <cell r="AR47">
            <v>0</v>
          </cell>
          <cell r="AS47">
            <v>0</v>
          </cell>
          <cell r="AT47">
            <v>0</v>
          </cell>
          <cell r="AU47">
            <v>0</v>
          </cell>
          <cell r="AV47">
            <v>0</v>
          </cell>
          <cell r="AW47">
            <v>0</v>
          </cell>
          <cell r="AX47">
            <v>0</v>
          </cell>
          <cell r="AY47">
            <v>0</v>
          </cell>
          <cell r="AZ47">
            <v>0</v>
          </cell>
          <cell r="BA47">
            <v>0</v>
          </cell>
        </row>
        <row r="48">
          <cell r="A48" t="str">
            <v>FRB</v>
          </cell>
          <cell r="B48" t="str">
            <v>EXT</v>
          </cell>
          <cell r="C48" t="str">
            <v xml:space="preserve">    Floating Rate Bond</v>
          </cell>
          <cell r="X48">
            <v>1017.9959789811156</v>
          </cell>
          <cell r="Y48">
            <v>858.2171261653674</v>
          </cell>
          <cell r="Z48">
            <v>954.29309046657306</v>
          </cell>
          <cell r="AA48">
            <v>930.49939668741513</v>
          </cell>
          <cell r="AB48">
            <v>813.36662239682892</v>
          </cell>
          <cell r="AC48">
            <v>663.61891391877305</v>
          </cell>
          <cell r="AD48">
            <v>1037.5114976910327</v>
          </cell>
          <cell r="AE48">
            <v>946.59978828965916</v>
          </cell>
          <cell r="AF48">
            <v>951.12803871117887</v>
          </cell>
          <cell r="AG48">
            <v>1003.4516857334336</v>
          </cell>
          <cell r="AH48">
            <v>1432.9332861074656</v>
          </cell>
          <cell r="AI48">
            <v>1944.4900616524437</v>
          </cell>
          <cell r="AJ48">
            <v>1272.2862797514822</v>
          </cell>
          <cell r="AK48">
            <v>1163.4465632239126</v>
          </cell>
          <cell r="AL48">
            <v>1465.6616564988633</v>
          </cell>
          <cell r="AM48">
            <v>1399.4261327913321</v>
          </cell>
          <cell r="AN48">
            <v>774.51331893723091</v>
          </cell>
          <cell r="AO48">
            <v>1273.92985988184</v>
          </cell>
          <cell r="AP48">
            <v>516.72961339999995</v>
          </cell>
          <cell r="AQ48">
            <v>667.76724378206768</v>
          </cell>
          <cell r="AR48">
            <v>760.40110693996246</v>
          </cell>
          <cell r="AS48">
            <v>222.36861399789478</v>
          </cell>
          <cell r="AT48">
            <v>609.6528073636282</v>
          </cell>
          <cell r="AU48">
            <v>608.84752724741861</v>
          </cell>
          <cell r="AV48">
            <v>494.9928145093233</v>
          </cell>
          <cell r="AW48">
            <v>477.03712195490158</v>
          </cell>
          <cell r="AX48">
            <v>366.70888581494313</v>
          </cell>
          <cell r="AY48">
            <v>389.81687156903007</v>
          </cell>
          <cell r="AZ48">
            <v>261.60734490349824</v>
          </cell>
          <cell r="BA48">
            <v>228.31075795349827</v>
          </cell>
        </row>
        <row r="49">
          <cell r="A49" t="str">
            <v>BESP</v>
          </cell>
          <cell r="B49" t="str">
            <v>EXT</v>
          </cell>
          <cell r="C49" t="str">
            <v xml:space="preserve">    Bancos Españoles</v>
          </cell>
          <cell r="X49">
            <v>0</v>
          </cell>
          <cell r="Y49">
            <v>0</v>
          </cell>
          <cell r="Z49">
            <v>0</v>
          </cell>
          <cell r="AA49">
            <v>0</v>
          </cell>
          <cell r="AB49">
            <v>0</v>
          </cell>
          <cell r="AC49">
            <v>0</v>
          </cell>
          <cell r="AD49">
            <v>0</v>
          </cell>
          <cell r="AE49">
            <v>0</v>
          </cell>
          <cell r="AF49">
            <v>0</v>
          </cell>
          <cell r="AG49">
            <v>0</v>
          </cell>
          <cell r="AH49">
            <v>0</v>
          </cell>
          <cell r="AI49">
            <v>0</v>
          </cell>
          <cell r="AJ49">
            <v>0</v>
          </cell>
          <cell r="AK49">
            <v>0</v>
          </cell>
          <cell r="AL49">
            <v>0</v>
          </cell>
          <cell r="AM49">
            <v>0</v>
          </cell>
          <cell r="AN49">
            <v>0</v>
          </cell>
          <cell r="AO49">
            <v>0</v>
          </cell>
          <cell r="AP49">
            <v>0</v>
          </cell>
          <cell r="AQ49">
            <v>0</v>
          </cell>
          <cell r="AR49">
            <v>0</v>
          </cell>
          <cell r="AS49">
            <v>0</v>
          </cell>
          <cell r="AT49">
            <v>0</v>
          </cell>
          <cell r="AU49">
            <v>0</v>
          </cell>
          <cell r="AV49">
            <v>0</v>
          </cell>
          <cell r="AW49">
            <v>0</v>
          </cell>
          <cell r="AX49">
            <v>0</v>
          </cell>
          <cell r="AY49">
            <v>0</v>
          </cell>
          <cell r="AZ49">
            <v>0</v>
          </cell>
          <cell r="BA49">
            <v>0</v>
          </cell>
        </row>
        <row r="50">
          <cell r="C50" t="str">
            <v>Bonos Globales</v>
          </cell>
          <cell r="X50">
            <v>139.77113934684451</v>
          </cell>
          <cell r="Y50">
            <v>347.00868536098892</v>
          </cell>
          <cell r="Z50">
            <v>924.26456527298581</v>
          </cell>
          <cell r="AA50">
            <v>1701.4581394341969</v>
          </cell>
          <cell r="AB50">
            <v>1775.8079880963699</v>
          </cell>
          <cell r="AC50">
            <v>1961.1570554968332</v>
          </cell>
          <cell r="AD50">
            <v>3280.6009701546654</v>
          </cell>
          <cell r="AE50">
            <v>3535.4151976403682</v>
          </cell>
          <cell r="AF50">
            <v>3696.6849434908227</v>
          </cell>
          <cell r="AG50">
            <v>4156.7796683997913</v>
          </cell>
          <cell r="AH50">
            <v>5128.0116529157558</v>
          </cell>
          <cell r="AI50">
            <v>5183.2543849124131</v>
          </cell>
          <cell r="AJ50">
            <v>5969.686144759522</v>
          </cell>
          <cell r="AK50">
            <v>7954.3939026734442</v>
          </cell>
          <cell r="AL50">
            <v>9219.7243474829429</v>
          </cell>
          <cell r="AM50">
            <v>10682.76029988821</v>
          </cell>
          <cell r="AN50">
            <v>10675.177323185144</v>
          </cell>
          <cell r="AO50">
            <v>12263.775438524941</v>
          </cell>
          <cell r="AP50">
            <v>22513.658434199999</v>
          </cell>
          <cell r="AQ50">
            <v>22640.511935164148</v>
          </cell>
          <cell r="AR50">
            <v>23609.546915692437</v>
          </cell>
          <cell r="AS50">
            <v>3207.4557565545279</v>
          </cell>
          <cell r="AT50">
            <v>4590.598095578519</v>
          </cell>
          <cell r="AU50">
            <v>4703.6164662840129</v>
          </cell>
          <cell r="AV50">
            <v>4465.9709511991059</v>
          </cell>
          <cell r="AW50">
            <v>4926.9937565556493</v>
          </cell>
          <cell r="AX50">
            <v>4879.9216835066445</v>
          </cell>
          <cell r="AY50">
            <v>4978.2852778430415</v>
          </cell>
          <cell r="AZ50">
            <v>21656.272112550047</v>
          </cell>
          <cell r="BA50">
            <v>22426.909951861311</v>
          </cell>
        </row>
        <row r="51">
          <cell r="A51" t="str">
            <v>BG01/03</v>
          </cell>
          <cell r="B51" t="str">
            <v>EXT</v>
          </cell>
          <cell r="C51" t="str">
            <v xml:space="preserve">    Bono Global I (8.375%)</v>
          </cell>
          <cell r="X51">
            <v>73.658139346844493</v>
          </cell>
          <cell r="Y51">
            <v>61.013519772865543</v>
          </cell>
          <cell r="Z51">
            <v>164.51582647865257</v>
          </cell>
          <cell r="AA51">
            <v>279.91836893203885</v>
          </cell>
          <cell r="AB51">
            <v>63.967589403973513</v>
          </cell>
          <cell r="AC51">
            <v>99.006582241630269</v>
          </cell>
          <cell r="AD51">
            <v>187.05924688279302</v>
          </cell>
          <cell r="AE51">
            <v>283.96455737704918</v>
          </cell>
          <cell r="AF51">
            <v>188.79156480982653</v>
          </cell>
          <cell r="AG51">
            <v>173.35690575916232</v>
          </cell>
          <cell r="AH51">
            <v>94.058263244128895</v>
          </cell>
          <cell r="AI51">
            <v>100.07951217464317</v>
          </cell>
          <cell r="AJ51">
            <v>136.2622987012987</v>
          </cell>
          <cell r="AK51">
            <v>136.48067710049426</v>
          </cell>
          <cell r="AL51">
            <v>153.42671489151402</v>
          </cell>
          <cell r="AM51">
            <v>139.05033527939949</v>
          </cell>
          <cell r="AN51">
            <v>135.16303485838779</v>
          </cell>
          <cell r="AO51">
            <v>193.53141019906062</v>
          </cell>
          <cell r="AP51">
            <v>43.491405</v>
          </cell>
          <cell r="AQ51">
            <v>52.446024799018936</v>
          </cell>
          <cell r="AR51">
            <v>63.301603746387357</v>
          </cell>
          <cell r="AS51">
            <v>20.987114947368422</v>
          </cell>
          <cell r="AT51">
            <v>52.493757670772681</v>
          </cell>
          <cell r="AU51">
            <v>66.615848548770074</v>
          </cell>
          <cell r="AV51">
            <v>28.07936356275302</v>
          </cell>
          <cell r="AW51">
            <v>14.631031820931643</v>
          </cell>
          <cell r="AX51">
            <v>8.4439959408324725</v>
          </cell>
          <cell r="AY51">
            <v>14.553878947368421</v>
          </cell>
          <cell r="AZ51">
            <v>29.754695947368322</v>
          </cell>
          <cell r="BA51">
            <v>0</v>
          </cell>
        </row>
        <row r="52">
          <cell r="A52" t="str">
            <v>BG02/99</v>
          </cell>
          <cell r="B52" t="str">
            <v>EXT</v>
          </cell>
          <cell r="C52" t="str">
            <v xml:space="preserve">    Bono Global II (10.95%)</v>
          </cell>
          <cell r="X52">
            <v>5.9</v>
          </cell>
          <cell r="Y52">
            <v>3</v>
          </cell>
          <cell r="Z52">
            <v>67.915306122448968</v>
          </cell>
          <cell r="AA52">
            <v>95.780612244897952</v>
          </cell>
          <cell r="AB52">
            <v>27.312348668280872</v>
          </cell>
          <cell r="AC52">
            <v>3.0680000000000001</v>
          </cell>
          <cell r="AD52">
            <v>95.837999999999994</v>
          </cell>
          <cell r="AE52">
            <v>98.778999999999996</v>
          </cell>
          <cell r="AF52">
            <v>96.108526979125628</v>
          </cell>
          <cell r="AG52">
            <v>82.493692661646946</v>
          </cell>
          <cell r="AH52">
            <v>107.10733161494993</v>
          </cell>
          <cell r="AI52">
            <v>113.09163859080785</v>
          </cell>
          <cell r="AJ52">
            <v>0</v>
          </cell>
          <cell r="AK52">
            <v>0</v>
          </cell>
          <cell r="AL52">
            <v>0</v>
          </cell>
          <cell r="AM52">
            <v>0</v>
          </cell>
          <cell r="AN52">
            <v>0</v>
          </cell>
          <cell r="AO52">
            <v>0</v>
          </cell>
          <cell r="AP52">
            <v>0</v>
          </cell>
          <cell r="AQ52">
            <v>0</v>
          </cell>
          <cell r="AR52">
            <v>0</v>
          </cell>
          <cell r="AS52">
            <v>0</v>
          </cell>
          <cell r="AT52">
            <v>0</v>
          </cell>
          <cell r="AU52">
            <v>0</v>
          </cell>
          <cell r="AV52">
            <v>0</v>
          </cell>
          <cell r="AW52">
            <v>0</v>
          </cell>
          <cell r="AX52">
            <v>0</v>
          </cell>
          <cell r="AY52">
            <v>0</v>
          </cell>
          <cell r="AZ52">
            <v>0</v>
          </cell>
          <cell r="BA52">
            <v>0</v>
          </cell>
        </row>
        <row r="53">
          <cell r="A53" t="str">
            <v>BG03/01</v>
          </cell>
          <cell r="B53" t="str">
            <v>EXT</v>
          </cell>
          <cell r="C53" t="str">
            <v xml:space="preserve">    Bono Global III (9,25%)</v>
          </cell>
          <cell r="X53">
            <v>6.5000000000000002E-2</v>
          </cell>
          <cell r="Y53">
            <v>1.665</v>
          </cell>
          <cell r="Z53">
            <v>1.666326530612245</v>
          </cell>
          <cell r="AA53">
            <v>1.6642857142857144</v>
          </cell>
          <cell r="AB53">
            <v>1.2850000000000001</v>
          </cell>
          <cell r="AC53">
            <v>1.349</v>
          </cell>
          <cell r="AD53">
            <v>1.0939999999999999</v>
          </cell>
          <cell r="AE53">
            <v>2.66</v>
          </cell>
          <cell r="AF53">
            <v>4.919860683589846</v>
          </cell>
          <cell r="AG53">
            <v>16.006986486486486</v>
          </cell>
          <cell r="AH53">
            <v>22.566066041581735</v>
          </cell>
          <cell r="AI53">
            <v>18.479329126703686</v>
          </cell>
          <cell r="AJ53">
            <v>14.817104208955225</v>
          </cell>
          <cell r="AK53">
            <v>17.189766725388601</v>
          </cell>
          <cell r="AL53">
            <v>35.894406039761435</v>
          </cell>
          <cell r="AM53">
            <v>54.036166533070087</v>
          </cell>
          <cell r="AN53">
            <v>62.213011668111946</v>
          </cell>
          <cell r="AO53">
            <v>0</v>
          </cell>
          <cell r="AP53">
            <v>0</v>
          </cell>
          <cell r="AQ53">
            <v>0</v>
          </cell>
          <cell r="AR53">
            <v>0</v>
          </cell>
          <cell r="AS53">
            <v>0</v>
          </cell>
          <cell r="AT53">
            <v>0</v>
          </cell>
          <cell r="AU53">
            <v>0</v>
          </cell>
          <cell r="AV53">
            <v>0</v>
          </cell>
          <cell r="AW53">
            <v>0</v>
          </cell>
          <cell r="AX53">
            <v>0</v>
          </cell>
          <cell r="AY53">
            <v>0</v>
          </cell>
          <cell r="AZ53">
            <v>0</v>
          </cell>
          <cell r="BA53">
            <v>0</v>
          </cell>
        </row>
        <row r="54">
          <cell r="A54" t="str">
            <v>BG04/06</v>
          </cell>
          <cell r="B54" t="str">
            <v>EXT</v>
          </cell>
          <cell r="C54" t="str">
            <v xml:space="preserve">    Bono Global IV (11%)</v>
          </cell>
          <cell r="X54">
            <v>60.14800000000001</v>
          </cell>
          <cell r="Y54">
            <v>16.8</v>
          </cell>
          <cell r="Z54">
            <v>10.517837273991653</v>
          </cell>
          <cell r="AA54">
            <v>7.2554596497108861</v>
          </cell>
          <cell r="AB54">
            <v>32.153196721311467</v>
          </cell>
          <cell r="AC54">
            <v>28.225339619421451</v>
          </cell>
          <cell r="AD54">
            <v>48.570984669701758</v>
          </cell>
          <cell r="AE54">
            <v>33.584372139502349</v>
          </cell>
          <cell r="AF54">
            <v>52.880356822174505</v>
          </cell>
          <cell r="AG54">
            <v>29.085803921568626</v>
          </cell>
          <cell r="AH54">
            <v>30.00687739424357</v>
          </cell>
          <cell r="AI54">
            <v>54.577131630648317</v>
          </cell>
          <cell r="AJ54">
            <v>22.367441043751228</v>
          </cell>
          <cell r="AK54">
            <v>44.78882053761361</v>
          </cell>
          <cell r="AL54">
            <v>36.200804024227494</v>
          </cell>
          <cell r="AM54">
            <v>42.34355985012818</v>
          </cell>
          <cell r="AN54">
            <v>27.572958333333336</v>
          </cell>
          <cell r="AO54">
            <v>28.793294429708226</v>
          </cell>
          <cell r="AP54">
            <v>14.983000000000001</v>
          </cell>
          <cell r="AQ54">
            <v>35.463999999999999</v>
          </cell>
          <cell r="AR54">
            <v>53.224631578947367</v>
          </cell>
          <cell r="AS54">
            <v>40.159999999999997</v>
          </cell>
          <cell r="AT54">
            <v>40.160000000000004</v>
          </cell>
          <cell r="AU54">
            <v>37.644000000000005</v>
          </cell>
          <cell r="AV54">
            <v>37.495000000000005</v>
          </cell>
          <cell r="AW54">
            <v>38.710950000000018</v>
          </cell>
          <cell r="AX54">
            <v>38.359950000000133</v>
          </cell>
          <cell r="AY54">
            <v>38.359950000000133</v>
          </cell>
          <cell r="AZ54">
            <v>47.257951000000034</v>
          </cell>
          <cell r="BA54">
            <v>49.718751000000033</v>
          </cell>
        </row>
        <row r="55">
          <cell r="A55" t="str">
            <v>BG05/17</v>
          </cell>
          <cell r="B55" t="str">
            <v>EXT</v>
          </cell>
          <cell r="C55" t="str">
            <v xml:space="preserve">    Bono Global V Megabono</v>
          </cell>
          <cell r="X55">
            <v>0</v>
          </cell>
          <cell r="Y55">
            <v>264.53016558812334</v>
          </cell>
          <cell r="Z55">
            <v>679.6492688672804</v>
          </cell>
          <cell r="AA55">
            <v>860.93704674918718</v>
          </cell>
          <cell r="AB55">
            <v>1006.2475891189057</v>
          </cell>
          <cell r="AC55">
            <v>1071.7378561583178</v>
          </cell>
          <cell r="AD55">
            <v>1185.3258527572805</v>
          </cell>
          <cell r="AE55">
            <v>1379.2133671187673</v>
          </cell>
          <cell r="AF55">
            <v>1437.5238415983408</v>
          </cell>
          <cell r="AG55">
            <v>1774.2836860465118</v>
          </cell>
          <cell r="AH55">
            <v>1822.4449481090589</v>
          </cell>
          <cell r="AI55">
            <v>1814.2536263304746</v>
          </cell>
          <cell r="AJ55">
            <v>2233.1687940524889</v>
          </cell>
          <cell r="AK55">
            <v>2762.5247743367295</v>
          </cell>
          <cell r="AL55">
            <v>2672.2449932570039</v>
          </cell>
          <cell r="AM55">
            <v>2569.0443657130427</v>
          </cell>
          <cell r="AN55">
            <v>2558.5953604484725</v>
          </cell>
          <cell r="AO55">
            <v>2628.5789046397763</v>
          </cell>
          <cell r="AP55">
            <v>496.65775399999995</v>
          </cell>
          <cell r="AQ55">
            <v>678.26696437463011</v>
          </cell>
          <cell r="AR55">
            <v>734.95296437463003</v>
          </cell>
          <cell r="AS55">
            <v>492.90086200000007</v>
          </cell>
          <cell r="AT55">
            <v>642.76655802469145</v>
          </cell>
          <cell r="AU55">
            <v>598.47972842857143</v>
          </cell>
          <cell r="AV55">
            <v>590.56805424550907</v>
          </cell>
          <cell r="AW55">
            <v>578.04091231468533</v>
          </cell>
          <cell r="AX55">
            <v>562.35689583116891</v>
          </cell>
          <cell r="AY55">
            <v>584.50192700000002</v>
          </cell>
          <cell r="AZ55">
            <v>734.42649000000006</v>
          </cell>
          <cell r="BA55">
            <v>728.9966609999999</v>
          </cell>
        </row>
        <row r="56">
          <cell r="A56" t="str">
            <v>BG06/27</v>
          </cell>
          <cell r="B56" t="str">
            <v>EXT</v>
          </cell>
          <cell r="C56" t="str">
            <v xml:space="preserve">    Bono Global VI (9.75%)</v>
          </cell>
          <cell r="X56">
            <v>0</v>
          </cell>
          <cell r="Y56">
            <v>0</v>
          </cell>
          <cell r="Z56">
            <v>0</v>
          </cell>
          <cell r="AA56">
            <v>455.90236614407621</v>
          </cell>
          <cell r="AB56">
            <v>644.84226418389835</v>
          </cell>
          <cell r="AC56">
            <v>757.77027747746365</v>
          </cell>
          <cell r="AD56">
            <v>1762.71288584489</v>
          </cell>
          <cell r="AE56">
            <v>1737.2139010050491</v>
          </cell>
          <cell r="AF56">
            <v>1859.7607925977654</v>
          </cell>
          <cell r="AG56">
            <v>1840.5608392494323</v>
          </cell>
          <cell r="AH56">
            <v>1864.3425173282926</v>
          </cell>
          <cell r="AI56">
            <v>1929.8621440426793</v>
          </cell>
          <cell r="AJ56">
            <v>2200.0964053579196</v>
          </cell>
          <cell r="AK56">
            <v>2210.9627953530962</v>
          </cell>
          <cell r="AL56">
            <v>2267.4331827204355</v>
          </cell>
          <cell r="AM56">
            <v>2536.3511889625829</v>
          </cell>
          <cell r="AN56">
            <v>2585.1759317507431</v>
          </cell>
          <cell r="AO56">
            <v>2569.4029272753587</v>
          </cell>
          <cell r="AP56">
            <v>305.99958199999998</v>
          </cell>
          <cell r="AQ56">
            <v>416.60224186046509</v>
          </cell>
          <cell r="AR56">
            <v>402.72871554467559</v>
          </cell>
          <cell r="AS56">
            <v>125.73899600000001</v>
          </cell>
          <cell r="AT56">
            <v>196.34134266666666</v>
          </cell>
          <cell r="AU56">
            <v>201.14763300000001</v>
          </cell>
          <cell r="AV56">
            <v>196.29371194736842</v>
          </cell>
          <cell r="AW56">
            <v>192.347633</v>
          </cell>
          <cell r="AX56">
            <v>192.347633</v>
          </cell>
          <cell r="AY56">
            <v>192.50363300000001</v>
          </cell>
          <cell r="AZ56">
            <v>372.26933100000002</v>
          </cell>
          <cell r="BA56">
            <v>372.08702199999999</v>
          </cell>
        </row>
        <row r="57">
          <cell r="A57" t="str">
            <v>BG07/05</v>
          </cell>
          <cell r="B57" t="str">
            <v>EXT</v>
          </cell>
          <cell r="C57" t="str">
            <v xml:space="preserve">    Bono Global VII (11%)</v>
          </cell>
          <cell r="X57">
            <v>0</v>
          </cell>
          <cell r="Y57">
            <v>0</v>
          </cell>
          <cell r="Z57">
            <v>0</v>
          </cell>
          <cell r="AA57">
            <v>0</v>
          </cell>
          <cell r="AB57">
            <v>0</v>
          </cell>
          <cell r="AC57">
            <v>0</v>
          </cell>
          <cell r="AD57">
            <v>0</v>
          </cell>
          <cell r="AE57">
            <v>0</v>
          </cell>
          <cell r="AF57">
            <v>56.7</v>
          </cell>
          <cell r="AG57">
            <v>42.97</v>
          </cell>
          <cell r="AH57">
            <v>124.60560302866415</v>
          </cell>
          <cell r="AI57">
            <v>66.339212860310425</v>
          </cell>
          <cell r="AJ57">
            <v>113.79492369883781</v>
          </cell>
          <cell r="AK57">
            <v>151.65783749755622</v>
          </cell>
          <cell r="AL57">
            <v>147.9828146586764</v>
          </cell>
          <cell r="AM57">
            <v>147.49937</v>
          </cell>
          <cell r="AN57">
            <v>146.18727907186255</v>
          </cell>
          <cell r="AO57">
            <v>117.52552697266994</v>
          </cell>
          <cell r="AP57">
            <v>31.995974</v>
          </cell>
          <cell r="AQ57">
            <v>42.491646066803405</v>
          </cell>
          <cell r="AR57">
            <v>56.2496460668034</v>
          </cell>
          <cell r="AS57">
            <v>49.476827</v>
          </cell>
          <cell r="AT57">
            <v>52.504799999999996</v>
          </cell>
          <cell r="AU57">
            <v>75.751721079149263</v>
          </cell>
          <cell r="AV57">
            <v>68.854896974359008</v>
          </cell>
          <cell r="AW57">
            <v>65.912690512195127</v>
          </cell>
          <cell r="AX57">
            <v>45.361569947368423</v>
          </cell>
          <cell r="AY57">
            <v>50.13309524242424</v>
          </cell>
          <cell r="AZ57">
            <v>56.214278999999976</v>
          </cell>
          <cell r="BA57">
            <v>55.388761999999971</v>
          </cell>
        </row>
        <row r="58">
          <cell r="A58" t="str">
            <v>BG08/19</v>
          </cell>
          <cell r="B58" t="str">
            <v>EXT</v>
          </cell>
          <cell r="C58" t="str">
            <v xml:space="preserve">    Bono Global VIII (12,125%)</v>
          </cell>
          <cell r="X58">
            <v>0</v>
          </cell>
          <cell r="Y58">
            <v>0</v>
          </cell>
          <cell r="Z58">
            <v>0</v>
          </cell>
          <cell r="AA58">
            <v>0</v>
          </cell>
          <cell r="AB58">
            <v>0</v>
          </cell>
          <cell r="AC58">
            <v>0</v>
          </cell>
          <cell r="AD58">
            <v>0</v>
          </cell>
          <cell r="AE58">
            <v>0</v>
          </cell>
          <cell r="AF58">
            <v>0</v>
          </cell>
          <cell r="AG58">
            <v>198.0217542749827</v>
          </cell>
          <cell r="AH58">
            <v>644.93645613662886</v>
          </cell>
          <cell r="AI58">
            <v>844.73685519206208</v>
          </cell>
          <cell r="AJ58">
            <v>888.83125682737932</v>
          </cell>
          <cell r="AK58">
            <v>1073.3690551104162</v>
          </cell>
          <cell r="AL58">
            <v>1271.1974842703471</v>
          </cell>
          <cell r="AM58">
            <v>1299.5040121389702</v>
          </cell>
          <cell r="AN58">
            <v>1260.7932625663441</v>
          </cell>
          <cell r="AO58">
            <v>1286.0396652150246</v>
          </cell>
          <cell r="AP58">
            <v>75.692748000000009</v>
          </cell>
          <cell r="AQ58">
            <v>85.585055546610846</v>
          </cell>
          <cell r="AR58">
            <v>78.56505554661085</v>
          </cell>
          <cell r="AS58">
            <v>14.56</v>
          </cell>
          <cell r="AT58">
            <v>16.145393572426642</v>
          </cell>
          <cell r="AU58">
            <v>18.350000000000001</v>
          </cell>
          <cell r="AV58">
            <v>18.138999999999999</v>
          </cell>
          <cell r="AW58">
            <v>17.952999999999999</v>
          </cell>
          <cell r="AX58">
            <v>17.952999999999999</v>
          </cell>
          <cell r="AY58">
            <v>17.952999999999999</v>
          </cell>
          <cell r="AZ58">
            <v>38.683000999999997</v>
          </cell>
          <cell r="BA58">
            <v>40.363000999999997</v>
          </cell>
        </row>
        <row r="59">
          <cell r="A59" t="str">
            <v>BG09/09</v>
          </cell>
          <cell r="B59" t="str">
            <v>EXT</v>
          </cell>
          <cell r="C59" t="str">
            <v xml:space="preserve">    Bono Global IX (11,75%)</v>
          </cell>
          <cell r="X59">
            <v>0</v>
          </cell>
          <cell r="Y59">
            <v>0</v>
          </cell>
          <cell r="Z59">
            <v>0</v>
          </cell>
          <cell r="AA59">
            <v>0</v>
          </cell>
          <cell r="AB59">
            <v>0</v>
          </cell>
          <cell r="AC59">
            <v>0</v>
          </cell>
          <cell r="AD59">
            <v>0</v>
          </cell>
          <cell r="AE59">
            <v>0</v>
          </cell>
          <cell r="AF59">
            <v>0</v>
          </cell>
          <cell r="AG59">
            <v>0</v>
          </cell>
          <cell r="AH59">
            <v>417.94359001820715</v>
          </cell>
          <cell r="AI59">
            <v>241.83493496408465</v>
          </cell>
          <cell r="AJ59">
            <v>360.34792086889064</v>
          </cell>
          <cell r="AK59">
            <v>480.61510308588902</v>
          </cell>
          <cell r="AL59">
            <v>596.33882815734989</v>
          </cell>
          <cell r="AM59">
            <v>518.93792796483149</v>
          </cell>
          <cell r="AN59">
            <v>421.27535602643445</v>
          </cell>
          <cell r="AO59">
            <v>398.33131168831164</v>
          </cell>
          <cell r="AP59">
            <v>229.54302300000001</v>
          </cell>
          <cell r="AQ59">
            <v>262.9227446885892</v>
          </cell>
          <cell r="AR59">
            <v>234.8077446885892</v>
          </cell>
          <cell r="AS59">
            <v>124.782945</v>
          </cell>
          <cell r="AT59">
            <v>136.02168120683288</v>
          </cell>
          <cell r="AU59">
            <v>171.69546168068933</v>
          </cell>
          <cell r="AV59">
            <v>152.72748456351042</v>
          </cell>
          <cell r="AW59">
            <v>132.57929920618557</v>
          </cell>
          <cell r="AX59">
            <v>128.32901025000001</v>
          </cell>
          <cell r="AY59">
            <v>132.83418627272727</v>
          </cell>
          <cell r="AZ59">
            <v>135.69364300000018</v>
          </cell>
          <cell r="BA59">
            <v>129.96862600000017</v>
          </cell>
        </row>
        <row r="60">
          <cell r="A60" t="str">
            <v>BG10/20</v>
          </cell>
          <cell r="B60" t="str">
            <v>EXT</v>
          </cell>
          <cell r="C60" t="str">
            <v xml:space="preserve">    Bono Global X (12%)</v>
          </cell>
          <cell r="X60">
            <v>0</v>
          </cell>
          <cell r="Y60">
            <v>0</v>
          </cell>
          <cell r="Z60">
            <v>0</v>
          </cell>
          <cell r="AA60">
            <v>0</v>
          </cell>
          <cell r="AB60">
            <v>0</v>
          </cell>
          <cell r="AC60">
            <v>0</v>
          </cell>
          <cell r="AD60">
            <v>0</v>
          </cell>
          <cell r="AE60">
            <v>0</v>
          </cell>
          <cell r="AF60">
            <v>0</v>
          </cell>
          <cell r="AG60">
            <v>0</v>
          </cell>
          <cell r="AH60">
            <v>0</v>
          </cell>
          <cell r="AI60">
            <v>0</v>
          </cell>
          <cell r="AJ60">
            <v>0</v>
          </cell>
          <cell r="AK60">
            <v>630.66239100077587</v>
          </cell>
          <cell r="AL60">
            <v>815.96016084484154</v>
          </cell>
          <cell r="AM60">
            <v>913.21051260504203</v>
          </cell>
          <cell r="AN60">
            <v>919.13958371454714</v>
          </cell>
          <cell r="AO60">
            <v>985.24135992058859</v>
          </cell>
          <cell r="AP60">
            <v>52.569614999999999</v>
          </cell>
          <cell r="AQ60">
            <v>51.686733222135501</v>
          </cell>
          <cell r="AR60">
            <v>47.085470064240759</v>
          </cell>
          <cell r="AS60">
            <v>56.510273000000005</v>
          </cell>
          <cell r="AT60">
            <v>56.152544975536316</v>
          </cell>
          <cell r="AU60">
            <v>36.880000000000003</v>
          </cell>
          <cell r="AV60">
            <v>42.438361111111107</v>
          </cell>
          <cell r="AW60">
            <v>40.686</v>
          </cell>
          <cell r="AX60">
            <v>40.686</v>
          </cell>
          <cell r="AY60">
            <v>40.686</v>
          </cell>
          <cell r="AZ60">
            <v>43.615986000000007</v>
          </cell>
          <cell r="BA60">
            <v>43.347820000000006</v>
          </cell>
        </row>
        <row r="61">
          <cell r="A61" t="str">
            <v>BG11/10</v>
          </cell>
          <cell r="B61" t="str">
            <v>EXT</v>
          </cell>
          <cell r="C61" t="str">
            <v xml:space="preserve">    Bono Global XI (11,375%)</v>
          </cell>
          <cell r="X61">
            <v>0</v>
          </cell>
          <cell r="Y61">
            <v>0</v>
          </cell>
          <cell r="Z61">
            <v>0</v>
          </cell>
          <cell r="AA61">
            <v>0</v>
          </cell>
          <cell r="AB61">
            <v>0</v>
          </cell>
          <cell r="AC61">
            <v>0</v>
          </cell>
          <cell r="AD61">
            <v>0</v>
          </cell>
          <cell r="AE61">
            <v>0</v>
          </cell>
          <cell r="AF61">
            <v>0</v>
          </cell>
          <cell r="AG61">
            <v>0</v>
          </cell>
          <cell r="AH61">
            <v>0</v>
          </cell>
          <cell r="AI61">
            <v>0</v>
          </cell>
          <cell r="AJ61">
            <v>0</v>
          </cell>
          <cell r="AK61">
            <v>446.14268192548496</v>
          </cell>
          <cell r="AL61">
            <v>432.35598313125985</v>
          </cell>
          <cell r="AM61">
            <v>396.44956663055251</v>
          </cell>
          <cell r="AN61">
            <v>379.26072162785817</v>
          </cell>
          <cell r="AO61">
            <v>148.70544759077413</v>
          </cell>
          <cell r="AP61">
            <v>104.20350500000001</v>
          </cell>
          <cell r="AQ61">
            <v>127.35507360672976</v>
          </cell>
          <cell r="AR61">
            <v>128.43507360672973</v>
          </cell>
          <cell r="AS61">
            <v>62.82</v>
          </cell>
          <cell r="AT61">
            <v>60.131</v>
          </cell>
          <cell r="AU61">
            <v>63.644368</v>
          </cell>
          <cell r="AV61">
            <v>64.096415828801383</v>
          </cell>
          <cell r="AW61">
            <v>63.441144999999999</v>
          </cell>
          <cell r="AX61">
            <v>63.441144999999999</v>
          </cell>
          <cell r="AY61">
            <v>64.159041969696972</v>
          </cell>
          <cell r="AZ61">
            <v>77.523789999999948</v>
          </cell>
          <cell r="BA61">
            <v>74.764828999999949</v>
          </cell>
        </row>
        <row r="62">
          <cell r="A62" t="str">
            <v>BG12/15</v>
          </cell>
          <cell r="B62" t="str">
            <v>EXT</v>
          </cell>
          <cell r="C62" t="str">
            <v xml:space="preserve">    Bono Global XII (11,75%)</v>
          </cell>
          <cell r="X62">
            <v>0</v>
          </cell>
          <cell r="Y62">
            <v>0</v>
          </cell>
          <cell r="Z62">
            <v>0</v>
          </cell>
          <cell r="AA62">
            <v>0</v>
          </cell>
          <cell r="AB62">
            <v>0</v>
          </cell>
          <cell r="AC62">
            <v>0</v>
          </cell>
          <cell r="AD62">
            <v>0</v>
          </cell>
          <cell r="AE62">
            <v>0</v>
          </cell>
          <cell r="AF62">
            <v>0</v>
          </cell>
          <cell r="AG62">
            <v>0</v>
          </cell>
          <cell r="AH62">
            <v>0</v>
          </cell>
          <cell r="AI62">
            <v>0</v>
          </cell>
          <cell r="AJ62">
            <v>0</v>
          </cell>
          <cell r="AK62">
            <v>0</v>
          </cell>
          <cell r="AL62">
            <v>790.68897548752591</v>
          </cell>
          <cell r="AM62">
            <v>1175.6088441330539</v>
          </cell>
          <cell r="AN62">
            <v>1278.2758276993764</v>
          </cell>
          <cell r="AO62">
            <v>1419.4274976021923</v>
          </cell>
          <cell r="AP62">
            <v>228.65411700000001</v>
          </cell>
          <cell r="AQ62">
            <v>288.74956293049468</v>
          </cell>
          <cell r="AR62">
            <v>296.09482608838942</v>
          </cell>
          <cell r="AS62">
            <v>93.313078000000004</v>
          </cell>
          <cell r="AT62">
            <v>138.02399574468086</v>
          </cell>
          <cell r="AU62">
            <v>135.25023495652175</v>
          </cell>
          <cell r="AV62">
            <v>143.2552568757396</v>
          </cell>
          <cell r="AW62">
            <v>119.37765276190476</v>
          </cell>
          <cell r="AX62">
            <v>122.9412786122449</v>
          </cell>
          <cell r="AY62">
            <v>120.63938623529413</v>
          </cell>
          <cell r="AZ62">
            <v>201.15831900000012</v>
          </cell>
          <cell r="BA62">
            <v>199.70494600000012</v>
          </cell>
        </row>
        <row r="63">
          <cell r="A63" t="str">
            <v>BG13/30</v>
          </cell>
          <cell r="B63" t="str">
            <v>EXT</v>
          </cell>
          <cell r="C63" t="str">
            <v xml:space="preserve">    Bono Global XIII (10,25%)</v>
          </cell>
          <cell r="X63">
            <v>0</v>
          </cell>
          <cell r="Y63">
            <v>0</v>
          </cell>
          <cell r="Z63">
            <v>0</v>
          </cell>
          <cell r="AA63">
            <v>0</v>
          </cell>
          <cell r="AB63">
            <v>0</v>
          </cell>
          <cell r="AC63">
            <v>0</v>
          </cell>
          <cell r="AD63">
            <v>0</v>
          </cell>
          <cell r="AE63">
            <v>0</v>
          </cell>
          <cell r="AF63">
            <v>0</v>
          </cell>
          <cell r="AG63">
            <v>0</v>
          </cell>
          <cell r="AH63">
            <v>0</v>
          </cell>
          <cell r="AI63">
            <v>0</v>
          </cell>
          <cell r="AJ63">
            <v>0</v>
          </cell>
          <cell r="AK63">
            <v>0</v>
          </cell>
          <cell r="AL63">
            <v>0</v>
          </cell>
          <cell r="AM63">
            <v>890.72445007753777</v>
          </cell>
          <cell r="AN63">
            <v>901.52499541967245</v>
          </cell>
          <cell r="AO63">
            <v>817.89780040322592</v>
          </cell>
          <cell r="AP63">
            <v>122.002</v>
          </cell>
          <cell r="AQ63">
            <v>136.56699999999998</v>
          </cell>
          <cell r="AR63">
            <v>134.38499999999999</v>
          </cell>
          <cell r="AS63">
            <v>9.1000000000000014</v>
          </cell>
          <cell r="AT63">
            <v>12.344389446437493</v>
          </cell>
          <cell r="AU63">
            <v>10.5</v>
          </cell>
          <cell r="AV63">
            <v>10.918583333333332</v>
          </cell>
          <cell r="AW63">
            <v>9.8360000000000003</v>
          </cell>
          <cell r="AX63">
            <v>9.8360000000000003</v>
          </cell>
          <cell r="AY63">
            <v>9.8360000000000003</v>
          </cell>
          <cell r="AZ63">
            <v>43.33</v>
          </cell>
          <cell r="BA63">
            <v>43.39987</v>
          </cell>
        </row>
        <row r="64">
          <cell r="A64" t="str">
            <v>BG14/31</v>
          </cell>
          <cell r="B64" t="str">
            <v>EXT</v>
          </cell>
          <cell r="C64" t="str">
            <v xml:space="preserve">    Bono Global XIV (12%)</v>
          </cell>
          <cell r="X64">
            <v>0</v>
          </cell>
          <cell r="Y64">
            <v>0</v>
          </cell>
          <cell r="Z64">
            <v>0</v>
          </cell>
          <cell r="AA64">
            <v>0</v>
          </cell>
          <cell r="AB64">
            <v>0</v>
          </cell>
          <cell r="AC64">
            <v>0</v>
          </cell>
          <cell r="AD64">
            <v>0</v>
          </cell>
          <cell r="AE64">
            <v>0</v>
          </cell>
          <cell r="AF64">
            <v>0</v>
          </cell>
          <cell r="AG64">
            <v>0</v>
          </cell>
          <cell r="AH64">
            <v>0</v>
          </cell>
          <cell r="AI64">
            <v>0</v>
          </cell>
          <cell r="AJ64">
            <v>0</v>
          </cell>
          <cell r="AK64">
            <v>0</v>
          </cell>
          <cell r="AL64">
            <v>0</v>
          </cell>
          <cell r="AM64">
            <v>0</v>
          </cell>
          <cell r="AN64">
            <v>0</v>
          </cell>
          <cell r="AO64">
            <v>971.12839039234859</v>
          </cell>
          <cell r="AP64">
            <v>11.629999999999999</v>
          </cell>
          <cell r="AQ64">
            <v>11.63</v>
          </cell>
          <cell r="AR64">
            <v>11.156315789473684</v>
          </cell>
          <cell r="AS64">
            <v>0</v>
          </cell>
          <cell r="AT64">
            <v>0</v>
          </cell>
          <cell r="AU64">
            <v>0</v>
          </cell>
          <cell r="AV64">
            <v>0</v>
          </cell>
          <cell r="AW64">
            <v>0</v>
          </cell>
          <cell r="AX64">
            <v>0</v>
          </cell>
          <cell r="AY64">
            <v>0</v>
          </cell>
          <cell r="AZ64">
            <v>12.6</v>
          </cell>
          <cell r="BA64">
            <v>12.6</v>
          </cell>
        </row>
        <row r="65">
          <cell r="A65" t="str">
            <v>BG15/12</v>
          </cell>
          <cell r="B65" t="str">
            <v>EXT</v>
          </cell>
          <cell r="C65" t="str">
            <v xml:space="preserve">    Bono Global XV (12,375%)</v>
          </cell>
          <cell r="X65">
            <v>0</v>
          </cell>
          <cell r="Y65">
            <v>0</v>
          </cell>
          <cell r="Z65">
            <v>0</v>
          </cell>
          <cell r="AA65">
            <v>0</v>
          </cell>
          <cell r="AB65">
            <v>0</v>
          </cell>
          <cell r="AC65">
            <v>0</v>
          </cell>
          <cell r="AD65">
            <v>0</v>
          </cell>
          <cell r="AE65">
            <v>0</v>
          </cell>
          <cell r="AF65">
            <v>0</v>
          </cell>
          <cell r="AG65">
            <v>0</v>
          </cell>
          <cell r="AH65">
            <v>0</v>
          </cell>
          <cell r="AI65">
            <v>0</v>
          </cell>
          <cell r="AJ65">
            <v>0</v>
          </cell>
          <cell r="AK65">
            <v>0</v>
          </cell>
          <cell r="AL65">
            <v>0</v>
          </cell>
          <cell r="AM65">
            <v>0</v>
          </cell>
          <cell r="AN65">
            <v>0</v>
          </cell>
          <cell r="AO65">
            <v>699.17190219590282</v>
          </cell>
          <cell r="AP65">
            <v>171.82686100000001</v>
          </cell>
          <cell r="AQ65">
            <v>229.22111766748588</v>
          </cell>
          <cell r="AR65">
            <v>261.77411766748588</v>
          </cell>
          <cell r="AS65">
            <v>169.323903</v>
          </cell>
          <cell r="AT65">
            <v>168.71552224824356</v>
          </cell>
          <cell r="AU65">
            <v>194.44712199999998</v>
          </cell>
          <cell r="AV65">
            <v>166.28769706358861</v>
          </cell>
          <cell r="AW65">
            <v>145.65023280764728</v>
          </cell>
          <cell r="AX65">
            <v>145.62812199999999</v>
          </cell>
          <cell r="AY65">
            <v>145.618122</v>
          </cell>
          <cell r="AZ65">
            <v>135.63348999999999</v>
          </cell>
          <cell r="BA65">
            <v>139.166134</v>
          </cell>
        </row>
        <row r="66">
          <cell r="A66" t="str">
            <v>BG16/08$</v>
          </cell>
          <cell r="B66" t="str">
            <v>EXT</v>
          </cell>
          <cell r="C66" t="str">
            <v xml:space="preserve">    Bono Global XVI (10,00%-12,00%)</v>
          </cell>
          <cell r="AO66">
            <v>0</v>
          </cell>
          <cell r="AP66">
            <v>296.83945600000004</v>
          </cell>
          <cell r="AQ66">
            <v>310.21254099999999</v>
          </cell>
          <cell r="AR66">
            <v>309.30201468421046</v>
          </cell>
          <cell r="AS66">
            <v>0.61999999999999744</v>
          </cell>
          <cell r="AT66">
            <v>0.41635210344827583</v>
          </cell>
          <cell r="AU66">
            <v>1.8904969263157896</v>
          </cell>
          <cell r="AV66">
            <v>2.4485363500000004</v>
          </cell>
          <cell r="AW66">
            <v>2.5721775529411763</v>
          </cell>
          <cell r="AX66">
            <v>3.035631292777778</v>
          </cell>
          <cell r="AY66">
            <v>3.0355630527777779</v>
          </cell>
          <cell r="AZ66">
            <v>519.27791616909951</v>
          </cell>
          <cell r="BA66">
            <v>519.29691035096744</v>
          </cell>
        </row>
        <row r="67">
          <cell r="A67" t="str">
            <v>BG17/08</v>
          </cell>
          <cell r="B67" t="str">
            <v>EXT</v>
          </cell>
          <cell r="C67" t="str">
            <v xml:space="preserve">    Bono Global XVII (7,00%-15,50%)</v>
          </cell>
          <cell r="AO67">
            <v>0</v>
          </cell>
          <cell r="AP67">
            <v>7647.4184611999999</v>
          </cell>
          <cell r="AQ67">
            <v>6680.8133846206856</v>
          </cell>
          <cell r="AR67">
            <v>7243.6781852522654</v>
          </cell>
          <cell r="AS67">
            <v>1172.5450273946599</v>
          </cell>
          <cell r="AT67">
            <v>2019.2042235898789</v>
          </cell>
          <cell r="AU67">
            <v>2099.1362470080649</v>
          </cell>
          <cell r="AV67">
            <v>2037.7487927836873</v>
          </cell>
          <cell r="AW67">
            <v>2068.5729890579919</v>
          </cell>
          <cell r="AX67">
            <v>2066.3129039557462</v>
          </cell>
          <cell r="AY67">
            <v>2062.9780562011119</v>
          </cell>
          <cell r="AZ67">
            <v>3846.3164293946602</v>
          </cell>
          <cell r="BA67">
            <v>3714.6984283946604</v>
          </cell>
        </row>
        <row r="68">
          <cell r="A68" t="str">
            <v>BG18/18</v>
          </cell>
          <cell r="B68" t="str">
            <v>EXT</v>
          </cell>
          <cell r="C68" t="str">
            <v xml:space="preserve">    Bono Global XVIII (12,25%)</v>
          </cell>
          <cell r="AO68">
            <v>0</v>
          </cell>
          <cell r="AP68">
            <v>4684.2172410000012</v>
          </cell>
          <cell r="AQ68">
            <v>5138.2527868895922</v>
          </cell>
          <cell r="AR68">
            <v>5370.8324931020925</v>
          </cell>
          <cell r="AS68">
            <v>644.90322421250005</v>
          </cell>
          <cell r="AT68">
            <v>791.50067514285718</v>
          </cell>
          <cell r="AU68">
            <v>764.89873824648066</v>
          </cell>
          <cell r="AV68">
            <v>710.94767220640415</v>
          </cell>
          <cell r="AW68">
            <v>1066.1689789116008</v>
          </cell>
          <cell r="AX68">
            <v>1053.3479464599488</v>
          </cell>
          <cell r="AY68">
            <v>1097.4013103795166</v>
          </cell>
          <cell r="AZ68">
            <v>44.053363919567801</v>
          </cell>
          <cell r="BA68">
            <v>6220.7742627272946</v>
          </cell>
        </row>
        <row r="69">
          <cell r="A69" t="str">
            <v>BG19/31</v>
          </cell>
          <cell r="B69" t="str">
            <v>EXT</v>
          </cell>
          <cell r="C69" t="str">
            <v xml:space="preserve">    Bono Global XIX (12,00%)</v>
          </cell>
          <cell r="AO69">
            <v>0</v>
          </cell>
          <cell r="AP69">
            <v>7995.9336920000005</v>
          </cell>
          <cell r="AQ69">
            <v>8092.2450578909047</v>
          </cell>
          <cell r="AR69">
            <v>8182.9730578909048</v>
          </cell>
          <cell r="AS69">
            <v>129.713506</v>
          </cell>
          <cell r="AT69">
            <v>207.67585918604652</v>
          </cell>
          <cell r="AU69">
            <v>227.28486640944882</v>
          </cell>
          <cell r="AV69">
            <v>195.67212435294121</v>
          </cell>
          <cell r="AW69">
            <v>370.51306360956517</v>
          </cell>
          <cell r="AX69">
            <v>381.54060121655709</v>
          </cell>
          <cell r="AY69">
            <v>403.09212754212365</v>
          </cell>
          <cell r="AZ69">
            <v>9509.8053792644005</v>
          </cell>
          <cell r="BA69">
            <v>10082.63392838839</v>
          </cell>
        </row>
        <row r="70">
          <cell r="C70" t="str">
            <v>Bono Cupón Cero</v>
          </cell>
          <cell r="X70">
            <v>0</v>
          </cell>
          <cell r="Y70">
            <v>0</v>
          </cell>
          <cell r="Z70">
            <v>0</v>
          </cell>
          <cell r="AA70">
            <v>0</v>
          </cell>
          <cell r="AB70">
            <v>0</v>
          </cell>
          <cell r="AC70">
            <v>0</v>
          </cell>
          <cell r="AD70">
            <v>0</v>
          </cell>
          <cell r="AE70">
            <v>0</v>
          </cell>
          <cell r="AF70">
            <v>0</v>
          </cell>
          <cell r="AG70">
            <v>0</v>
          </cell>
          <cell r="AH70">
            <v>0</v>
          </cell>
          <cell r="AI70">
            <v>0</v>
          </cell>
          <cell r="AJ70">
            <v>21.045714432284541</v>
          </cell>
          <cell r="AK70">
            <v>21.711327852257181</v>
          </cell>
          <cell r="AL70">
            <v>47.179261984268123</v>
          </cell>
          <cell r="AM70">
            <v>52.442685096280826</v>
          </cell>
          <cell r="AN70">
            <v>46.485069083197736</v>
          </cell>
          <cell r="AO70">
            <v>33.300479528364619</v>
          </cell>
          <cell r="AP70">
            <v>35.499717163216367</v>
          </cell>
          <cell r="AQ70">
            <v>75.924261354310616</v>
          </cell>
          <cell r="AR70">
            <v>80.820760150075728</v>
          </cell>
          <cell r="AS70">
            <v>85.70733150775385</v>
          </cell>
          <cell r="AT70">
            <v>134.49996411573119</v>
          </cell>
          <cell r="AU70">
            <v>149.6658288094323</v>
          </cell>
          <cell r="AV70">
            <v>148.74895506396197</v>
          </cell>
          <cell r="AW70">
            <v>151.5391445086168</v>
          </cell>
          <cell r="AX70">
            <v>149.31624152238317</v>
          </cell>
          <cell r="AY70">
            <v>146.43743578622286</v>
          </cell>
          <cell r="AZ70">
            <v>108.87008466127233</v>
          </cell>
          <cell r="BA70">
            <v>32.081810535933229</v>
          </cell>
        </row>
        <row r="71">
          <cell r="A71" t="str">
            <v>ZCBMA00</v>
          </cell>
          <cell r="B71" t="str">
            <v>EXT</v>
          </cell>
          <cell r="C71" t="str">
            <v xml:space="preserve">    Serie A - Venc. 15/10/2000</v>
          </cell>
          <cell r="X71">
            <v>0</v>
          </cell>
          <cell r="Y71">
            <v>0</v>
          </cell>
          <cell r="Z71">
            <v>0</v>
          </cell>
          <cell r="AA71">
            <v>0</v>
          </cell>
          <cell r="AB71">
            <v>0</v>
          </cell>
          <cell r="AC71">
            <v>0</v>
          </cell>
          <cell r="AD71">
            <v>0</v>
          </cell>
          <cell r="AE71">
            <v>0</v>
          </cell>
          <cell r="AF71">
            <v>0</v>
          </cell>
          <cell r="AG71">
            <v>0</v>
          </cell>
          <cell r="AH71">
            <v>0</v>
          </cell>
          <cell r="AI71">
            <v>0</v>
          </cell>
          <cell r="AJ71">
            <v>0</v>
          </cell>
          <cell r="AK71">
            <v>0</v>
          </cell>
          <cell r="AL71">
            <v>3.9319999999999999</v>
          </cell>
          <cell r="AM71">
            <v>3.9904000000000002</v>
          </cell>
          <cell r="AN71">
            <v>0</v>
          </cell>
          <cell r="AO71">
            <v>0</v>
          </cell>
          <cell r="AP71">
            <v>0</v>
          </cell>
          <cell r="AQ71">
            <v>0</v>
          </cell>
          <cell r="AR71">
            <v>0</v>
          </cell>
          <cell r="AS71">
            <v>0</v>
          </cell>
          <cell r="AT71">
            <v>0</v>
          </cell>
          <cell r="AU71">
            <v>0</v>
          </cell>
          <cell r="AV71">
            <v>0</v>
          </cell>
          <cell r="AW71">
            <v>0</v>
          </cell>
          <cell r="AX71">
            <v>0</v>
          </cell>
          <cell r="AY71">
            <v>0</v>
          </cell>
          <cell r="AZ71">
            <v>0</v>
          </cell>
          <cell r="BA71">
            <v>0</v>
          </cell>
        </row>
        <row r="72">
          <cell r="A72" t="str">
            <v>ZCBMB01</v>
          </cell>
          <cell r="B72" t="str">
            <v>EXT</v>
          </cell>
          <cell r="C72" t="str">
            <v xml:space="preserve">    Serie B - Venc. 15/04/2001</v>
          </cell>
          <cell r="X72">
            <v>0</v>
          </cell>
          <cell r="Y72">
            <v>0</v>
          </cell>
          <cell r="Z72">
            <v>0</v>
          </cell>
          <cell r="AA72">
            <v>0</v>
          </cell>
          <cell r="AB72">
            <v>0</v>
          </cell>
          <cell r="AC72">
            <v>0</v>
          </cell>
          <cell r="AD72">
            <v>0</v>
          </cell>
          <cell r="AE72">
            <v>0</v>
          </cell>
          <cell r="AF72">
            <v>0</v>
          </cell>
          <cell r="AG72">
            <v>0</v>
          </cell>
          <cell r="AH72">
            <v>0</v>
          </cell>
          <cell r="AI72">
            <v>0</v>
          </cell>
          <cell r="AJ72">
            <v>0</v>
          </cell>
          <cell r="AK72">
            <v>0</v>
          </cell>
          <cell r="AL72">
            <v>1.8784000000000001</v>
          </cell>
          <cell r="AM72">
            <v>1.9172</v>
          </cell>
          <cell r="AN72">
            <v>1.9558</v>
          </cell>
          <cell r="AO72">
            <v>1.9936</v>
          </cell>
          <cell r="AP72">
            <v>0</v>
          </cell>
          <cell r="AQ72">
            <v>0</v>
          </cell>
          <cell r="AR72">
            <v>0</v>
          </cell>
          <cell r="AS72">
            <v>0</v>
          </cell>
          <cell r="AT72">
            <v>0</v>
          </cell>
          <cell r="AU72">
            <v>0</v>
          </cell>
          <cell r="AV72">
            <v>0</v>
          </cell>
          <cell r="AW72">
            <v>0</v>
          </cell>
          <cell r="AX72">
            <v>0</v>
          </cell>
          <cell r="AY72">
            <v>0</v>
          </cell>
          <cell r="AZ72">
            <v>0</v>
          </cell>
          <cell r="BA72">
            <v>0</v>
          </cell>
        </row>
        <row r="73">
          <cell r="A73" t="str">
            <v>ZCBMC01</v>
          </cell>
          <cell r="B73" t="str">
            <v>EXT</v>
          </cell>
          <cell r="C73" t="str">
            <v xml:space="preserve">    Serie C - Venc. 15/10/2001</v>
          </cell>
          <cell r="X73">
            <v>0</v>
          </cell>
          <cell r="Y73">
            <v>0</v>
          </cell>
          <cell r="Z73">
            <v>0</v>
          </cell>
          <cell r="AA73">
            <v>0</v>
          </cell>
          <cell r="AB73">
            <v>0</v>
          </cell>
          <cell r="AC73">
            <v>0</v>
          </cell>
          <cell r="AD73">
            <v>0</v>
          </cell>
          <cell r="AE73">
            <v>0</v>
          </cell>
          <cell r="AF73">
            <v>0</v>
          </cell>
          <cell r="AG73">
            <v>0</v>
          </cell>
          <cell r="AH73">
            <v>0</v>
          </cell>
          <cell r="AI73">
            <v>0</v>
          </cell>
          <cell r="AJ73">
            <v>0</v>
          </cell>
          <cell r="AK73">
            <v>0</v>
          </cell>
          <cell r="AL73">
            <v>6.8813355000000005</v>
          </cell>
          <cell r="AM73">
            <v>7.0420617999999999</v>
          </cell>
          <cell r="AN73">
            <v>3.4633969499999999</v>
          </cell>
          <cell r="AO73">
            <v>3.5390160000000002</v>
          </cell>
          <cell r="AP73">
            <v>0</v>
          </cell>
          <cell r="AQ73">
            <v>0</v>
          </cell>
          <cell r="AR73">
            <v>0</v>
          </cell>
          <cell r="AS73">
            <v>0</v>
          </cell>
          <cell r="AT73">
            <v>0</v>
          </cell>
          <cell r="AU73">
            <v>0</v>
          </cell>
          <cell r="AV73">
            <v>0</v>
          </cell>
          <cell r="AW73">
            <v>0</v>
          </cell>
          <cell r="AX73">
            <v>0</v>
          </cell>
          <cell r="AY73">
            <v>0</v>
          </cell>
          <cell r="AZ73">
            <v>0</v>
          </cell>
          <cell r="BA73">
            <v>0</v>
          </cell>
        </row>
        <row r="74">
          <cell r="A74" t="str">
            <v>ZCBMD02</v>
          </cell>
          <cell r="B74" t="str">
            <v>EXT</v>
          </cell>
          <cell r="C74" t="str">
            <v xml:space="preserve">    Serie D - Venc. 15/10/2002</v>
          </cell>
          <cell r="X74">
            <v>0</v>
          </cell>
          <cell r="Y74">
            <v>0</v>
          </cell>
          <cell r="Z74">
            <v>0</v>
          </cell>
          <cell r="AA74">
            <v>0</v>
          </cell>
          <cell r="AB74">
            <v>0</v>
          </cell>
          <cell r="AC74">
            <v>0</v>
          </cell>
          <cell r="AD74">
            <v>0</v>
          </cell>
          <cell r="AE74">
            <v>0</v>
          </cell>
          <cell r="AF74">
            <v>0</v>
          </cell>
          <cell r="AG74">
            <v>0</v>
          </cell>
          <cell r="AH74">
            <v>0</v>
          </cell>
          <cell r="AI74">
            <v>0</v>
          </cell>
          <cell r="AJ74">
            <v>0</v>
          </cell>
          <cell r="AK74">
            <v>0</v>
          </cell>
          <cell r="AL74">
            <v>1.6165799999999999</v>
          </cell>
          <cell r="AM74">
            <v>4.9761600000000001</v>
          </cell>
          <cell r="AN74">
            <v>5.1025799999999997</v>
          </cell>
          <cell r="AO74">
            <v>1.742</v>
          </cell>
          <cell r="AP74">
            <v>3.5675599999999998</v>
          </cell>
          <cell r="AQ74">
            <v>24.286049605035988</v>
          </cell>
          <cell r="AR74">
            <v>24.89634769984</v>
          </cell>
          <cell r="AS74">
            <v>8.405142298837573</v>
          </cell>
          <cell r="AT74">
            <v>8.5905313783044672</v>
          </cell>
          <cell r="AU74">
            <v>18.096295631599084</v>
          </cell>
          <cell r="AV74">
            <v>18.034346372707521</v>
          </cell>
          <cell r="AW74">
            <v>0</v>
          </cell>
          <cell r="AX74">
            <v>0</v>
          </cell>
          <cell r="AY74">
            <v>0</v>
          </cell>
          <cell r="AZ74">
            <v>0</v>
          </cell>
          <cell r="BA74">
            <v>0</v>
          </cell>
        </row>
        <row r="75">
          <cell r="A75" t="str">
            <v>ZCBME03</v>
          </cell>
          <cell r="B75" t="str">
            <v>EXT</v>
          </cell>
          <cell r="C75" t="str">
            <v xml:space="preserve">    Serie E - Venc. 15/10/2003</v>
          </cell>
          <cell r="X75">
            <v>0</v>
          </cell>
          <cell r="Y75">
            <v>0</v>
          </cell>
          <cell r="Z75">
            <v>0</v>
          </cell>
          <cell r="AA75">
            <v>0</v>
          </cell>
          <cell r="AB75">
            <v>0</v>
          </cell>
          <cell r="AC75">
            <v>0</v>
          </cell>
          <cell r="AD75">
            <v>0</v>
          </cell>
          <cell r="AE75">
            <v>0</v>
          </cell>
          <cell r="AF75">
            <v>0</v>
          </cell>
          <cell r="AG75">
            <v>0</v>
          </cell>
          <cell r="AH75">
            <v>0</v>
          </cell>
          <cell r="AI75">
            <v>0</v>
          </cell>
          <cell r="AJ75">
            <v>15.00171443228454</v>
          </cell>
          <cell r="AK75">
            <v>15.461527852257181</v>
          </cell>
          <cell r="AL75">
            <v>26.415446484268124</v>
          </cell>
          <cell r="AM75">
            <v>27.187010389876882</v>
          </cell>
          <cell r="AN75">
            <v>27.958527795485637</v>
          </cell>
          <cell r="AO75">
            <v>25.318369855677155</v>
          </cell>
          <cell r="AP75">
            <v>31.204093107387138</v>
          </cell>
          <cell r="AQ75">
            <v>49.361676862137244</v>
          </cell>
          <cell r="AR75">
            <v>53.39673805023574</v>
          </cell>
          <cell r="AS75">
            <v>64.802260966989621</v>
          </cell>
          <cell r="AT75">
            <v>110.44500756556027</v>
          </cell>
          <cell r="AU75">
            <v>112.96195092036197</v>
          </cell>
          <cell r="AV75">
            <v>101.96812027114083</v>
          </cell>
          <cell r="AW75">
            <v>112.10100027464307</v>
          </cell>
          <cell r="AX75">
            <v>109.98956774446464</v>
          </cell>
          <cell r="AY75">
            <v>104.03939302430713</v>
          </cell>
          <cell r="AZ75">
            <v>77.80511184355278</v>
          </cell>
          <cell r="BA75">
            <v>0</v>
          </cell>
        </row>
        <row r="76">
          <cell r="A76" t="str">
            <v>ZCBMF04</v>
          </cell>
          <cell r="B76" t="str">
            <v>EXT</v>
          </cell>
          <cell r="C76" t="str">
            <v xml:space="preserve">    Serie F - Venc. 15/10/2004</v>
          </cell>
          <cell r="X76">
            <v>0</v>
          </cell>
          <cell r="Y76">
            <v>0</v>
          </cell>
          <cell r="Z76">
            <v>0</v>
          </cell>
          <cell r="AA76">
            <v>0</v>
          </cell>
          <cell r="AB76">
            <v>0</v>
          </cell>
          <cell r="AC76">
            <v>0</v>
          </cell>
          <cell r="AD76">
            <v>0</v>
          </cell>
          <cell r="AE76">
            <v>0</v>
          </cell>
          <cell r="AF76">
            <v>0</v>
          </cell>
          <cell r="AG76">
            <v>0</v>
          </cell>
          <cell r="AH76">
            <v>0</v>
          </cell>
          <cell r="AI76">
            <v>0</v>
          </cell>
          <cell r="AJ76">
            <v>6.0440000000000005</v>
          </cell>
          <cell r="AK76">
            <v>6.2497999999999996</v>
          </cell>
          <cell r="AL76">
            <v>6.4554999999999998</v>
          </cell>
          <cell r="AM76">
            <v>7.329852906403941</v>
          </cell>
          <cell r="AN76">
            <v>8.0047643377120963</v>
          </cell>
          <cell r="AO76">
            <v>0.70749367268746577</v>
          </cell>
          <cell r="AP76">
            <v>0.72806405582922828</v>
          </cell>
          <cell r="AQ76">
            <v>2.2765348871373838</v>
          </cell>
          <cell r="AR76">
            <v>2.5276744</v>
          </cell>
          <cell r="AS76">
            <v>12.499928241926655</v>
          </cell>
          <cell r="AT76">
            <v>15.464425171866448</v>
          </cell>
          <cell r="AU76">
            <v>18.607582257471265</v>
          </cell>
          <cell r="AV76">
            <v>28.746488420113629</v>
          </cell>
          <cell r="AW76">
            <v>39.438144233973723</v>
          </cell>
          <cell r="AX76">
            <v>39.326673777918515</v>
          </cell>
          <cell r="AY76">
            <v>42.398042761915718</v>
          </cell>
          <cell r="AZ76">
            <v>31.064972817719543</v>
          </cell>
          <cell r="BA76">
            <v>32.081810535933229</v>
          </cell>
        </row>
        <row r="77">
          <cell r="C77" t="str">
            <v>Euronotas (Total)</v>
          </cell>
          <cell r="X77">
            <v>4.1210000000000004</v>
          </cell>
          <cell r="Y77">
            <v>69.682855606608669</v>
          </cell>
          <cell r="Z77">
            <v>108.75678039291829</v>
          </cell>
          <cell r="AA77">
            <v>123.17746038954279</v>
          </cell>
          <cell r="AB77">
            <v>197.91639027434925</v>
          </cell>
          <cell r="AC77">
            <v>232.29404404282005</v>
          </cell>
          <cell r="AD77">
            <v>300.49332056256463</v>
          </cell>
          <cell r="AE77">
            <v>372.6435921019937</v>
          </cell>
          <cell r="AF77">
            <v>469.38444039410263</v>
          </cell>
          <cell r="AG77">
            <v>598.2585373707185</v>
          </cell>
          <cell r="AH77">
            <v>739.12162154521957</v>
          </cell>
          <cell r="AI77">
            <v>936.18821718385107</v>
          </cell>
          <cell r="AJ77">
            <v>1347.0969331386066</v>
          </cell>
          <cell r="AK77">
            <v>1410.8659701285778</v>
          </cell>
          <cell r="AL77">
            <v>1557.7606308137883</v>
          </cell>
          <cell r="AM77">
            <v>1910.9222266282363</v>
          </cell>
          <cell r="AN77">
            <v>1879.8654044642685</v>
          </cell>
          <cell r="AO77">
            <v>1744.8975595811858</v>
          </cell>
          <cell r="AP77">
            <v>927.93446724883995</v>
          </cell>
          <cell r="AQ77">
            <v>930.89065734544795</v>
          </cell>
          <cell r="AR77">
            <v>919.53276260860594</v>
          </cell>
          <cell r="AS77">
            <v>677.48800268088348</v>
          </cell>
          <cell r="AT77">
            <v>618.28211052957306</v>
          </cell>
          <cell r="AU77">
            <v>713.23403677705278</v>
          </cell>
          <cell r="AV77">
            <v>741.27397567652622</v>
          </cell>
          <cell r="AW77">
            <v>689.54900819899183</v>
          </cell>
          <cell r="AX77">
            <v>649.50221820691695</v>
          </cell>
          <cell r="AY77">
            <v>614.16564632311872</v>
          </cell>
          <cell r="AZ77">
            <v>671.88231640691879</v>
          </cell>
          <cell r="BA77">
            <v>614.31025188843921</v>
          </cell>
        </row>
        <row r="78">
          <cell r="C78" t="str">
            <v>Euronotas en Dólares</v>
          </cell>
          <cell r="X78">
            <v>0</v>
          </cell>
          <cell r="Y78">
            <v>0</v>
          </cell>
          <cell r="Z78">
            <v>0</v>
          </cell>
          <cell r="AA78">
            <v>0</v>
          </cell>
          <cell r="AB78">
            <v>0</v>
          </cell>
          <cell r="AC78">
            <v>0</v>
          </cell>
          <cell r="AD78">
            <v>34.19746</v>
          </cell>
          <cell r="AE78">
            <v>54.46546</v>
          </cell>
          <cell r="AF78">
            <v>106.46700000000001</v>
          </cell>
          <cell r="AG78">
            <v>129.59700000000001</v>
          </cell>
          <cell r="AH78">
            <v>181.05367999999999</v>
          </cell>
          <cell r="AI78">
            <v>278.51</v>
          </cell>
          <cell r="AJ78">
            <v>355.38244378475241</v>
          </cell>
          <cell r="AK78">
            <v>380.62747517453369</v>
          </cell>
          <cell r="AL78">
            <v>447.89375114227948</v>
          </cell>
          <cell r="AM78">
            <v>731.73055204614877</v>
          </cell>
          <cell r="AN78">
            <v>591.3911194514194</v>
          </cell>
          <cell r="AO78">
            <v>547.84746308747424</v>
          </cell>
          <cell r="AP78">
            <v>154.221</v>
          </cell>
          <cell r="AQ78">
            <v>161.26799975732081</v>
          </cell>
          <cell r="AR78">
            <v>161.26799975732081</v>
          </cell>
          <cell r="AS78">
            <v>16.024000000000001</v>
          </cell>
          <cell r="AT78">
            <v>36.700000000000003</v>
          </cell>
          <cell r="AU78">
            <v>19.119439256672891</v>
          </cell>
          <cell r="AV78">
            <v>27.4492287104623</v>
          </cell>
          <cell r="AW78">
            <v>14.427901492522174</v>
          </cell>
          <cell r="AX78">
            <v>6.5120000000000005</v>
          </cell>
          <cell r="AY78">
            <v>4.9960000000000004</v>
          </cell>
          <cell r="AZ78">
            <v>73.621999000000002</v>
          </cell>
          <cell r="BA78">
            <v>73.621999000000002</v>
          </cell>
        </row>
        <row r="79">
          <cell r="C79" t="str">
            <v>Euronotas en Pesos</v>
          </cell>
          <cell r="X79">
            <v>0</v>
          </cell>
          <cell r="Y79">
            <v>65.482855606608666</v>
          </cell>
          <cell r="Z79">
            <v>106.00111536828774</v>
          </cell>
          <cell r="AA79">
            <v>120.17092444183037</v>
          </cell>
          <cell r="AB79">
            <v>194.98157751429378</v>
          </cell>
          <cell r="AC79">
            <v>229.39779438500454</v>
          </cell>
          <cell r="AD79">
            <v>242.44177188435168</v>
          </cell>
          <cell r="AE79">
            <v>292.5733962753248</v>
          </cell>
          <cell r="AF79">
            <v>320.36640580922335</v>
          </cell>
          <cell r="AG79">
            <v>357.79658798283253</v>
          </cell>
          <cell r="AH79">
            <v>454.9352833891262</v>
          </cell>
          <cell r="AI79">
            <v>443.05878048780482</v>
          </cell>
          <cell r="AJ79">
            <v>500.64066078836885</v>
          </cell>
          <cell r="AK79">
            <v>470.9413851708706</v>
          </cell>
          <cell r="AL79">
            <v>568.01000417588091</v>
          </cell>
          <cell r="AM79">
            <v>652.24074940138337</v>
          </cell>
          <cell r="AN79">
            <v>716.12141400831365</v>
          </cell>
          <cell r="AO79">
            <v>536.76355113239572</v>
          </cell>
          <cell r="AP79">
            <v>114.78300400000001</v>
          </cell>
          <cell r="AQ79">
            <v>116.50119042592036</v>
          </cell>
          <cell r="AR79">
            <v>105.14329568907826</v>
          </cell>
          <cell r="AS79">
            <v>37.748426263157896</v>
          </cell>
          <cell r="AT79">
            <v>11.43176043557169</v>
          </cell>
          <cell r="AU79">
            <v>8.5914605203798953</v>
          </cell>
          <cell r="AV79">
            <v>4.5495911999999965</v>
          </cell>
          <cell r="AW79">
            <v>5.8109411764705881</v>
          </cell>
          <cell r="AX79">
            <v>5.0232388888888897</v>
          </cell>
          <cell r="AY79">
            <v>4.8936388888888889</v>
          </cell>
          <cell r="AZ79">
            <v>5.5222979827248224</v>
          </cell>
          <cell r="BA79">
            <v>5.5260452022891418</v>
          </cell>
        </row>
        <row r="80">
          <cell r="C80" t="str">
            <v>Euronotas en Yenes</v>
          </cell>
          <cell r="X80">
            <v>0</v>
          </cell>
          <cell r="Y80">
            <v>0</v>
          </cell>
          <cell r="Z80">
            <v>0</v>
          </cell>
          <cell r="AA80">
            <v>0</v>
          </cell>
          <cell r="AB80">
            <v>0</v>
          </cell>
          <cell r="AC80">
            <v>0</v>
          </cell>
          <cell r="AD80">
            <v>0</v>
          </cell>
          <cell r="AE80">
            <v>0</v>
          </cell>
          <cell r="AF80">
            <v>0</v>
          </cell>
          <cell r="AG80">
            <v>0</v>
          </cell>
          <cell r="AH80">
            <v>0</v>
          </cell>
          <cell r="AI80">
            <v>0</v>
          </cell>
          <cell r="AJ80">
            <v>0</v>
          </cell>
          <cell r="AK80">
            <v>0</v>
          </cell>
          <cell r="AL80">
            <v>0</v>
          </cell>
          <cell r="AM80">
            <v>0</v>
          </cell>
          <cell r="AN80">
            <v>0</v>
          </cell>
          <cell r="AO80">
            <v>0</v>
          </cell>
          <cell r="AP80">
            <v>0</v>
          </cell>
          <cell r="AQ80">
            <v>0</v>
          </cell>
          <cell r="AR80">
            <v>0</v>
          </cell>
          <cell r="AS80">
            <v>0</v>
          </cell>
          <cell r="AT80">
            <v>0</v>
          </cell>
          <cell r="AU80">
            <v>0</v>
          </cell>
          <cell r="AV80">
            <v>0</v>
          </cell>
          <cell r="AW80">
            <v>0</v>
          </cell>
          <cell r="AX80">
            <v>0</v>
          </cell>
          <cell r="AY80">
            <v>0</v>
          </cell>
          <cell r="AZ80">
            <v>0</v>
          </cell>
          <cell r="BA80">
            <v>0</v>
          </cell>
        </row>
        <row r="81">
          <cell r="C81" t="str">
            <v>Euronotas en Monedas del Area Euro</v>
          </cell>
          <cell r="X81">
            <v>4.1210000000000004</v>
          </cell>
          <cell r="Y81">
            <v>4.2</v>
          </cell>
          <cell r="Z81">
            <v>2.7556650246305421</v>
          </cell>
          <cell r="AA81">
            <v>3.0065359477124183</v>
          </cell>
          <cell r="AB81">
            <v>2.9348127600554785</v>
          </cell>
          <cell r="AC81">
            <v>2.8962496578154946</v>
          </cell>
          <cell r="AD81">
            <v>23.854088678212953</v>
          </cell>
          <cell r="AE81">
            <v>25.604735826668886</v>
          </cell>
          <cell r="AF81">
            <v>42.551034584879275</v>
          </cell>
          <cell r="AG81">
            <v>110.86494938788606</v>
          </cell>
          <cell r="AH81">
            <v>103.1326581560933</v>
          </cell>
          <cell r="AI81">
            <v>214.61943669604611</v>
          </cell>
          <cell r="AJ81">
            <v>491.07382856548514</v>
          </cell>
          <cell r="AK81">
            <v>559.29710978317348</v>
          </cell>
          <cell r="AL81">
            <v>541.85687549562783</v>
          </cell>
          <cell r="AM81">
            <v>526.9509251807043</v>
          </cell>
          <cell r="AN81">
            <v>572.35287100453513</v>
          </cell>
          <cell r="AO81">
            <v>660.28654536131626</v>
          </cell>
          <cell r="AP81">
            <v>658.93046324883994</v>
          </cell>
          <cell r="AQ81">
            <v>653.12146716220684</v>
          </cell>
          <cell r="AR81">
            <v>653.12146716220684</v>
          </cell>
          <cell r="AS81">
            <v>623.71557641772563</v>
          </cell>
          <cell r="AT81">
            <v>570.1503500940014</v>
          </cell>
          <cell r="AU81">
            <v>685.52313700000002</v>
          </cell>
          <cell r="AV81">
            <v>709.2751557660639</v>
          </cell>
          <cell r="AW81">
            <v>669.31016552999904</v>
          </cell>
          <cell r="AX81">
            <v>637.96697931802805</v>
          </cell>
          <cell r="AY81">
            <v>604.27600743422988</v>
          </cell>
          <cell r="AZ81">
            <v>592.73801942419402</v>
          </cell>
          <cell r="BA81">
            <v>535.16220768615005</v>
          </cell>
        </row>
        <row r="82">
          <cell r="C82" t="str">
            <v>Euronotas en Otras Monedas</v>
          </cell>
          <cell r="X82">
            <v>0</v>
          </cell>
          <cell r="Y82">
            <v>0</v>
          </cell>
          <cell r="Z82">
            <v>0</v>
          </cell>
          <cell r="AA82">
            <v>0</v>
          </cell>
          <cell r="AB82">
            <v>0</v>
          </cell>
          <cell r="AC82">
            <v>0</v>
          </cell>
          <cell r="AD82">
            <v>0</v>
          </cell>
          <cell r="AE82">
            <v>0</v>
          </cell>
          <cell r="AF82">
            <v>0</v>
          </cell>
          <cell r="AG82">
            <v>0</v>
          </cell>
          <cell r="AH82">
            <v>0</v>
          </cell>
          <cell r="AI82">
            <v>0</v>
          </cell>
          <cell r="AJ82">
            <v>0</v>
          </cell>
          <cell r="AK82">
            <v>0</v>
          </cell>
          <cell r="AL82">
            <v>0</v>
          </cell>
          <cell r="AM82">
            <v>0</v>
          </cell>
          <cell r="AN82">
            <v>0</v>
          </cell>
          <cell r="AO82">
            <v>0</v>
          </cell>
          <cell r="AP82">
            <v>0</v>
          </cell>
          <cell r="AQ82">
            <v>0</v>
          </cell>
          <cell r="AR82">
            <v>0</v>
          </cell>
          <cell r="AS82">
            <v>0</v>
          </cell>
          <cell r="AT82">
            <v>0</v>
          </cell>
          <cell r="AU82">
            <v>0</v>
          </cell>
          <cell r="AV82">
            <v>0</v>
          </cell>
          <cell r="AW82">
            <v>0</v>
          </cell>
          <cell r="AX82">
            <v>0</v>
          </cell>
          <cell r="AY82">
            <v>0</v>
          </cell>
          <cell r="AZ82">
            <v>0</v>
          </cell>
          <cell r="BA82">
            <v>0</v>
          </cell>
        </row>
        <row r="83">
          <cell r="A83" t="str">
            <v>EL/USD-01</v>
          </cell>
          <cell r="B83" t="str">
            <v>EXT</v>
          </cell>
          <cell r="C83" t="str">
            <v xml:space="preserve">    Euronota I (11%)</v>
          </cell>
          <cell r="X83">
            <v>0</v>
          </cell>
          <cell r="Y83">
            <v>0</v>
          </cell>
          <cell r="Z83">
            <v>0</v>
          </cell>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O83">
            <v>0</v>
          </cell>
          <cell r="AP83">
            <v>0</v>
          </cell>
          <cell r="AQ83">
            <v>0</v>
          </cell>
          <cell r="AR83">
            <v>0</v>
          </cell>
          <cell r="AS83">
            <v>0</v>
          </cell>
          <cell r="AT83">
            <v>0</v>
          </cell>
          <cell r="AU83">
            <v>0</v>
          </cell>
          <cell r="AV83">
            <v>0</v>
          </cell>
          <cell r="AW83">
            <v>0</v>
          </cell>
          <cell r="AX83">
            <v>0</v>
          </cell>
          <cell r="AY83">
            <v>0</v>
          </cell>
          <cell r="AZ83">
            <v>0</v>
          </cell>
          <cell r="BA83">
            <v>0</v>
          </cell>
        </row>
        <row r="84">
          <cell r="A84" t="str">
            <v>EL/USD-02</v>
          </cell>
          <cell r="B84" t="str">
            <v>EXT</v>
          </cell>
          <cell r="C84" t="str">
            <v xml:space="preserve">    Euronota II (9.5%)</v>
          </cell>
          <cell r="X84">
            <v>0</v>
          </cell>
          <cell r="Y84">
            <v>0</v>
          </cell>
          <cell r="Z84">
            <v>0</v>
          </cell>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P84">
            <v>0</v>
          </cell>
          <cell r="AQ84">
            <v>0</v>
          </cell>
          <cell r="AR84">
            <v>0</v>
          </cell>
          <cell r="AS84">
            <v>0</v>
          </cell>
          <cell r="AT84">
            <v>0</v>
          </cell>
          <cell r="AU84">
            <v>0</v>
          </cell>
          <cell r="AV84">
            <v>0</v>
          </cell>
          <cell r="AW84">
            <v>0</v>
          </cell>
          <cell r="AX84">
            <v>0</v>
          </cell>
          <cell r="AY84">
            <v>0</v>
          </cell>
          <cell r="AZ84">
            <v>0</v>
          </cell>
          <cell r="BA84">
            <v>0</v>
          </cell>
        </row>
        <row r="85">
          <cell r="A85" t="str">
            <v>EL/USD-03</v>
          </cell>
          <cell r="B85" t="str">
            <v>EXT</v>
          </cell>
          <cell r="C85" t="str">
            <v xml:space="preserve">    Euronota III (8,25%)</v>
          </cell>
          <cell r="X85">
            <v>0</v>
          </cell>
          <cell r="Y85">
            <v>0</v>
          </cell>
          <cell r="Z85">
            <v>0</v>
          </cell>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P85">
            <v>0</v>
          </cell>
          <cell r="AQ85">
            <v>0</v>
          </cell>
          <cell r="AR85">
            <v>0</v>
          </cell>
          <cell r="AS85">
            <v>0</v>
          </cell>
          <cell r="AT85">
            <v>0</v>
          </cell>
          <cell r="AU85">
            <v>0</v>
          </cell>
          <cell r="AV85">
            <v>0</v>
          </cell>
          <cell r="AW85">
            <v>0</v>
          </cell>
          <cell r="AX85">
            <v>0</v>
          </cell>
          <cell r="AY85">
            <v>0</v>
          </cell>
          <cell r="AZ85">
            <v>0</v>
          </cell>
          <cell r="BA85">
            <v>0</v>
          </cell>
        </row>
        <row r="86">
          <cell r="A86" t="str">
            <v>EL/USD-04</v>
          </cell>
          <cell r="B86" t="str">
            <v>EXT</v>
          </cell>
          <cell r="C86" t="str">
            <v xml:space="preserve">    Euronota IV (7.46%)</v>
          </cell>
          <cell r="X86">
            <v>0</v>
          </cell>
          <cell r="Y86">
            <v>0</v>
          </cell>
          <cell r="Z86">
            <v>0</v>
          </cell>
          <cell r="AA86">
            <v>0</v>
          </cell>
          <cell r="AB86">
            <v>0</v>
          </cell>
          <cell r="AC86">
            <v>0</v>
          </cell>
          <cell r="AD86">
            <v>0</v>
          </cell>
          <cell r="AE86">
            <v>0</v>
          </cell>
          <cell r="AF86">
            <v>0</v>
          </cell>
          <cell r="AG86">
            <v>0</v>
          </cell>
          <cell r="AH86">
            <v>0</v>
          </cell>
          <cell r="AI86">
            <v>0</v>
          </cell>
          <cell r="AJ86">
            <v>0</v>
          </cell>
          <cell r="AK86">
            <v>0</v>
          </cell>
          <cell r="AL86">
            <v>0</v>
          </cell>
          <cell r="AM86">
            <v>0</v>
          </cell>
          <cell r="AN86">
            <v>0</v>
          </cell>
          <cell r="AO86">
            <v>0</v>
          </cell>
          <cell r="AP86">
            <v>0</v>
          </cell>
          <cell r="AQ86">
            <v>0</v>
          </cell>
          <cell r="AR86">
            <v>0</v>
          </cell>
          <cell r="AS86">
            <v>0</v>
          </cell>
          <cell r="AT86">
            <v>0</v>
          </cell>
          <cell r="AU86">
            <v>0</v>
          </cell>
          <cell r="AV86">
            <v>0</v>
          </cell>
          <cell r="AW86">
            <v>0</v>
          </cell>
          <cell r="AX86">
            <v>0</v>
          </cell>
          <cell r="AY86">
            <v>0</v>
          </cell>
          <cell r="AZ86">
            <v>0</v>
          </cell>
          <cell r="BA86">
            <v>0</v>
          </cell>
        </row>
        <row r="87">
          <cell r="A87" t="str">
            <v>EL/USD-05</v>
          </cell>
          <cell r="B87" t="str">
            <v>EXT</v>
          </cell>
          <cell r="C87" t="str">
            <v xml:space="preserve">    Euronota V (8.09%)</v>
          </cell>
          <cell r="X87">
            <v>0</v>
          </cell>
          <cell r="Y87">
            <v>0</v>
          </cell>
          <cell r="Z87">
            <v>0</v>
          </cell>
          <cell r="AA87">
            <v>0</v>
          </cell>
          <cell r="AB87">
            <v>0</v>
          </cell>
          <cell r="AC87">
            <v>0</v>
          </cell>
          <cell r="AD87">
            <v>0</v>
          </cell>
          <cell r="AE87">
            <v>0</v>
          </cell>
          <cell r="AF87">
            <v>0</v>
          </cell>
          <cell r="AG87">
            <v>0</v>
          </cell>
          <cell r="AH87">
            <v>0</v>
          </cell>
          <cell r="AI87">
            <v>0</v>
          </cell>
          <cell r="AJ87">
            <v>0</v>
          </cell>
          <cell r="AK87">
            <v>0</v>
          </cell>
          <cell r="AL87">
            <v>0</v>
          </cell>
          <cell r="AM87">
            <v>0</v>
          </cell>
          <cell r="AN87">
            <v>0</v>
          </cell>
          <cell r="AO87">
            <v>0</v>
          </cell>
          <cell r="AP87">
            <v>0</v>
          </cell>
          <cell r="AQ87">
            <v>0</v>
          </cell>
          <cell r="AR87">
            <v>0</v>
          </cell>
          <cell r="AS87">
            <v>0</v>
          </cell>
          <cell r="AT87">
            <v>0</v>
          </cell>
          <cell r="AU87">
            <v>0</v>
          </cell>
          <cell r="AV87">
            <v>0</v>
          </cell>
          <cell r="AW87">
            <v>0</v>
          </cell>
          <cell r="AX87">
            <v>0</v>
          </cell>
          <cell r="AY87">
            <v>0</v>
          </cell>
          <cell r="AZ87">
            <v>0</v>
          </cell>
          <cell r="BA87">
            <v>0</v>
          </cell>
        </row>
        <row r="88">
          <cell r="A88" t="str">
            <v>EL/USD-06</v>
          </cell>
          <cell r="B88" t="str">
            <v>EXT</v>
          </cell>
          <cell r="C88" t="str">
            <v xml:space="preserve">    Euronota VI (6.875%)</v>
          </cell>
          <cell r="X88">
            <v>0</v>
          </cell>
          <cell r="Y88">
            <v>0</v>
          </cell>
          <cell r="Z88">
            <v>0</v>
          </cell>
          <cell r="AA88">
            <v>0</v>
          </cell>
          <cell r="AB88">
            <v>0</v>
          </cell>
          <cell r="AC88">
            <v>0</v>
          </cell>
          <cell r="AD88">
            <v>0</v>
          </cell>
          <cell r="AE88">
            <v>0</v>
          </cell>
          <cell r="AF88">
            <v>0</v>
          </cell>
          <cell r="AG88">
            <v>0</v>
          </cell>
          <cell r="AH88">
            <v>0</v>
          </cell>
          <cell r="AI88">
            <v>0</v>
          </cell>
          <cell r="AJ88">
            <v>0</v>
          </cell>
          <cell r="AK88">
            <v>0</v>
          </cell>
          <cell r="AL88">
            <v>0</v>
          </cell>
          <cell r="AM88">
            <v>0</v>
          </cell>
          <cell r="AN88">
            <v>0</v>
          </cell>
          <cell r="AO88">
            <v>0</v>
          </cell>
          <cell r="AP88">
            <v>0</v>
          </cell>
          <cell r="AQ88">
            <v>0</v>
          </cell>
          <cell r="AR88">
            <v>0</v>
          </cell>
          <cell r="AS88">
            <v>0</v>
          </cell>
          <cell r="AT88">
            <v>0</v>
          </cell>
          <cell r="AU88">
            <v>0</v>
          </cell>
          <cell r="AV88">
            <v>0</v>
          </cell>
          <cell r="AW88">
            <v>0</v>
          </cell>
          <cell r="AX88">
            <v>0</v>
          </cell>
          <cell r="AY88">
            <v>0</v>
          </cell>
          <cell r="AZ88">
            <v>0</v>
          </cell>
          <cell r="BA88">
            <v>0</v>
          </cell>
        </row>
        <row r="89">
          <cell r="A89" t="str">
            <v>EL/USD-07</v>
          </cell>
          <cell r="B89" t="str">
            <v>EXT</v>
          </cell>
          <cell r="C89" t="str">
            <v xml:space="preserve">    Euronota VII (8.25%)</v>
          </cell>
          <cell r="X89">
            <v>0</v>
          </cell>
          <cell r="Y89">
            <v>0</v>
          </cell>
          <cell r="Z89">
            <v>0</v>
          </cell>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P89">
            <v>0</v>
          </cell>
          <cell r="AQ89">
            <v>0</v>
          </cell>
          <cell r="AR89">
            <v>0</v>
          </cell>
          <cell r="AS89">
            <v>0</v>
          </cell>
          <cell r="AT89">
            <v>0</v>
          </cell>
          <cell r="AU89">
            <v>0</v>
          </cell>
          <cell r="AV89">
            <v>0</v>
          </cell>
          <cell r="AW89">
            <v>0</v>
          </cell>
          <cell r="AX89">
            <v>0</v>
          </cell>
          <cell r="AY89">
            <v>0</v>
          </cell>
          <cell r="AZ89">
            <v>0</v>
          </cell>
          <cell r="BA89">
            <v>0</v>
          </cell>
        </row>
        <row r="90">
          <cell r="A90" t="str">
            <v>EL/DEM-08</v>
          </cell>
          <cell r="B90" t="str">
            <v>EXT</v>
          </cell>
          <cell r="C90" t="str">
            <v xml:space="preserve">    Euronota VIII DM (8%)</v>
          </cell>
          <cell r="X90">
            <v>0</v>
          </cell>
          <cell r="Y90">
            <v>0</v>
          </cell>
          <cell r="Z90">
            <v>0</v>
          </cell>
          <cell r="AA90">
            <v>0</v>
          </cell>
          <cell r="AB90">
            <v>0</v>
          </cell>
          <cell r="AC90">
            <v>0</v>
          </cell>
          <cell r="AD90">
            <v>0</v>
          </cell>
          <cell r="AE90">
            <v>0</v>
          </cell>
          <cell r="AF90">
            <v>0</v>
          </cell>
          <cell r="AG90">
            <v>0</v>
          </cell>
          <cell r="AH90">
            <v>0</v>
          </cell>
          <cell r="AI90">
            <v>0</v>
          </cell>
          <cell r="AJ90">
            <v>0</v>
          </cell>
          <cell r="AK90">
            <v>0</v>
          </cell>
          <cell r="AL90">
            <v>0</v>
          </cell>
          <cell r="AM90">
            <v>0</v>
          </cell>
          <cell r="AN90">
            <v>0</v>
          </cell>
          <cell r="AO90">
            <v>0</v>
          </cell>
          <cell r="AP90">
            <v>0</v>
          </cell>
          <cell r="AQ90">
            <v>0</v>
          </cell>
          <cell r="AR90">
            <v>0</v>
          </cell>
          <cell r="AS90">
            <v>0</v>
          </cell>
          <cell r="AT90">
            <v>0</v>
          </cell>
          <cell r="AU90">
            <v>0</v>
          </cell>
          <cell r="AV90">
            <v>0</v>
          </cell>
          <cell r="AW90">
            <v>0</v>
          </cell>
          <cell r="AX90">
            <v>0</v>
          </cell>
          <cell r="AY90">
            <v>0</v>
          </cell>
          <cell r="AZ90">
            <v>0</v>
          </cell>
          <cell r="BA90">
            <v>0</v>
          </cell>
        </row>
        <row r="91">
          <cell r="A91" t="str">
            <v>EL/USD-09</v>
          </cell>
          <cell r="B91" t="str">
            <v>EXT</v>
          </cell>
          <cell r="C91" t="str">
            <v xml:space="preserve">    Euronota IX (LS+1%)</v>
          </cell>
          <cell r="X91">
            <v>0</v>
          </cell>
          <cell r="Y91">
            <v>0</v>
          </cell>
          <cell r="Z91">
            <v>0</v>
          </cell>
          <cell r="AA91">
            <v>0</v>
          </cell>
          <cell r="AB91">
            <v>0</v>
          </cell>
          <cell r="AC91">
            <v>0</v>
          </cell>
          <cell r="AD91">
            <v>0</v>
          </cell>
          <cell r="AE91">
            <v>0</v>
          </cell>
          <cell r="AF91">
            <v>0</v>
          </cell>
          <cell r="AG91">
            <v>0</v>
          </cell>
          <cell r="AH91">
            <v>0</v>
          </cell>
          <cell r="AI91">
            <v>0</v>
          </cell>
          <cell r="AJ91">
            <v>0</v>
          </cell>
          <cell r="AK91">
            <v>0</v>
          </cell>
          <cell r="AL91">
            <v>0</v>
          </cell>
          <cell r="AM91">
            <v>0</v>
          </cell>
          <cell r="AN91">
            <v>0</v>
          </cell>
          <cell r="AO91">
            <v>0</v>
          </cell>
          <cell r="AP91">
            <v>0</v>
          </cell>
          <cell r="AQ91">
            <v>0</v>
          </cell>
          <cell r="AR91">
            <v>0</v>
          </cell>
          <cell r="AS91">
            <v>0</v>
          </cell>
          <cell r="AT91">
            <v>0</v>
          </cell>
          <cell r="AU91">
            <v>0</v>
          </cell>
          <cell r="AV91">
            <v>0</v>
          </cell>
          <cell r="AW91">
            <v>0</v>
          </cell>
          <cell r="AX91">
            <v>0</v>
          </cell>
          <cell r="AY91">
            <v>0</v>
          </cell>
          <cell r="AZ91">
            <v>0</v>
          </cell>
          <cell r="BA91">
            <v>0</v>
          </cell>
        </row>
        <row r="92">
          <cell r="A92" t="str">
            <v>EL/JPY-10</v>
          </cell>
          <cell r="B92" t="str">
            <v>EXT</v>
          </cell>
          <cell r="C92" t="str">
            <v xml:space="preserve">    Euronota X  Y (LT+1.3%)</v>
          </cell>
          <cell r="X92">
            <v>0</v>
          </cell>
          <cell r="Y92">
            <v>0</v>
          </cell>
          <cell r="Z92">
            <v>0</v>
          </cell>
          <cell r="AA92">
            <v>0</v>
          </cell>
          <cell r="AB92">
            <v>0</v>
          </cell>
          <cell r="AC92">
            <v>0</v>
          </cell>
          <cell r="AD92">
            <v>0</v>
          </cell>
          <cell r="AE92">
            <v>0</v>
          </cell>
          <cell r="AF92">
            <v>0</v>
          </cell>
          <cell r="AG92">
            <v>0</v>
          </cell>
          <cell r="AH92">
            <v>0</v>
          </cell>
          <cell r="AI92">
            <v>0</v>
          </cell>
          <cell r="AJ92">
            <v>0</v>
          </cell>
          <cell r="AK92">
            <v>0</v>
          </cell>
          <cell r="AL92">
            <v>0</v>
          </cell>
          <cell r="AM92">
            <v>0</v>
          </cell>
          <cell r="AN92">
            <v>0</v>
          </cell>
          <cell r="AO92">
            <v>0</v>
          </cell>
          <cell r="AP92">
            <v>0</v>
          </cell>
          <cell r="AQ92">
            <v>0</v>
          </cell>
          <cell r="AR92">
            <v>0</v>
          </cell>
          <cell r="AS92">
            <v>0</v>
          </cell>
          <cell r="AT92">
            <v>0</v>
          </cell>
          <cell r="AU92">
            <v>0</v>
          </cell>
          <cell r="AV92">
            <v>0</v>
          </cell>
          <cell r="AW92">
            <v>0</v>
          </cell>
          <cell r="AX92">
            <v>0</v>
          </cell>
          <cell r="AY92">
            <v>0</v>
          </cell>
          <cell r="AZ92">
            <v>0</v>
          </cell>
          <cell r="BA92">
            <v>0</v>
          </cell>
        </row>
        <row r="93">
          <cell r="A93" t="str">
            <v>EL/DEM-11</v>
          </cell>
          <cell r="B93" t="str">
            <v>EXT</v>
          </cell>
          <cell r="C93" t="str">
            <v xml:space="preserve">    Euronota XI DM (8.00%)</v>
          </cell>
          <cell r="X93">
            <v>0</v>
          </cell>
          <cell r="Y93">
            <v>0</v>
          </cell>
          <cell r="Z93">
            <v>0</v>
          </cell>
          <cell r="AA93">
            <v>0</v>
          </cell>
          <cell r="AB93">
            <v>0</v>
          </cell>
          <cell r="AC93">
            <v>0</v>
          </cell>
          <cell r="AD93">
            <v>0</v>
          </cell>
          <cell r="AE93">
            <v>0</v>
          </cell>
          <cell r="AF93">
            <v>0</v>
          </cell>
          <cell r="AG93">
            <v>0</v>
          </cell>
          <cell r="AH93">
            <v>0</v>
          </cell>
          <cell r="AI93">
            <v>0</v>
          </cell>
          <cell r="AJ93">
            <v>0</v>
          </cell>
          <cell r="AK93">
            <v>0</v>
          </cell>
          <cell r="AL93">
            <v>0</v>
          </cell>
          <cell r="AM93">
            <v>0</v>
          </cell>
          <cell r="AN93">
            <v>0</v>
          </cell>
          <cell r="AO93">
            <v>0</v>
          </cell>
          <cell r="AP93">
            <v>0</v>
          </cell>
          <cell r="AQ93">
            <v>0</v>
          </cell>
          <cell r="AR93">
            <v>0</v>
          </cell>
          <cell r="AS93">
            <v>0</v>
          </cell>
          <cell r="AT93">
            <v>0</v>
          </cell>
          <cell r="AU93">
            <v>0</v>
          </cell>
          <cell r="AV93">
            <v>0</v>
          </cell>
          <cell r="AW93">
            <v>0</v>
          </cell>
          <cell r="AX93">
            <v>0</v>
          </cell>
          <cell r="AY93">
            <v>0</v>
          </cell>
          <cell r="AZ93">
            <v>0</v>
          </cell>
          <cell r="BA93">
            <v>0</v>
          </cell>
        </row>
        <row r="94">
          <cell r="A94" t="str">
            <v>EL/JPY-12</v>
          </cell>
          <cell r="B94" t="str">
            <v>EXT</v>
          </cell>
          <cell r="C94" t="str">
            <v xml:space="preserve">    Euronota XII  Y (5%)</v>
          </cell>
          <cell r="X94">
            <v>0</v>
          </cell>
          <cell r="Y94">
            <v>0</v>
          </cell>
          <cell r="Z94">
            <v>0</v>
          </cell>
          <cell r="AA94">
            <v>0</v>
          </cell>
          <cell r="AB94">
            <v>0</v>
          </cell>
          <cell r="AC94">
            <v>0</v>
          </cell>
          <cell r="AD94">
            <v>0</v>
          </cell>
          <cell r="AE94">
            <v>0</v>
          </cell>
          <cell r="AF94">
            <v>0</v>
          </cell>
          <cell r="AG94">
            <v>0</v>
          </cell>
          <cell r="AH94">
            <v>0</v>
          </cell>
          <cell r="AI94">
            <v>0</v>
          </cell>
          <cell r="AJ94">
            <v>0</v>
          </cell>
          <cell r="AK94">
            <v>0</v>
          </cell>
          <cell r="AL94">
            <v>0</v>
          </cell>
          <cell r="AM94">
            <v>0</v>
          </cell>
          <cell r="AN94">
            <v>0</v>
          </cell>
          <cell r="AO94">
            <v>0</v>
          </cell>
          <cell r="AP94">
            <v>0</v>
          </cell>
          <cell r="AQ94">
            <v>0</v>
          </cell>
          <cell r="AR94">
            <v>0</v>
          </cell>
          <cell r="AS94">
            <v>0</v>
          </cell>
          <cell r="AT94">
            <v>0</v>
          </cell>
          <cell r="AU94">
            <v>0</v>
          </cell>
          <cell r="AV94">
            <v>0</v>
          </cell>
          <cell r="AW94">
            <v>0</v>
          </cell>
          <cell r="AX94">
            <v>0</v>
          </cell>
          <cell r="AY94">
            <v>0</v>
          </cell>
          <cell r="AZ94">
            <v>0</v>
          </cell>
          <cell r="BA94">
            <v>0</v>
          </cell>
        </row>
        <row r="95">
          <cell r="A95" t="str">
            <v>EL/NLG-13</v>
          </cell>
          <cell r="B95" t="str">
            <v>EXT</v>
          </cell>
          <cell r="C95" t="str">
            <v xml:space="preserve">    Euronota XIII FH1 (8%)</v>
          </cell>
          <cell r="X95">
            <v>0</v>
          </cell>
          <cell r="Y95">
            <v>0</v>
          </cell>
          <cell r="Z95">
            <v>0</v>
          </cell>
          <cell r="AA95">
            <v>0</v>
          </cell>
          <cell r="AB95">
            <v>0</v>
          </cell>
          <cell r="AC95">
            <v>0</v>
          </cell>
          <cell r="AD95">
            <v>0</v>
          </cell>
          <cell r="AE95">
            <v>0</v>
          </cell>
          <cell r="AF95">
            <v>0</v>
          </cell>
          <cell r="AG95">
            <v>0</v>
          </cell>
          <cell r="AH95">
            <v>0</v>
          </cell>
          <cell r="AI95">
            <v>0</v>
          </cell>
          <cell r="AJ95">
            <v>0</v>
          </cell>
          <cell r="AK95">
            <v>0</v>
          </cell>
          <cell r="AL95">
            <v>0</v>
          </cell>
          <cell r="AM95">
            <v>0</v>
          </cell>
          <cell r="AN95">
            <v>0</v>
          </cell>
          <cell r="AO95">
            <v>0</v>
          </cell>
          <cell r="AP95">
            <v>0</v>
          </cell>
          <cell r="AQ95">
            <v>0</v>
          </cell>
          <cell r="AR95">
            <v>0</v>
          </cell>
          <cell r="AS95">
            <v>0</v>
          </cell>
          <cell r="AT95">
            <v>0</v>
          </cell>
          <cell r="AU95">
            <v>0</v>
          </cell>
          <cell r="AV95">
            <v>0</v>
          </cell>
          <cell r="AW95">
            <v>0</v>
          </cell>
          <cell r="AX95">
            <v>0</v>
          </cell>
          <cell r="AY95">
            <v>0</v>
          </cell>
          <cell r="AZ95">
            <v>0</v>
          </cell>
          <cell r="BA95">
            <v>0</v>
          </cell>
        </row>
        <row r="96">
          <cell r="A96" t="str">
            <v>EL/USD-14</v>
          </cell>
          <cell r="B96" t="str">
            <v>EXT</v>
          </cell>
          <cell r="C96" t="str">
            <v xml:space="preserve">    Euronota XIV (Dragones LT+1.75)</v>
          </cell>
          <cell r="X96">
            <v>0</v>
          </cell>
          <cell r="Y96">
            <v>0</v>
          </cell>
          <cell r="Z96">
            <v>0</v>
          </cell>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0</v>
          </cell>
          <cell r="AP96">
            <v>0</v>
          </cell>
          <cell r="AQ96">
            <v>0</v>
          </cell>
          <cell r="AR96">
            <v>0</v>
          </cell>
          <cell r="AS96">
            <v>0</v>
          </cell>
          <cell r="AT96">
            <v>0</v>
          </cell>
          <cell r="AU96">
            <v>0</v>
          </cell>
          <cell r="AV96">
            <v>0</v>
          </cell>
          <cell r="AW96">
            <v>0</v>
          </cell>
          <cell r="AX96">
            <v>0</v>
          </cell>
          <cell r="AY96">
            <v>0</v>
          </cell>
          <cell r="AZ96">
            <v>0</v>
          </cell>
          <cell r="BA96">
            <v>0</v>
          </cell>
        </row>
        <row r="97">
          <cell r="A97" t="str">
            <v>EL/DEM-15</v>
          </cell>
          <cell r="B97" t="str">
            <v>EXT</v>
          </cell>
          <cell r="C97" t="str">
            <v xml:space="preserve">    Euronota XV DM (6.125%)</v>
          </cell>
          <cell r="X97">
            <v>0</v>
          </cell>
          <cell r="Y97">
            <v>0</v>
          </cell>
          <cell r="Z97">
            <v>0</v>
          </cell>
          <cell r="AA97">
            <v>0</v>
          </cell>
          <cell r="AB97">
            <v>0</v>
          </cell>
          <cell r="AC97">
            <v>0</v>
          </cell>
          <cell r="AD97">
            <v>0</v>
          </cell>
          <cell r="AE97">
            <v>0</v>
          </cell>
          <cell r="AF97">
            <v>0</v>
          </cell>
          <cell r="AG97">
            <v>0</v>
          </cell>
          <cell r="AH97">
            <v>0</v>
          </cell>
          <cell r="AI97">
            <v>0</v>
          </cell>
          <cell r="AJ97">
            <v>0</v>
          </cell>
          <cell r="AK97">
            <v>0</v>
          </cell>
          <cell r="AL97">
            <v>0</v>
          </cell>
          <cell r="AM97">
            <v>0</v>
          </cell>
          <cell r="AN97">
            <v>0</v>
          </cell>
          <cell r="AO97">
            <v>0</v>
          </cell>
          <cell r="AP97">
            <v>0</v>
          </cell>
          <cell r="AQ97">
            <v>0</v>
          </cell>
          <cell r="AR97">
            <v>0</v>
          </cell>
          <cell r="AS97">
            <v>0</v>
          </cell>
          <cell r="AT97">
            <v>0</v>
          </cell>
          <cell r="AU97">
            <v>0</v>
          </cell>
          <cell r="AV97">
            <v>0</v>
          </cell>
          <cell r="AW97">
            <v>0</v>
          </cell>
          <cell r="AX97">
            <v>0</v>
          </cell>
          <cell r="AY97">
            <v>0</v>
          </cell>
          <cell r="AZ97">
            <v>0</v>
          </cell>
          <cell r="BA97">
            <v>0</v>
          </cell>
        </row>
        <row r="98">
          <cell r="A98" t="str">
            <v>EL/ATS-16</v>
          </cell>
          <cell r="B98" t="str">
            <v>EXT</v>
          </cell>
          <cell r="C98" t="str">
            <v xml:space="preserve">    Euronota XVI ATS (8%)</v>
          </cell>
          <cell r="X98">
            <v>0</v>
          </cell>
          <cell r="Y98">
            <v>0</v>
          </cell>
          <cell r="Z98">
            <v>0</v>
          </cell>
          <cell r="AA98">
            <v>0</v>
          </cell>
          <cell r="AB98">
            <v>0</v>
          </cell>
          <cell r="AC98">
            <v>0</v>
          </cell>
          <cell r="AD98">
            <v>0</v>
          </cell>
          <cell r="AE98">
            <v>0</v>
          </cell>
          <cell r="AF98">
            <v>0</v>
          </cell>
          <cell r="AG98">
            <v>0</v>
          </cell>
          <cell r="AH98">
            <v>0</v>
          </cell>
          <cell r="AI98">
            <v>0</v>
          </cell>
          <cell r="AJ98">
            <v>0</v>
          </cell>
          <cell r="AK98">
            <v>0</v>
          </cell>
          <cell r="AL98">
            <v>0</v>
          </cell>
          <cell r="AM98">
            <v>0</v>
          </cell>
          <cell r="AN98">
            <v>0</v>
          </cell>
          <cell r="AO98">
            <v>0</v>
          </cell>
          <cell r="AP98">
            <v>0</v>
          </cell>
          <cell r="AQ98">
            <v>0</v>
          </cell>
          <cell r="AR98">
            <v>0</v>
          </cell>
          <cell r="AS98">
            <v>0</v>
          </cell>
          <cell r="AT98">
            <v>0</v>
          </cell>
          <cell r="AU98">
            <v>0</v>
          </cell>
          <cell r="AV98">
            <v>0</v>
          </cell>
          <cell r="AW98">
            <v>0</v>
          </cell>
          <cell r="AX98">
            <v>0</v>
          </cell>
          <cell r="AY98">
            <v>0</v>
          </cell>
          <cell r="AZ98">
            <v>0</v>
          </cell>
          <cell r="BA98">
            <v>0</v>
          </cell>
        </row>
        <row r="99">
          <cell r="A99" t="str">
            <v>EL/JPY-17</v>
          </cell>
          <cell r="B99" t="str">
            <v>EXT</v>
          </cell>
          <cell r="C99" t="str">
            <v xml:space="preserve">    Euronota XVII Y (LT+1.875%)</v>
          </cell>
          <cell r="X99">
            <v>0</v>
          </cell>
          <cell r="Y99">
            <v>0</v>
          </cell>
          <cell r="Z99">
            <v>0</v>
          </cell>
          <cell r="AA99">
            <v>0</v>
          </cell>
          <cell r="AB99">
            <v>0</v>
          </cell>
          <cell r="AC99">
            <v>0</v>
          </cell>
          <cell r="AD99">
            <v>0</v>
          </cell>
          <cell r="AE99">
            <v>0</v>
          </cell>
          <cell r="AF99">
            <v>0</v>
          </cell>
          <cell r="AG99">
            <v>0</v>
          </cell>
          <cell r="AH99">
            <v>0</v>
          </cell>
          <cell r="AI99">
            <v>0</v>
          </cell>
          <cell r="AJ99">
            <v>0</v>
          </cell>
          <cell r="AK99">
            <v>0</v>
          </cell>
          <cell r="AL99">
            <v>0</v>
          </cell>
          <cell r="AM99">
            <v>0</v>
          </cell>
          <cell r="AN99">
            <v>0</v>
          </cell>
          <cell r="AO99">
            <v>0</v>
          </cell>
          <cell r="AP99">
            <v>0</v>
          </cell>
          <cell r="AQ99">
            <v>0</v>
          </cell>
          <cell r="AR99">
            <v>0</v>
          </cell>
          <cell r="AS99">
            <v>0</v>
          </cell>
          <cell r="AT99">
            <v>0</v>
          </cell>
          <cell r="AU99">
            <v>0</v>
          </cell>
          <cell r="AV99">
            <v>0</v>
          </cell>
          <cell r="AW99">
            <v>0</v>
          </cell>
          <cell r="AX99">
            <v>0</v>
          </cell>
          <cell r="AY99">
            <v>0</v>
          </cell>
          <cell r="AZ99">
            <v>0</v>
          </cell>
          <cell r="BA99">
            <v>0</v>
          </cell>
        </row>
        <row r="100">
          <cell r="A100" t="str">
            <v>EL/CAD-18</v>
          </cell>
          <cell r="B100" t="str">
            <v>EXT</v>
          </cell>
          <cell r="C100" t="str">
            <v xml:space="preserve">    Euronota XVIII CAN (Swap L+2.1%)</v>
          </cell>
          <cell r="X100">
            <v>0</v>
          </cell>
          <cell r="Y100">
            <v>0</v>
          </cell>
          <cell r="Z100">
            <v>0</v>
          </cell>
          <cell r="AA100">
            <v>0</v>
          </cell>
          <cell r="AB100">
            <v>0</v>
          </cell>
          <cell r="AC100">
            <v>0</v>
          </cell>
          <cell r="AD100">
            <v>0</v>
          </cell>
          <cell r="AE100">
            <v>0</v>
          </cell>
          <cell r="AF100">
            <v>0</v>
          </cell>
          <cell r="AG100">
            <v>0</v>
          </cell>
          <cell r="AH100">
            <v>0</v>
          </cell>
          <cell r="AI100">
            <v>0</v>
          </cell>
          <cell r="AJ100">
            <v>0</v>
          </cell>
          <cell r="AK100">
            <v>0</v>
          </cell>
          <cell r="AL100">
            <v>0</v>
          </cell>
          <cell r="AM100">
            <v>0</v>
          </cell>
          <cell r="AN100">
            <v>0</v>
          </cell>
          <cell r="AO100">
            <v>0</v>
          </cell>
          <cell r="AP100">
            <v>0</v>
          </cell>
          <cell r="AQ100">
            <v>0</v>
          </cell>
          <cell r="AR100">
            <v>0</v>
          </cell>
          <cell r="AS100">
            <v>0</v>
          </cell>
          <cell r="AT100">
            <v>0</v>
          </cell>
          <cell r="AU100">
            <v>0</v>
          </cell>
          <cell r="AV100">
            <v>0</v>
          </cell>
          <cell r="AW100">
            <v>0</v>
          </cell>
          <cell r="AX100">
            <v>0</v>
          </cell>
          <cell r="AY100">
            <v>0</v>
          </cell>
          <cell r="AZ100">
            <v>0</v>
          </cell>
          <cell r="BA100">
            <v>0</v>
          </cell>
        </row>
        <row r="101">
          <cell r="A101" t="str">
            <v>EL/ITL-19</v>
          </cell>
          <cell r="B101" t="str">
            <v>EXT</v>
          </cell>
          <cell r="C101" t="str">
            <v xml:space="preserve">    Euronota XIX LIT (13.45%)</v>
          </cell>
          <cell r="X101">
            <v>0</v>
          </cell>
          <cell r="Y101">
            <v>0</v>
          </cell>
          <cell r="Z101">
            <v>0</v>
          </cell>
          <cell r="AA101">
            <v>0</v>
          </cell>
          <cell r="AB101">
            <v>0</v>
          </cell>
          <cell r="AC101">
            <v>0</v>
          </cell>
          <cell r="AD101">
            <v>0</v>
          </cell>
          <cell r="AE101">
            <v>0</v>
          </cell>
          <cell r="AF101">
            <v>0</v>
          </cell>
          <cell r="AG101">
            <v>0</v>
          </cell>
          <cell r="AH101">
            <v>0</v>
          </cell>
          <cell r="AI101">
            <v>0</v>
          </cell>
          <cell r="AJ101">
            <v>0</v>
          </cell>
          <cell r="AK101">
            <v>0</v>
          </cell>
          <cell r="AL101">
            <v>0</v>
          </cell>
          <cell r="AM101">
            <v>0</v>
          </cell>
          <cell r="AN101">
            <v>0</v>
          </cell>
          <cell r="AO101">
            <v>0</v>
          </cell>
          <cell r="AP101">
            <v>0</v>
          </cell>
          <cell r="AQ101">
            <v>0</v>
          </cell>
          <cell r="AR101">
            <v>0</v>
          </cell>
          <cell r="AS101">
            <v>0</v>
          </cell>
          <cell r="AT101">
            <v>0</v>
          </cell>
          <cell r="AU101">
            <v>0</v>
          </cell>
          <cell r="AV101">
            <v>0</v>
          </cell>
          <cell r="AW101">
            <v>0</v>
          </cell>
          <cell r="AX101">
            <v>0</v>
          </cell>
          <cell r="AY101">
            <v>0</v>
          </cell>
          <cell r="AZ101">
            <v>0</v>
          </cell>
          <cell r="BA101">
            <v>0</v>
          </cell>
        </row>
        <row r="102">
          <cell r="A102" t="str">
            <v>EL/JPY-20</v>
          </cell>
          <cell r="B102" t="str">
            <v>EXT</v>
          </cell>
          <cell r="C102" t="str">
            <v xml:space="preserve">    Euronota XX Y (LT+1.9%)</v>
          </cell>
          <cell r="X102">
            <v>0</v>
          </cell>
          <cell r="Y102">
            <v>0</v>
          </cell>
          <cell r="Z102">
            <v>0</v>
          </cell>
          <cell r="AA102">
            <v>0</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cell r="AO102">
            <v>0</v>
          </cell>
          <cell r="AP102">
            <v>0</v>
          </cell>
          <cell r="AQ102">
            <v>0</v>
          </cell>
          <cell r="AR102">
            <v>0</v>
          </cell>
          <cell r="AS102">
            <v>0</v>
          </cell>
          <cell r="AT102">
            <v>0</v>
          </cell>
          <cell r="AU102">
            <v>0</v>
          </cell>
          <cell r="AV102">
            <v>0</v>
          </cell>
          <cell r="AW102">
            <v>0</v>
          </cell>
          <cell r="AX102">
            <v>0</v>
          </cell>
          <cell r="AY102">
            <v>0</v>
          </cell>
          <cell r="AZ102">
            <v>0</v>
          </cell>
          <cell r="BA102">
            <v>0</v>
          </cell>
        </row>
        <row r="103">
          <cell r="A103" t="str">
            <v>EL/JPY-21</v>
          </cell>
          <cell r="B103" t="str">
            <v>EXT</v>
          </cell>
          <cell r="C103" t="str">
            <v xml:space="preserve">    Euronota XXI Y (LS+1.65%)</v>
          </cell>
          <cell r="X103">
            <v>0</v>
          </cell>
          <cell r="Y103">
            <v>0</v>
          </cell>
          <cell r="Z103">
            <v>0</v>
          </cell>
          <cell r="AA103">
            <v>0</v>
          </cell>
          <cell r="AB103">
            <v>0</v>
          </cell>
          <cell r="AC103">
            <v>0</v>
          </cell>
          <cell r="AD103">
            <v>0</v>
          </cell>
          <cell r="AE103">
            <v>0</v>
          </cell>
          <cell r="AF103">
            <v>0</v>
          </cell>
          <cell r="AG103">
            <v>0</v>
          </cell>
          <cell r="AH103">
            <v>0</v>
          </cell>
          <cell r="AI103">
            <v>0</v>
          </cell>
          <cell r="AJ103">
            <v>0</v>
          </cell>
          <cell r="AK103">
            <v>0</v>
          </cell>
          <cell r="AL103">
            <v>0</v>
          </cell>
          <cell r="AM103">
            <v>0</v>
          </cell>
          <cell r="AN103">
            <v>0</v>
          </cell>
          <cell r="AO103">
            <v>0</v>
          </cell>
          <cell r="AP103">
            <v>0</v>
          </cell>
          <cell r="AQ103">
            <v>0</v>
          </cell>
          <cell r="AR103">
            <v>0</v>
          </cell>
          <cell r="AS103">
            <v>0</v>
          </cell>
          <cell r="AT103">
            <v>0</v>
          </cell>
          <cell r="AU103">
            <v>0</v>
          </cell>
          <cell r="AV103">
            <v>0</v>
          </cell>
          <cell r="AW103">
            <v>0</v>
          </cell>
          <cell r="AX103">
            <v>0</v>
          </cell>
          <cell r="AY103">
            <v>0</v>
          </cell>
          <cell r="AZ103">
            <v>0</v>
          </cell>
          <cell r="BA103">
            <v>0</v>
          </cell>
        </row>
        <row r="104">
          <cell r="A104" t="str">
            <v>EL/ESP-22</v>
          </cell>
          <cell r="B104" t="str">
            <v>EXT</v>
          </cell>
          <cell r="C104" t="str">
            <v xml:space="preserve">    Euronota XXII Ptas (Swap LS+1.84%)</v>
          </cell>
          <cell r="X104">
            <v>0</v>
          </cell>
          <cell r="Y104">
            <v>0</v>
          </cell>
          <cell r="Z104">
            <v>0</v>
          </cell>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cell r="AR104">
            <v>0</v>
          </cell>
          <cell r="AS104">
            <v>0</v>
          </cell>
          <cell r="AT104">
            <v>0</v>
          </cell>
          <cell r="AU104">
            <v>0</v>
          </cell>
          <cell r="AV104">
            <v>0</v>
          </cell>
          <cell r="AW104">
            <v>0</v>
          </cell>
          <cell r="AX104">
            <v>0</v>
          </cell>
          <cell r="AY104">
            <v>0</v>
          </cell>
          <cell r="AZ104">
            <v>0</v>
          </cell>
          <cell r="BA104">
            <v>0</v>
          </cell>
        </row>
        <row r="105">
          <cell r="A105" t="str">
            <v>EL/USD-23</v>
          </cell>
          <cell r="B105" t="str">
            <v>EXT</v>
          </cell>
          <cell r="C105" t="str">
            <v xml:space="preserve">    Euronota XXIII (LS+2%)</v>
          </cell>
          <cell r="X105">
            <v>0</v>
          </cell>
          <cell r="Y105">
            <v>0</v>
          </cell>
          <cell r="Z105">
            <v>0</v>
          </cell>
          <cell r="AA105">
            <v>0</v>
          </cell>
          <cell r="AB105">
            <v>0</v>
          </cell>
          <cell r="AC105">
            <v>0</v>
          </cell>
          <cell r="AD105">
            <v>0</v>
          </cell>
          <cell r="AE105">
            <v>0</v>
          </cell>
          <cell r="AF105">
            <v>0</v>
          </cell>
          <cell r="AG105">
            <v>0</v>
          </cell>
          <cell r="AH105">
            <v>0</v>
          </cell>
          <cell r="AI105">
            <v>0</v>
          </cell>
          <cell r="AJ105">
            <v>0</v>
          </cell>
          <cell r="AK105">
            <v>0</v>
          </cell>
          <cell r="AL105">
            <v>0</v>
          </cell>
          <cell r="AM105">
            <v>0</v>
          </cell>
          <cell r="AN105">
            <v>0</v>
          </cell>
          <cell r="AO105">
            <v>0</v>
          </cell>
          <cell r="AP105">
            <v>0</v>
          </cell>
          <cell r="AQ105">
            <v>0</v>
          </cell>
          <cell r="AR105">
            <v>0</v>
          </cell>
          <cell r="AS105">
            <v>0</v>
          </cell>
          <cell r="AT105">
            <v>0</v>
          </cell>
          <cell r="AU105">
            <v>0</v>
          </cell>
          <cell r="AV105">
            <v>0</v>
          </cell>
          <cell r="AW105">
            <v>0</v>
          </cell>
          <cell r="AX105">
            <v>0</v>
          </cell>
          <cell r="AY105">
            <v>0</v>
          </cell>
          <cell r="AZ105">
            <v>0</v>
          </cell>
          <cell r="BA105">
            <v>0</v>
          </cell>
        </row>
        <row r="106">
          <cell r="A106" t="str">
            <v>EL/LIB-24</v>
          </cell>
          <cell r="B106" t="str">
            <v>EXT</v>
          </cell>
          <cell r="C106" t="str">
            <v xml:space="preserve">    Euronota XXIV LIB (LS+1.75%)</v>
          </cell>
          <cell r="X106">
            <v>0</v>
          </cell>
          <cell r="Y106">
            <v>0</v>
          </cell>
          <cell r="Z106">
            <v>0</v>
          </cell>
          <cell r="AA106">
            <v>0</v>
          </cell>
          <cell r="AB106">
            <v>0</v>
          </cell>
          <cell r="AC106">
            <v>0</v>
          </cell>
          <cell r="AD106">
            <v>0</v>
          </cell>
          <cell r="AE106">
            <v>0</v>
          </cell>
          <cell r="AF106">
            <v>0</v>
          </cell>
          <cell r="AG106">
            <v>0</v>
          </cell>
          <cell r="AH106">
            <v>0</v>
          </cell>
          <cell r="AI106">
            <v>0</v>
          </cell>
          <cell r="AJ106">
            <v>0</v>
          </cell>
          <cell r="AK106">
            <v>0</v>
          </cell>
          <cell r="AL106">
            <v>0</v>
          </cell>
          <cell r="AM106">
            <v>0</v>
          </cell>
          <cell r="AN106">
            <v>0</v>
          </cell>
          <cell r="AO106">
            <v>0</v>
          </cell>
          <cell r="AP106">
            <v>0</v>
          </cell>
          <cell r="AQ106">
            <v>0</v>
          </cell>
          <cell r="AR106">
            <v>0</v>
          </cell>
          <cell r="AS106">
            <v>0</v>
          </cell>
          <cell r="AT106">
            <v>0</v>
          </cell>
          <cell r="AU106">
            <v>0</v>
          </cell>
          <cell r="AV106">
            <v>0</v>
          </cell>
          <cell r="AW106">
            <v>0</v>
          </cell>
          <cell r="AX106">
            <v>0</v>
          </cell>
          <cell r="AY106">
            <v>0</v>
          </cell>
          <cell r="AZ106">
            <v>0</v>
          </cell>
          <cell r="BA106">
            <v>0</v>
          </cell>
        </row>
        <row r="107">
          <cell r="A107" t="str">
            <v>EL/JPY-25</v>
          </cell>
          <cell r="B107" t="str">
            <v>EXT</v>
          </cell>
          <cell r="C107" t="str">
            <v xml:space="preserve">    Euronota XXV Y (7.10%)</v>
          </cell>
          <cell r="X107">
            <v>0</v>
          </cell>
          <cell r="Y107">
            <v>0</v>
          </cell>
          <cell r="Z107">
            <v>0</v>
          </cell>
          <cell r="AA107">
            <v>0</v>
          </cell>
          <cell r="AB107">
            <v>0</v>
          </cell>
          <cell r="AC107">
            <v>0</v>
          </cell>
          <cell r="AD107">
            <v>0</v>
          </cell>
          <cell r="AE107">
            <v>0</v>
          </cell>
          <cell r="AF107">
            <v>0</v>
          </cell>
          <cell r="AG107">
            <v>0</v>
          </cell>
          <cell r="AH107">
            <v>0</v>
          </cell>
          <cell r="AI107">
            <v>0</v>
          </cell>
          <cell r="AJ107">
            <v>0</v>
          </cell>
          <cell r="AK107">
            <v>0</v>
          </cell>
          <cell r="AL107">
            <v>0</v>
          </cell>
          <cell r="AM107">
            <v>0</v>
          </cell>
          <cell r="AN107">
            <v>0</v>
          </cell>
          <cell r="AO107">
            <v>0</v>
          </cell>
          <cell r="AP107">
            <v>0</v>
          </cell>
          <cell r="AQ107">
            <v>0</v>
          </cell>
          <cell r="AR107">
            <v>0</v>
          </cell>
          <cell r="AS107">
            <v>0</v>
          </cell>
          <cell r="AT107">
            <v>0</v>
          </cell>
          <cell r="AU107">
            <v>0</v>
          </cell>
          <cell r="AV107">
            <v>0</v>
          </cell>
          <cell r="AW107">
            <v>0</v>
          </cell>
          <cell r="AX107">
            <v>0</v>
          </cell>
          <cell r="AY107">
            <v>0</v>
          </cell>
          <cell r="AZ107">
            <v>0</v>
          </cell>
          <cell r="BA107">
            <v>0</v>
          </cell>
        </row>
        <row r="108">
          <cell r="A108" t="str">
            <v>EL/JPY-26</v>
          </cell>
          <cell r="B108" t="str">
            <v>EXT</v>
          </cell>
          <cell r="C108" t="str">
            <v xml:space="preserve">    Euronota XXVI Y (6%)</v>
          </cell>
          <cell r="X108">
            <v>0</v>
          </cell>
          <cell r="Y108">
            <v>0</v>
          </cell>
          <cell r="Z108">
            <v>0</v>
          </cell>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cell r="AO108">
            <v>0</v>
          </cell>
          <cell r="AP108">
            <v>0</v>
          </cell>
          <cell r="AQ108">
            <v>0</v>
          </cell>
          <cell r="AR108">
            <v>0</v>
          </cell>
          <cell r="AS108">
            <v>0</v>
          </cell>
          <cell r="AT108">
            <v>0</v>
          </cell>
          <cell r="AU108">
            <v>0</v>
          </cell>
          <cell r="AV108">
            <v>0</v>
          </cell>
          <cell r="AW108">
            <v>0</v>
          </cell>
          <cell r="AX108">
            <v>0</v>
          </cell>
          <cell r="AY108">
            <v>0</v>
          </cell>
          <cell r="AZ108">
            <v>0</v>
          </cell>
          <cell r="BA108">
            <v>0</v>
          </cell>
        </row>
        <row r="109">
          <cell r="A109" t="str">
            <v>EL/FRF-27</v>
          </cell>
          <cell r="B109" t="str">
            <v>EXT</v>
          </cell>
          <cell r="C109" t="str">
            <v xml:space="preserve">    Euronota XXVII FFr (9,875%)</v>
          </cell>
          <cell r="X109">
            <v>0</v>
          </cell>
          <cell r="Y109">
            <v>0</v>
          </cell>
          <cell r="Z109">
            <v>0</v>
          </cell>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0</v>
          </cell>
          <cell r="AQ109">
            <v>0</v>
          </cell>
          <cell r="AR109">
            <v>0</v>
          </cell>
          <cell r="AS109">
            <v>0</v>
          </cell>
          <cell r="AT109">
            <v>0</v>
          </cell>
          <cell r="AU109">
            <v>0</v>
          </cell>
          <cell r="AV109">
            <v>0</v>
          </cell>
          <cell r="AW109">
            <v>0</v>
          </cell>
          <cell r="AX109">
            <v>0</v>
          </cell>
          <cell r="AY109">
            <v>0</v>
          </cell>
          <cell r="AZ109">
            <v>0</v>
          </cell>
          <cell r="BA109">
            <v>0</v>
          </cell>
        </row>
        <row r="110">
          <cell r="A110" t="str">
            <v>EL/DEM-28</v>
          </cell>
          <cell r="B110" t="str">
            <v>EXT</v>
          </cell>
          <cell r="C110" t="str">
            <v xml:space="preserve">    Euronota XXVIII DM (9.25% anual)</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P110">
            <v>0</v>
          </cell>
          <cell r="AQ110">
            <v>0</v>
          </cell>
          <cell r="AR110">
            <v>0</v>
          </cell>
          <cell r="AS110">
            <v>0</v>
          </cell>
          <cell r="AT110">
            <v>0</v>
          </cell>
          <cell r="AU110">
            <v>0</v>
          </cell>
          <cell r="AV110">
            <v>0</v>
          </cell>
          <cell r="AW110">
            <v>0</v>
          </cell>
          <cell r="AX110">
            <v>0</v>
          </cell>
          <cell r="AY110">
            <v>0</v>
          </cell>
          <cell r="AZ110">
            <v>0</v>
          </cell>
          <cell r="BA110">
            <v>0</v>
          </cell>
        </row>
        <row r="111">
          <cell r="A111" t="str">
            <v>EL/JPY-29</v>
          </cell>
          <cell r="B111" t="str">
            <v>EXT</v>
          </cell>
          <cell r="C111" t="str">
            <v xml:space="preserve">    Euronota XXIX Yenes (5.5%) Swap Dls.</v>
          </cell>
          <cell r="X111">
            <v>0</v>
          </cell>
          <cell r="Y111">
            <v>0</v>
          </cell>
          <cell r="Z111">
            <v>0</v>
          </cell>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cell r="AO111">
            <v>0</v>
          </cell>
          <cell r="AP111">
            <v>0</v>
          </cell>
          <cell r="AQ111">
            <v>0</v>
          </cell>
          <cell r="AR111">
            <v>0</v>
          </cell>
          <cell r="AS111">
            <v>0</v>
          </cell>
          <cell r="AT111">
            <v>0</v>
          </cell>
          <cell r="AU111">
            <v>0</v>
          </cell>
          <cell r="AV111">
            <v>0</v>
          </cell>
          <cell r="AW111">
            <v>0</v>
          </cell>
          <cell r="AX111">
            <v>0</v>
          </cell>
          <cell r="AY111">
            <v>0</v>
          </cell>
          <cell r="AZ111">
            <v>0</v>
          </cell>
          <cell r="BA111">
            <v>0</v>
          </cell>
        </row>
        <row r="112">
          <cell r="A112" t="str">
            <v>EL/FRS-30</v>
          </cell>
          <cell r="B112" t="str">
            <v>EXT</v>
          </cell>
          <cell r="C112" t="str">
            <v xml:space="preserve">    Euronota XXX Chf (7.125%)</v>
          </cell>
          <cell r="X112">
            <v>0</v>
          </cell>
          <cell r="Y112">
            <v>0</v>
          </cell>
          <cell r="Z112">
            <v>0</v>
          </cell>
          <cell r="AA112">
            <v>0</v>
          </cell>
          <cell r="AB112">
            <v>0</v>
          </cell>
          <cell r="AC112">
            <v>0</v>
          </cell>
          <cell r="AD112">
            <v>0</v>
          </cell>
          <cell r="AE112">
            <v>0</v>
          </cell>
          <cell r="AF112">
            <v>0</v>
          </cell>
          <cell r="AG112">
            <v>0</v>
          </cell>
          <cell r="AH112">
            <v>0</v>
          </cell>
          <cell r="AI112">
            <v>0</v>
          </cell>
          <cell r="AJ112">
            <v>0</v>
          </cell>
          <cell r="AK112">
            <v>0</v>
          </cell>
          <cell r="AL112">
            <v>0</v>
          </cell>
          <cell r="AM112">
            <v>0</v>
          </cell>
          <cell r="AN112">
            <v>0</v>
          </cell>
          <cell r="AO112">
            <v>0</v>
          </cell>
          <cell r="AP112">
            <v>0</v>
          </cell>
          <cell r="AQ112">
            <v>0</v>
          </cell>
          <cell r="AR112">
            <v>0</v>
          </cell>
          <cell r="AS112">
            <v>0</v>
          </cell>
          <cell r="AT112">
            <v>0</v>
          </cell>
          <cell r="AU112">
            <v>0</v>
          </cell>
          <cell r="AV112">
            <v>0</v>
          </cell>
          <cell r="AW112">
            <v>0</v>
          </cell>
          <cell r="AX112">
            <v>0</v>
          </cell>
          <cell r="AY112">
            <v>0</v>
          </cell>
          <cell r="AZ112">
            <v>0</v>
          </cell>
          <cell r="BA112">
            <v>0</v>
          </cell>
        </row>
        <row r="113">
          <cell r="A113" t="str">
            <v>EL/DEM-31</v>
          </cell>
          <cell r="B113" t="str">
            <v>EXT</v>
          </cell>
          <cell r="C113" t="str">
            <v xml:space="preserve">    Euronota XXXI DM (10.5%)</v>
          </cell>
          <cell r="X113">
            <v>0</v>
          </cell>
          <cell r="Y113">
            <v>0</v>
          </cell>
          <cell r="Z113">
            <v>0</v>
          </cell>
          <cell r="AA113">
            <v>0</v>
          </cell>
          <cell r="AB113">
            <v>0</v>
          </cell>
          <cell r="AC113">
            <v>0</v>
          </cell>
          <cell r="AD113">
            <v>0</v>
          </cell>
          <cell r="AE113">
            <v>0</v>
          </cell>
          <cell r="AF113">
            <v>0</v>
          </cell>
          <cell r="AG113">
            <v>0</v>
          </cell>
          <cell r="AH113">
            <v>0</v>
          </cell>
          <cell r="AI113">
            <v>0</v>
          </cell>
          <cell r="AJ113">
            <v>1.4259999999999999</v>
          </cell>
          <cell r="AK113">
            <v>1.4239999999999999</v>
          </cell>
          <cell r="AL113">
            <v>1.4119999999999999</v>
          </cell>
          <cell r="AM113">
            <v>1.4350000000000001</v>
          </cell>
          <cell r="AN113">
            <v>1.4430000000000001</v>
          </cell>
          <cell r="AO113">
            <v>1.349</v>
          </cell>
          <cell r="AP113">
            <v>0</v>
          </cell>
          <cell r="AQ113">
            <v>0</v>
          </cell>
          <cell r="AR113">
            <v>0</v>
          </cell>
          <cell r="AS113">
            <v>0</v>
          </cell>
          <cell r="AT113">
            <v>0</v>
          </cell>
          <cell r="AU113">
            <v>0</v>
          </cell>
          <cell r="AV113">
            <v>0</v>
          </cell>
          <cell r="AW113">
            <v>0</v>
          </cell>
          <cell r="AX113">
            <v>0</v>
          </cell>
          <cell r="AY113">
            <v>0</v>
          </cell>
          <cell r="AZ113">
            <v>1.349</v>
          </cell>
          <cell r="BA113">
            <v>0</v>
          </cell>
        </row>
        <row r="114">
          <cell r="A114" t="str">
            <v>EL/JPY-32</v>
          </cell>
          <cell r="B114" t="str">
            <v>EXT</v>
          </cell>
          <cell r="C114" t="str">
            <v xml:space="preserve">    Euronota XXXII Y (5%)</v>
          </cell>
          <cell r="X114">
            <v>0</v>
          </cell>
          <cell r="Y114">
            <v>0</v>
          </cell>
          <cell r="Z114">
            <v>0</v>
          </cell>
          <cell r="AA114">
            <v>0</v>
          </cell>
          <cell r="AB114">
            <v>0</v>
          </cell>
          <cell r="AC114">
            <v>0</v>
          </cell>
          <cell r="AD114">
            <v>0</v>
          </cell>
          <cell r="AE114">
            <v>0</v>
          </cell>
          <cell r="AF114">
            <v>0</v>
          </cell>
          <cell r="AG114">
            <v>0</v>
          </cell>
          <cell r="AH114">
            <v>0</v>
          </cell>
          <cell r="AI114">
            <v>0</v>
          </cell>
          <cell r="AJ114">
            <v>0</v>
          </cell>
          <cell r="AK114">
            <v>0</v>
          </cell>
          <cell r="AL114">
            <v>0</v>
          </cell>
          <cell r="AM114">
            <v>0</v>
          </cell>
          <cell r="AN114">
            <v>0</v>
          </cell>
          <cell r="AO114">
            <v>0</v>
          </cell>
          <cell r="AP114">
            <v>0</v>
          </cell>
          <cell r="AQ114">
            <v>0</v>
          </cell>
          <cell r="AR114">
            <v>0</v>
          </cell>
          <cell r="AS114">
            <v>0</v>
          </cell>
          <cell r="AT114">
            <v>0</v>
          </cell>
          <cell r="AU114">
            <v>0</v>
          </cell>
          <cell r="AV114">
            <v>0</v>
          </cell>
          <cell r="AW114">
            <v>0</v>
          </cell>
          <cell r="AX114">
            <v>0</v>
          </cell>
          <cell r="AY114">
            <v>0</v>
          </cell>
          <cell r="AZ114">
            <v>0</v>
          </cell>
          <cell r="BA114">
            <v>0</v>
          </cell>
        </row>
        <row r="115">
          <cell r="A115" t="str">
            <v>EL/ATS-33</v>
          </cell>
          <cell r="B115" t="str">
            <v>EXT</v>
          </cell>
          <cell r="C115" t="str">
            <v xml:space="preserve">    Euronota XXXIII ATS (8.5%)</v>
          </cell>
          <cell r="X115">
            <v>0</v>
          </cell>
          <cell r="Y115">
            <v>0</v>
          </cell>
          <cell r="Z115">
            <v>0</v>
          </cell>
          <cell r="AA115">
            <v>0</v>
          </cell>
          <cell r="AB115">
            <v>0</v>
          </cell>
          <cell r="AC115">
            <v>0</v>
          </cell>
          <cell r="AD115">
            <v>0</v>
          </cell>
          <cell r="AE115">
            <v>0</v>
          </cell>
          <cell r="AF115">
            <v>0</v>
          </cell>
          <cell r="AG115">
            <v>0</v>
          </cell>
          <cell r="AH115">
            <v>0</v>
          </cell>
          <cell r="AI115">
            <v>0</v>
          </cell>
          <cell r="AJ115">
            <v>0</v>
          </cell>
          <cell r="AK115">
            <v>0</v>
          </cell>
          <cell r="AL115">
            <v>0</v>
          </cell>
          <cell r="AM115">
            <v>0</v>
          </cell>
          <cell r="AN115">
            <v>0</v>
          </cell>
          <cell r="AO115">
            <v>0</v>
          </cell>
          <cell r="AP115">
            <v>0</v>
          </cell>
          <cell r="AQ115">
            <v>0</v>
          </cell>
          <cell r="AR115">
            <v>0</v>
          </cell>
          <cell r="AS115">
            <v>0</v>
          </cell>
          <cell r="AT115">
            <v>0</v>
          </cell>
          <cell r="AU115">
            <v>0</v>
          </cell>
          <cell r="AV115">
            <v>0</v>
          </cell>
          <cell r="AW115">
            <v>0</v>
          </cell>
          <cell r="AX115">
            <v>0</v>
          </cell>
          <cell r="AY115">
            <v>0</v>
          </cell>
          <cell r="AZ115">
            <v>0</v>
          </cell>
          <cell r="BA115">
            <v>0</v>
          </cell>
        </row>
        <row r="116">
          <cell r="A116" t="str">
            <v>EL/JPY-34</v>
          </cell>
          <cell r="B116" t="str">
            <v>EXT</v>
          </cell>
          <cell r="C116" t="str">
            <v xml:space="preserve">    Euronota XXXIV Y (3.5%)</v>
          </cell>
          <cell r="X116">
            <v>0</v>
          </cell>
          <cell r="Y116">
            <v>0</v>
          </cell>
          <cell r="Z116">
            <v>0</v>
          </cell>
          <cell r="AA116">
            <v>0</v>
          </cell>
          <cell r="AB116">
            <v>0</v>
          </cell>
          <cell r="AC116">
            <v>0</v>
          </cell>
          <cell r="AD116">
            <v>0</v>
          </cell>
          <cell r="AE116">
            <v>0</v>
          </cell>
          <cell r="AF116">
            <v>0</v>
          </cell>
          <cell r="AG116">
            <v>0</v>
          </cell>
          <cell r="AH116">
            <v>0</v>
          </cell>
          <cell r="AI116">
            <v>0</v>
          </cell>
          <cell r="AJ116">
            <v>0</v>
          </cell>
          <cell r="AK116">
            <v>0</v>
          </cell>
          <cell r="AL116">
            <v>0</v>
          </cell>
          <cell r="AM116">
            <v>0</v>
          </cell>
          <cell r="AN116">
            <v>0</v>
          </cell>
          <cell r="AO116">
            <v>0</v>
          </cell>
          <cell r="AP116">
            <v>0</v>
          </cell>
          <cell r="AQ116">
            <v>0</v>
          </cell>
          <cell r="AR116">
            <v>0</v>
          </cell>
          <cell r="AS116">
            <v>0</v>
          </cell>
          <cell r="AT116">
            <v>0</v>
          </cell>
          <cell r="AU116">
            <v>0</v>
          </cell>
          <cell r="AV116">
            <v>0</v>
          </cell>
          <cell r="AW116">
            <v>0</v>
          </cell>
          <cell r="AX116">
            <v>0</v>
          </cell>
          <cell r="AY116">
            <v>0</v>
          </cell>
          <cell r="AZ116">
            <v>0</v>
          </cell>
          <cell r="BA116">
            <v>0</v>
          </cell>
        </row>
        <row r="117">
          <cell r="A117" t="str">
            <v>EL/USD-35</v>
          </cell>
          <cell r="B117" t="str">
            <v>EXT</v>
          </cell>
          <cell r="C117" t="str">
            <v xml:space="preserve">    Euronota XXXV (9.17%)</v>
          </cell>
          <cell r="X117">
            <v>0</v>
          </cell>
          <cell r="Y117">
            <v>0</v>
          </cell>
          <cell r="Z117">
            <v>0</v>
          </cell>
          <cell r="AA117">
            <v>0</v>
          </cell>
          <cell r="AB117">
            <v>0</v>
          </cell>
          <cell r="AC117">
            <v>0</v>
          </cell>
          <cell r="AD117">
            <v>0</v>
          </cell>
          <cell r="AE117">
            <v>0</v>
          </cell>
          <cell r="AF117">
            <v>0</v>
          </cell>
          <cell r="AG117">
            <v>0</v>
          </cell>
          <cell r="AH117">
            <v>0</v>
          </cell>
          <cell r="AI117">
            <v>0</v>
          </cell>
          <cell r="AJ117">
            <v>0</v>
          </cell>
          <cell r="AK117">
            <v>0</v>
          </cell>
          <cell r="AL117">
            <v>0</v>
          </cell>
          <cell r="AM117">
            <v>0</v>
          </cell>
          <cell r="AN117">
            <v>0</v>
          </cell>
          <cell r="AO117">
            <v>0</v>
          </cell>
          <cell r="AP117">
            <v>0</v>
          </cell>
          <cell r="AQ117">
            <v>0</v>
          </cell>
          <cell r="AR117">
            <v>0</v>
          </cell>
          <cell r="AS117">
            <v>0</v>
          </cell>
          <cell r="AT117">
            <v>0</v>
          </cell>
          <cell r="AU117">
            <v>0</v>
          </cell>
          <cell r="AV117">
            <v>0</v>
          </cell>
          <cell r="AW117">
            <v>0</v>
          </cell>
          <cell r="AX117">
            <v>0</v>
          </cell>
          <cell r="AY117">
            <v>0</v>
          </cell>
          <cell r="AZ117">
            <v>0</v>
          </cell>
          <cell r="BA117">
            <v>0</v>
          </cell>
        </row>
        <row r="118">
          <cell r="A118" t="str">
            <v>EL/JPY-36</v>
          </cell>
          <cell r="B118" t="str">
            <v>EXT</v>
          </cell>
          <cell r="C118" t="str">
            <v xml:space="preserve">    Euronota XXXVI Yenes (3.25%)</v>
          </cell>
          <cell r="X118">
            <v>0</v>
          </cell>
          <cell r="Y118">
            <v>0</v>
          </cell>
          <cell r="Z118">
            <v>0</v>
          </cell>
          <cell r="AA118">
            <v>0</v>
          </cell>
          <cell r="AB118">
            <v>0</v>
          </cell>
          <cell r="AC118">
            <v>0</v>
          </cell>
          <cell r="AD118">
            <v>0</v>
          </cell>
          <cell r="AE118">
            <v>0</v>
          </cell>
          <cell r="AF118">
            <v>0</v>
          </cell>
          <cell r="AG118">
            <v>0</v>
          </cell>
          <cell r="AH118">
            <v>0</v>
          </cell>
          <cell r="AI118">
            <v>0</v>
          </cell>
          <cell r="AJ118">
            <v>0</v>
          </cell>
          <cell r="AK118">
            <v>0</v>
          </cell>
          <cell r="AL118">
            <v>0</v>
          </cell>
          <cell r="AM118">
            <v>0</v>
          </cell>
          <cell r="AN118">
            <v>0</v>
          </cell>
          <cell r="AO118">
            <v>0</v>
          </cell>
          <cell r="AP118">
            <v>0</v>
          </cell>
          <cell r="AQ118">
            <v>0</v>
          </cell>
          <cell r="AR118">
            <v>0</v>
          </cell>
          <cell r="AS118">
            <v>0</v>
          </cell>
          <cell r="AT118">
            <v>0</v>
          </cell>
          <cell r="AU118">
            <v>0</v>
          </cell>
          <cell r="AV118">
            <v>0</v>
          </cell>
          <cell r="AW118">
            <v>0</v>
          </cell>
          <cell r="AX118">
            <v>0</v>
          </cell>
          <cell r="AY118">
            <v>0</v>
          </cell>
          <cell r="AZ118">
            <v>0</v>
          </cell>
          <cell r="BA118">
            <v>0</v>
          </cell>
        </row>
        <row r="119">
          <cell r="A119" t="str">
            <v>EL/DEM-37</v>
          </cell>
          <cell r="B119" t="str">
            <v>EXT</v>
          </cell>
          <cell r="C119" t="str">
            <v xml:space="preserve">    Euronota XXXVII DM (10.25%)</v>
          </cell>
          <cell r="X119">
            <v>0</v>
          </cell>
          <cell r="Y119">
            <v>0</v>
          </cell>
          <cell r="Z119">
            <v>0</v>
          </cell>
          <cell r="AA119">
            <v>0</v>
          </cell>
          <cell r="AB119">
            <v>0</v>
          </cell>
          <cell r="AC119">
            <v>0</v>
          </cell>
          <cell r="AD119">
            <v>0</v>
          </cell>
          <cell r="AE119">
            <v>0</v>
          </cell>
          <cell r="AF119">
            <v>0</v>
          </cell>
          <cell r="AG119">
            <v>0</v>
          </cell>
          <cell r="AH119">
            <v>0</v>
          </cell>
          <cell r="AI119">
            <v>0</v>
          </cell>
          <cell r="AJ119">
            <v>0</v>
          </cell>
          <cell r="AK119">
            <v>0</v>
          </cell>
          <cell r="AL119">
            <v>0</v>
          </cell>
          <cell r="AM119">
            <v>0</v>
          </cell>
          <cell r="AN119">
            <v>0</v>
          </cell>
          <cell r="AO119">
            <v>0</v>
          </cell>
          <cell r="AP119">
            <v>0</v>
          </cell>
          <cell r="AQ119">
            <v>0</v>
          </cell>
          <cell r="AR119">
            <v>0</v>
          </cell>
          <cell r="AS119">
            <v>0</v>
          </cell>
          <cell r="AT119">
            <v>0</v>
          </cell>
          <cell r="AU119">
            <v>0</v>
          </cell>
          <cell r="AV119">
            <v>0</v>
          </cell>
          <cell r="AW119">
            <v>0</v>
          </cell>
          <cell r="AX119">
            <v>0</v>
          </cell>
          <cell r="AY119">
            <v>0</v>
          </cell>
          <cell r="AZ119">
            <v>0</v>
          </cell>
          <cell r="BA119">
            <v>0</v>
          </cell>
        </row>
        <row r="120">
          <cell r="A120" t="str">
            <v>EL/ITL-38</v>
          </cell>
          <cell r="B120" t="str">
            <v>EXT</v>
          </cell>
          <cell r="C120" t="str">
            <v xml:space="preserve">    Euronota XXXVIII LIT (13.25%)</v>
          </cell>
          <cell r="X120">
            <v>0</v>
          </cell>
          <cell r="Y120">
            <v>0</v>
          </cell>
          <cell r="Z120">
            <v>0</v>
          </cell>
          <cell r="AA120">
            <v>0</v>
          </cell>
          <cell r="AB120">
            <v>0</v>
          </cell>
          <cell r="AC120">
            <v>0</v>
          </cell>
          <cell r="AD120">
            <v>0</v>
          </cell>
          <cell r="AE120">
            <v>0</v>
          </cell>
          <cell r="AF120">
            <v>0</v>
          </cell>
          <cell r="AG120">
            <v>0</v>
          </cell>
          <cell r="AH120">
            <v>0</v>
          </cell>
          <cell r="AI120">
            <v>0</v>
          </cell>
          <cell r="AJ120">
            <v>0</v>
          </cell>
          <cell r="AK120">
            <v>0</v>
          </cell>
          <cell r="AL120">
            <v>0</v>
          </cell>
          <cell r="AM120">
            <v>0</v>
          </cell>
          <cell r="AN120">
            <v>0</v>
          </cell>
          <cell r="AO120">
            <v>0</v>
          </cell>
          <cell r="AP120">
            <v>0</v>
          </cell>
          <cell r="AQ120">
            <v>0</v>
          </cell>
          <cell r="AR120">
            <v>0</v>
          </cell>
          <cell r="AS120">
            <v>0</v>
          </cell>
          <cell r="AT120">
            <v>0</v>
          </cell>
          <cell r="AU120">
            <v>0</v>
          </cell>
          <cell r="AV120">
            <v>0</v>
          </cell>
          <cell r="AW120">
            <v>0</v>
          </cell>
          <cell r="AX120">
            <v>0</v>
          </cell>
          <cell r="AY120">
            <v>0</v>
          </cell>
          <cell r="AZ120">
            <v>0</v>
          </cell>
          <cell r="BA120">
            <v>0</v>
          </cell>
        </row>
        <row r="121">
          <cell r="A121" t="str">
            <v>EL/JPY-39</v>
          </cell>
          <cell r="B121" t="str">
            <v>EXT</v>
          </cell>
          <cell r="C121" t="str">
            <v xml:space="preserve">    Euronota XXXIL Y (7.4%)</v>
          </cell>
          <cell r="X121">
            <v>0</v>
          </cell>
          <cell r="Y121">
            <v>0</v>
          </cell>
          <cell r="Z121">
            <v>0</v>
          </cell>
          <cell r="AA121">
            <v>0</v>
          </cell>
          <cell r="AB121">
            <v>0</v>
          </cell>
          <cell r="AC121">
            <v>0</v>
          </cell>
          <cell r="AD121">
            <v>0</v>
          </cell>
          <cell r="AE121">
            <v>0</v>
          </cell>
          <cell r="AF121">
            <v>0</v>
          </cell>
          <cell r="AG121">
            <v>0</v>
          </cell>
          <cell r="AH121">
            <v>0</v>
          </cell>
          <cell r="AI121">
            <v>0</v>
          </cell>
          <cell r="AJ121">
            <v>0</v>
          </cell>
          <cell r="AK121">
            <v>0</v>
          </cell>
          <cell r="AL121">
            <v>0</v>
          </cell>
          <cell r="AM121">
            <v>0</v>
          </cell>
          <cell r="AN121">
            <v>0</v>
          </cell>
          <cell r="AO121">
            <v>0</v>
          </cell>
          <cell r="AP121">
            <v>0</v>
          </cell>
          <cell r="AQ121">
            <v>0</v>
          </cell>
          <cell r="AR121">
            <v>0</v>
          </cell>
          <cell r="AS121">
            <v>0</v>
          </cell>
          <cell r="AT121">
            <v>0</v>
          </cell>
          <cell r="AU121">
            <v>0</v>
          </cell>
          <cell r="AV121">
            <v>0</v>
          </cell>
          <cell r="AW121">
            <v>0</v>
          </cell>
          <cell r="AX121">
            <v>0</v>
          </cell>
          <cell r="AY121">
            <v>0</v>
          </cell>
          <cell r="AZ121">
            <v>0</v>
          </cell>
          <cell r="BA121">
            <v>0</v>
          </cell>
        </row>
        <row r="122">
          <cell r="A122" t="str">
            <v>EL/DEM-40</v>
          </cell>
          <cell r="B122" t="str">
            <v>EXT</v>
          </cell>
          <cell r="C122" t="str">
            <v xml:space="preserve">    Euronota XL DM (11.25%)</v>
          </cell>
          <cell r="X122">
            <v>0</v>
          </cell>
          <cell r="Y122">
            <v>0</v>
          </cell>
          <cell r="Z122">
            <v>0</v>
          </cell>
          <cell r="AA122">
            <v>0</v>
          </cell>
          <cell r="AB122">
            <v>0</v>
          </cell>
          <cell r="AC122">
            <v>0</v>
          </cell>
          <cell r="AD122">
            <v>0</v>
          </cell>
          <cell r="AE122">
            <v>0</v>
          </cell>
          <cell r="AF122">
            <v>0</v>
          </cell>
          <cell r="AG122">
            <v>0</v>
          </cell>
          <cell r="AH122">
            <v>0</v>
          </cell>
          <cell r="AI122">
            <v>0</v>
          </cell>
          <cell r="AJ122">
            <v>0</v>
          </cell>
          <cell r="AK122">
            <v>0</v>
          </cell>
          <cell r="AL122">
            <v>0</v>
          </cell>
          <cell r="AM122">
            <v>0</v>
          </cell>
          <cell r="AN122">
            <v>0</v>
          </cell>
          <cell r="AO122">
            <v>0</v>
          </cell>
          <cell r="AP122">
            <v>0</v>
          </cell>
          <cell r="AQ122">
            <v>0</v>
          </cell>
          <cell r="AR122">
            <v>0</v>
          </cell>
          <cell r="AS122">
            <v>0</v>
          </cell>
          <cell r="AT122">
            <v>0</v>
          </cell>
          <cell r="AU122">
            <v>0</v>
          </cell>
          <cell r="AV122">
            <v>0</v>
          </cell>
          <cell r="AW122">
            <v>0</v>
          </cell>
          <cell r="AX122">
            <v>0</v>
          </cell>
          <cell r="AY122">
            <v>0</v>
          </cell>
          <cell r="AZ122">
            <v>0</v>
          </cell>
          <cell r="BA122">
            <v>0</v>
          </cell>
        </row>
        <row r="123">
          <cell r="A123" t="str">
            <v>EL/ATS-41</v>
          </cell>
          <cell r="B123" t="str">
            <v>EXT</v>
          </cell>
          <cell r="C123" t="str">
            <v xml:space="preserve">    Euronota XLI ATS (9%)</v>
          </cell>
          <cell r="X123">
            <v>0</v>
          </cell>
          <cell r="Y123">
            <v>0</v>
          </cell>
          <cell r="Z123">
            <v>0</v>
          </cell>
          <cell r="AA123">
            <v>0</v>
          </cell>
          <cell r="AB123">
            <v>0</v>
          </cell>
          <cell r="AC123">
            <v>0</v>
          </cell>
          <cell r="AD123">
            <v>0</v>
          </cell>
          <cell r="AE123">
            <v>0</v>
          </cell>
          <cell r="AF123">
            <v>0</v>
          </cell>
          <cell r="AG123">
            <v>0</v>
          </cell>
          <cell r="AH123">
            <v>0</v>
          </cell>
          <cell r="AI123">
            <v>0</v>
          </cell>
          <cell r="AJ123">
            <v>0</v>
          </cell>
          <cell r="AK123">
            <v>0</v>
          </cell>
          <cell r="AL123">
            <v>0</v>
          </cell>
          <cell r="AM123">
            <v>0</v>
          </cell>
          <cell r="AN123">
            <v>0</v>
          </cell>
          <cell r="AO123">
            <v>0</v>
          </cell>
          <cell r="AP123">
            <v>0</v>
          </cell>
          <cell r="AQ123">
            <v>0</v>
          </cell>
          <cell r="AR123">
            <v>0</v>
          </cell>
          <cell r="AS123">
            <v>0</v>
          </cell>
          <cell r="AT123">
            <v>0</v>
          </cell>
          <cell r="AU123">
            <v>0</v>
          </cell>
          <cell r="AV123">
            <v>0</v>
          </cell>
          <cell r="AW123">
            <v>0</v>
          </cell>
          <cell r="AX123">
            <v>0</v>
          </cell>
          <cell r="AY123">
            <v>0</v>
          </cell>
          <cell r="AZ123">
            <v>0</v>
          </cell>
          <cell r="BA123">
            <v>0</v>
          </cell>
        </row>
        <row r="124">
          <cell r="A124" t="str">
            <v>EL/JPY-42</v>
          </cell>
          <cell r="B124" t="str">
            <v>EXT</v>
          </cell>
          <cell r="C124" t="str">
            <v xml:space="preserve">    Euronota XLII Y (7.4%)</v>
          </cell>
          <cell r="X124">
            <v>0</v>
          </cell>
          <cell r="Y124">
            <v>0</v>
          </cell>
          <cell r="Z124">
            <v>0</v>
          </cell>
          <cell r="AA124">
            <v>0</v>
          </cell>
          <cell r="AB124">
            <v>0</v>
          </cell>
          <cell r="AC124">
            <v>0</v>
          </cell>
          <cell r="AD124">
            <v>0</v>
          </cell>
          <cell r="AE124">
            <v>0</v>
          </cell>
          <cell r="AF124">
            <v>0</v>
          </cell>
          <cell r="AG124">
            <v>0</v>
          </cell>
          <cell r="AH124">
            <v>0</v>
          </cell>
          <cell r="AI124">
            <v>0</v>
          </cell>
          <cell r="AJ124">
            <v>0</v>
          </cell>
          <cell r="AK124">
            <v>0</v>
          </cell>
          <cell r="AL124">
            <v>0</v>
          </cell>
          <cell r="AM124">
            <v>0</v>
          </cell>
          <cell r="AN124">
            <v>0</v>
          </cell>
          <cell r="AO124">
            <v>0</v>
          </cell>
          <cell r="AP124">
            <v>0</v>
          </cell>
          <cell r="AQ124">
            <v>0</v>
          </cell>
          <cell r="AR124">
            <v>0</v>
          </cell>
          <cell r="AS124">
            <v>0</v>
          </cell>
          <cell r="AT124">
            <v>0</v>
          </cell>
          <cell r="AU124">
            <v>0</v>
          </cell>
          <cell r="AV124">
            <v>0</v>
          </cell>
          <cell r="AW124">
            <v>0</v>
          </cell>
          <cell r="AX124">
            <v>0</v>
          </cell>
          <cell r="AY124">
            <v>0</v>
          </cell>
          <cell r="AZ124">
            <v>0</v>
          </cell>
          <cell r="BA124">
            <v>0</v>
          </cell>
        </row>
        <row r="125">
          <cell r="A125" t="str">
            <v>EL/JPY-43</v>
          </cell>
          <cell r="B125" t="str">
            <v>EXT</v>
          </cell>
          <cell r="C125" t="str">
            <v xml:space="preserve">    Euronota XLIII Y (5.5%)</v>
          </cell>
          <cell r="X125">
            <v>0</v>
          </cell>
          <cell r="Y125">
            <v>0</v>
          </cell>
          <cell r="Z125">
            <v>0</v>
          </cell>
          <cell r="AA125">
            <v>0</v>
          </cell>
          <cell r="AB125">
            <v>0</v>
          </cell>
          <cell r="AC125">
            <v>0</v>
          </cell>
          <cell r="AD125">
            <v>0</v>
          </cell>
          <cell r="AE125">
            <v>0</v>
          </cell>
          <cell r="AF125">
            <v>0</v>
          </cell>
          <cell r="AG125">
            <v>0</v>
          </cell>
          <cell r="AH125">
            <v>0</v>
          </cell>
          <cell r="AI125">
            <v>0</v>
          </cell>
          <cell r="AJ125">
            <v>0</v>
          </cell>
          <cell r="AK125">
            <v>0</v>
          </cell>
          <cell r="AL125">
            <v>0</v>
          </cell>
          <cell r="AM125">
            <v>0</v>
          </cell>
          <cell r="AN125">
            <v>0</v>
          </cell>
          <cell r="AO125">
            <v>0</v>
          </cell>
          <cell r="AP125">
            <v>0</v>
          </cell>
          <cell r="AQ125">
            <v>0</v>
          </cell>
          <cell r="AR125">
            <v>0</v>
          </cell>
          <cell r="AS125">
            <v>0</v>
          </cell>
          <cell r="AT125">
            <v>0</v>
          </cell>
          <cell r="AU125">
            <v>0</v>
          </cell>
          <cell r="AV125">
            <v>0</v>
          </cell>
          <cell r="AW125">
            <v>0</v>
          </cell>
          <cell r="AX125">
            <v>0</v>
          </cell>
          <cell r="AY125">
            <v>0</v>
          </cell>
          <cell r="AZ125">
            <v>0</v>
          </cell>
          <cell r="BA125">
            <v>0</v>
          </cell>
        </row>
        <row r="126">
          <cell r="A126" t="str">
            <v>EL/DEM-44</v>
          </cell>
          <cell r="B126" t="str">
            <v>EXT</v>
          </cell>
          <cell r="C126" t="str">
            <v xml:space="preserve">    Euronota XLIV DM (11.75%)</v>
          </cell>
          <cell r="X126">
            <v>4.1210000000000004</v>
          </cell>
          <cell r="Y126">
            <v>4.2</v>
          </cell>
          <cell r="Z126">
            <v>2.7556650246305421</v>
          </cell>
          <cell r="AA126">
            <v>3.0065359477124183</v>
          </cell>
          <cell r="AB126">
            <v>2.9348127600554785</v>
          </cell>
          <cell r="AC126">
            <v>2.8962496578154946</v>
          </cell>
          <cell r="AD126">
            <v>2.90979097909791</v>
          </cell>
          <cell r="AE126">
            <v>3.2144376253266085</v>
          </cell>
          <cell r="AF126">
            <v>3.1469363474122543</v>
          </cell>
          <cell r="AG126">
            <v>2.9192649412284086</v>
          </cell>
          <cell r="AH126">
            <v>2.8217848189043582</v>
          </cell>
          <cell r="AI126">
            <v>2.887403831781381</v>
          </cell>
          <cell r="AJ126">
            <v>2.6923876674506597</v>
          </cell>
          <cell r="AK126">
            <v>2.5838116655789034</v>
          </cell>
          <cell r="AL126">
            <v>2.6303913800952574</v>
          </cell>
          <cell r="AM126">
            <v>2.3839525930167755</v>
          </cell>
          <cell r="AN126">
            <v>2.5351472264971906</v>
          </cell>
          <cell r="AO126">
            <v>2.442371926178323</v>
          </cell>
          <cell r="AP126">
            <v>2.29956488324</v>
          </cell>
          <cell r="AQ126">
            <v>2.4800422235392854</v>
          </cell>
          <cell r="AR126">
            <v>2.4800422235392854</v>
          </cell>
          <cell r="AS126">
            <v>2.3727818862638177</v>
          </cell>
          <cell r="AT126">
            <v>2.3727818862638177</v>
          </cell>
          <cell r="AU126">
            <v>10.470497</v>
          </cell>
          <cell r="AV126">
            <v>10.502570444570001</v>
          </cell>
          <cell r="AW126">
            <v>9.9345563401400003</v>
          </cell>
          <cell r="AX126">
            <v>9.50207929888</v>
          </cell>
          <cell r="AY126">
            <v>8.9899354342300004</v>
          </cell>
          <cell r="AZ126">
            <v>8.9315908789744736</v>
          </cell>
          <cell r="BA126">
            <v>8.2201676861500008</v>
          </cell>
        </row>
        <row r="127">
          <cell r="A127" t="str">
            <v>EL/DEM-45</v>
          </cell>
          <cell r="B127" t="str">
            <v>EXT</v>
          </cell>
          <cell r="C127" t="str">
            <v xml:space="preserve">    Euronota XLV DM (7%)</v>
          </cell>
          <cell r="X127">
            <v>0</v>
          </cell>
          <cell r="Y127">
            <v>0</v>
          </cell>
          <cell r="Z127">
            <v>0</v>
          </cell>
          <cell r="AA127">
            <v>0</v>
          </cell>
          <cell r="AB127">
            <v>0</v>
          </cell>
          <cell r="AC127">
            <v>0</v>
          </cell>
          <cell r="AD127">
            <v>0</v>
          </cell>
          <cell r="AE127">
            <v>0</v>
          </cell>
          <cell r="AF127">
            <v>0</v>
          </cell>
          <cell r="AG127">
            <v>0</v>
          </cell>
          <cell r="AH127">
            <v>0</v>
          </cell>
          <cell r="AI127">
            <v>0</v>
          </cell>
          <cell r="AJ127">
            <v>0</v>
          </cell>
          <cell r="AK127">
            <v>0</v>
          </cell>
          <cell r="AL127">
            <v>0</v>
          </cell>
          <cell r="AM127">
            <v>0</v>
          </cell>
          <cell r="AN127">
            <v>0</v>
          </cell>
          <cell r="AO127">
            <v>0</v>
          </cell>
          <cell r="AP127">
            <v>0</v>
          </cell>
          <cell r="AQ127">
            <v>0</v>
          </cell>
          <cell r="AR127">
            <v>0</v>
          </cell>
          <cell r="AS127">
            <v>0</v>
          </cell>
          <cell r="AT127">
            <v>0</v>
          </cell>
          <cell r="AU127">
            <v>0</v>
          </cell>
          <cell r="AV127">
            <v>0</v>
          </cell>
          <cell r="AW127">
            <v>0</v>
          </cell>
          <cell r="AX127">
            <v>0</v>
          </cell>
          <cell r="AY127">
            <v>0</v>
          </cell>
          <cell r="AZ127">
            <v>0</v>
          </cell>
          <cell r="BA127">
            <v>0</v>
          </cell>
        </row>
        <row r="128">
          <cell r="A128" t="str">
            <v>EL/JPY-46</v>
          </cell>
          <cell r="B128" t="str">
            <v>EXT</v>
          </cell>
          <cell r="C128" t="str">
            <v xml:space="preserve">    Euronota XLVI Y (7.4%)</v>
          </cell>
          <cell r="X128">
            <v>0</v>
          </cell>
          <cell r="Y128">
            <v>0</v>
          </cell>
          <cell r="Z128">
            <v>0</v>
          </cell>
          <cell r="AA128">
            <v>0</v>
          </cell>
          <cell r="AB128">
            <v>0</v>
          </cell>
          <cell r="AC128">
            <v>0</v>
          </cell>
          <cell r="AD128">
            <v>0</v>
          </cell>
          <cell r="AE128">
            <v>0</v>
          </cell>
          <cell r="AF128">
            <v>0</v>
          </cell>
          <cell r="AG128">
            <v>0</v>
          </cell>
          <cell r="AH128">
            <v>0</v>
          </cell>
          <cell r="AI128">
            <v>0</v>
          </cell>
          <cell r="AJ128">
            <v>0</v>
          </cell>
          <cell r="AK128">
            <v>0</v>
          </cell>
          <cell r="AL128">
            <v>0</v>
          </cell>
          <cell r="AM128">
            <v>0</v>
          </cell>
          <cell r="AN128">
            <v>0</v>
          </cell>
          <cell r="AO128">
            <v>0</v>
          </cell>
          <cell r="AP128">
            <v>0</v>
          </cell>
          <cell r="AQ128">
            <v>0</v>
          </cell>
          <cell r="AR128">
            <v>0</v>
          </cell>
          <cell r="AS128">
            <v>0</v>
          </cell>
          <cell r="AT128">
            <v>0</v>
          </cell>
          <cell r="AU128">
            <v>0</v>
          </cell>
          <cell r="AV128">
            <v>0</v>
          </cell>
          <cell r="AW128">
            <v>0</v>
          </cell>
          <cell r="AX128">
            <v>0</v>
          </cell>
          <cell r="AY128">
            <v>0</v>
          </cell>
          <cell r="AZ128">
            <v>0</v>
          </cell>
          <cell r="BA128">
            <v>0</v>
          </cell>
        </row>
        <row r="129">
          <cell r="A129" t="str">
            <v>EL/ITL-47</v>
          </cell>
          <cell r="B129" t="str">
            <v>EXT</v>
          </cell>
          <cell r="C129" t="str">
            <v xml:space="preserve">    Euronota XLVII LIT (11%)</v>
          </cell>
          <cell r="X129">
            <v>0</v>
          </cell>
          <cell r="Y129">
            <v>0</v>
          </cell>
          <cell r="Z129">
            <v>0</v>
          </cell>
          <cell r="AA129">
            <v>0</v>
          </cell>
          <cell r="AB129">
            <v>0</v>
          </cell>
          <cell r="AC129">
            <v>0</v>
          </cell>
          <cell r="AD129">
            <v>0</v>
          </cell>
          <cell r="AE129">
            <v>0</v>
          </cell>
          <cell r="AF129">
            <v>0</v>
          </cell>
          <cell r="AG129">
            <v>0</v>
          </cell>
          <cell r="AH129">
            <v>0</v>
          </cell>
          <cell r="AI129">
            <v>0</v>
          </cell>
          <cell r="AJ129">
            <v>0</v>
          </cell>
          <cell r="AK129">
            <v>0</v>
          </cell>
          <cell r="AL129">
            <v>0</v>
          </cell>
          <cell r="AM129">
            <v>0</v>
          </cell>
          <cell r="AN129">
            <v>0</v>
          </cell>
          <cell r="AO129">
            <v>0</v>
          </cell>
          <cell r="AP129">
            <v>0</v>
          </cell>
          <cell r="AQ129">
            <v>0</v>
          </cell>
          <cell r="AR129">
            <v>0</v>
          </cell>
          <cell r="AS129">
            <v>0</v>
          </cell>
          <cell r="AT129">
            <v>0</v>
          </cell>
          <cell r="AU129">
            <v>0</v>
          </cell>
          <cell r="AV129">
            <v>0</v>
          </cell>
          <cell r="AW129">
            <v>0</v>
          </cell>
          <cell r="AX129">
            <v>0</v>
          </cell>
          <cell r="AY129">
            <v>0</v>
          </cell>
          <cell r="AZ129">
            <v>0</v>
          </cell>
          <cell r="BA129">
            <v>0</v>
          </cell>
        </row>
        <row r="130">
          <cell r="A130" t="str">
            <v>EL/NLG-48</v>
          </cell>
          <cell r="B130" t="str">
            <v>EXT</v>
          </cell>
          <cell r="C130" t="str">
            <v xml:space="preserve">    Euronota XLVIII FH (7.625%)</v>
          </cell>
          <cell r="X130">
            <v>0</v>
          </cell>
          <cell r="Y130">
            <v>0</v>
          </cell>
          <cell r="Z130">
            <v>0</v>
          </cell>
          <cell r="AA130">
            <v>0</v>
          </cell>
          <cell r="AB130">
            <v>0</v>
          </cell>
          <cell r="AC130">
            <v>0</v>
          </cell>
          <cell r="AD130">
            <v>0</v>
          </cell>
          <cell r="AE130">
            <v>0</v>
          </cell>
          <cell r="AF130">
            <v>0</v>
          </cell>
          <cell r="AG130">
            <v>0</v>
          </cell>
          <cell r="AH130">
            <v>0</v>
          </cell>
          <cell r="AI130">
            <v>0</v>
          </cell>
          <cell r="AJ130">
            <v>0</v>
          </cell>
          <cell r="AK130">
            <v>0</v>
          </cell>
          <cell r="AL130">
            <v>0</v>
          </cell>
          <cell r="AM130">
            <v>0</v>
          </cell>
          <cell r="AN130">
            <v>0</v>
          </cell>
          <cell r="AO130">
            <v>0</v>
          </cell>
          <cell r="AP130">
            <v>0</v>
          </cell>
          <cell r="AQ130">
            <v>0</v>
          </cell>
          <cell r="AR130">
            <v>0</v>
          </cell>
          <cell r="AS130">
            <v>0</v>
          </cell>
          <cell r="AT130">
            <v>0</v>
          </cell>
          <cell r="AU130">
            <v>0</v>
          </cell>
          <cell r="AV130">
            <v>0</v>
          </cell>
          <cell r="AW130">
            <v>0</v>
          </cell>
          <cell r="AX130">
            <v>0</v>
          </cell>
          <cell r="AY130">
            <v>0</v>
          </cell>
          <cell r="AZ130">
            <v>0</v>
          </cell>
          <cell r="BA130">
            <v>0</v>
          </cell>
        </row>
        <row r="131">
          <cell r="A131" t="str">
            <v>EL/LIB-49</v>
          </cell>
          <cell r="B131" t="str">
            <v>EXT</v>
          </cell>
          <cell r="C131" t="str">
            <v xml:space="preserve">    Euronota XLIX LIB (11.5%)</v>
          </cell>
          <cell r="X131">
            <v>0</v>
          </cell>
          <cell r="Y131">
            <v>0</v>
          </cell>
          <cell r="Z131">
            <v>0</v>
          </cell>
          <cell r="AA131">
            <v>0</v>
          </cell>
          <cell r="AB131">
            <v>0</v>
          </cell>
          <cell r="AC131">
            <v>0</v>
          </cell>
          <cell r="AD131">
            <v>0</v>
          </cell>
          <cell r="AE131">
            <v>0</v>
          </cell>
          <cell r="AF131">
            <v>0</v>
          </cell>
          <cell r="AG131">
            <v>0</v>
          </cell>
          <cell r="AH131">
            <v>0</v>
          </cell>
          <cell r="AI131">
            <v>0</v>
          </cell>
          <cell r="AJ131">
            <v>0</v>
          </cell>
          <cell r="AK131">
            <v>0</v>
          </cell>
          <cell r="AL131">
            <v>0</v>
          </cell>
          <cell r="AM131">
            <v>0</v>
          </cell>
          <cell r="AN131">
            <v>0</v>
          </cell>
          <cell r="AO131">
            <v>0</v>
          </cell>
          <cell r="AP131">
            <v>0</v>
          </cell>
          <cell r="AQ131">
            <v>0</v>
          </cell>
          <cell r="AR131">
            <v>0</v>
          </cell>
          <cell r="AS131">
            <v>0</v>
          </cell>
          <cell r="AT131">
            <v>0</v>
          </cell>
          <cell r="AU131">
            <v>0</v>
          </cell>
          <cell r="AV131">
            <v>0</v>
          </cell>
          <cell r="AW131">
            <v>0</v>
          </cell>
          <cell r="AX131">
            <v>0</v>
          </cell>
          <cell r="AY131">
            <v>0</v>
          </cell>
          <cell r="AZ131">
            <v>0</v>
          </cell>
          <cell r="BA131">
            <v>0</v>
          </cell>
        </row>
        <row r="132">
          <cell r="A132" t="str">
            <v>EL/USD-50</v>
          </cell>
          <cell r="B132" t="str">
            <v>EXT</v>
          </cell>
          <cell r="C132" t="str">
            <v xml:space="preserve">    Euronota L (Libor + 270 p.b.)</v>
          </cell>
          <cell r="X132">
            <v>0</v>
          </cell>
          <cell r="Y132">
            <v>0</v>
          </cell>
          <cell r="Z132">
            <v>0</v>
          </cell>
          <cell r="AA132">
            <v>0</v>
          </cell>
          <cell r="AB132">
            <v>0</v>
          </cell>
          <cell r="AC132">
            <v>0</v>
          </cell>
          <cell r="AD132">
            <v>4.9474600000000004</v>
          </cell>
          <cell r="AE132">
            <v>4.9474600000000004</v>
          </cell>
          <cell r="AF132">
            <v>4.5999999999999996</v>
          </cell>
          <cell r="AG132">
            <v>4.5999999999999996</v>
          </cell>
          <cell r="AH132">
            <v>4.5999999999999996</v>
          </cell>
          <cell r="AI132">
            <v>0</v>
          </cell>
          <cell r="AJ132">
            <v>0</v>
          </cell>
          <cell r="AK132">
            <v>0</v>
          </cell>
          <cell r="AL132">
            <v>0</v>
          </cell>
          <cell r="AM132">
            <v>0</v>
          </cell>
          <cell r="AN132">
            <v>0</v>
          </cell>
          <cell r="AO132">
            <v>0</v>
          </cell>
          <cell r="AP132">
            <v>0</v>
          </cell>
          <cell r="AQ132">
            <v>0</v>
          </cell>
          <cell r="AR132">
            <v>0</v>
          </cell>
          <cell r="AS132">
            <v>0</v>
          </cell>
          <cell r="AT132">
            <v>0</v>
          </cell>
          <cell r="AU132">
            <v>0</v>
          </cell>
          <cell r="AV132">
            <v>0</v>
          </cell>
          <cell r="AW132">
            <v>0</v>
          </cell>
          <cell r="AX132">
            <v>0</v>
          </cell>
          <cell r="AY132">
            <v>0</v>
          </cell>
          <cell r="AZ132">
            <v>0</v>
          </cell>
          <cell r="BA132">
            <v>0</v>
          </cell>
        </row>
        <row r="133">
          <cell r="A133" t="str">
            <v>EL/DEM-51</v>
          </cell>
          <cell r="B133" t="str">
            <v>EXT</v>
          </cell>
          <cell r="C133" t="str">
            <v xml:space="preserve">    Euronota LI DM (9%)</v>
          </cell>
          <cell r="X133">
            <v>0</v>
          </cell>
          <cell r="Y133">
            <v>0</v>
          </cell>
          <cell r="Z133">
            <v>0</v>
          </cell>
          <cell r="AA133">
            <v>0</v>
          </cell>
          <cell r="AB133">
            <v>0</v>
          </cell>
          <cell r="AC133">
            <v>0</v>
          </cell>
          <cell r="AD133">
            <v>0</v>
          </cell>
          <cell r="AE133">
            <v>0</v>
          </cell>
          <cell r="AF133">
            <v>0</v>
          </cell>
          <cell r="AG133">
            <v>0</v>
          </cell>
          <cell r="AH133">
            <v>0</v>
          </cell>
          <cell r="AI133">
            <v>0</v>
          </cell>
          <cell r="AJ133">
            <v>0</v>
          </cell>
          <cell r="AK133">
            <v>0</v>
          </cell>
          <cell r="AL133">
            <v>0</v>
          </cell>
          <cell r="AM133">
            <v>0</v>
          </cell>
          <cell r="AN133">
            <v>0</v>
          </cell>
          <cell r="AO133">
            <v>0</v>
          </cell>
          <cell r="AP133">
            <v>0</v>
          </cell>
          <cell r="AQ133">
            <v>0</v>
          </cell>
          <cell r="AR133">
            <v>0</v>
          </cell>
          <cell r="AS133">
            <v>0</v>
          </cell>
          <cell r="AT133">
            <v>0</v>
          </cell>
          <cell r="AU133">
            <v>0</v>
          </cell>
          <cell r="AV133">
            <v>0</v>
          </cell>
          <cell r="AW133">
            <v>0</v>
          </cell>
          <cell r="AX133">
            <v>0</v>
          </cell>
          <cell r="AY133">
            <v>0</v>
          </cell>
          <cell r="AZ133">
            <v>0</v>
          </cell>
          <cell r="BA133">
            <v>0</v>
          </cell>
        </row>
        <row r="134">
          <cell r="A134" t="str">
            <v>EL/DEM-52</v>
          </cell>
          <cell r="B134" t="str">
            <v>EXT</v>
          </cell>
          <cell r="C134" t="str">
            <v xml:space="preserve">    Euronota LII DM (12%)</v>
          </cell>
          <cell r="X134">
            <v>0</v>
          </cell>
          <cell r="Y134">
            <v>0</v>
          </cell>
          <cell r="Z134">
            <v>0</v>
          </cell>
          <cell r="AA134">
            <v>0</v>
          </cell>
          <cell r="AB134">
            <v>0</v>
          </cell>
          <cell r="AC134">
            <v>0</v>
          </cell>
          <cell r="AD134">
            <v>0</v>
          </cell>
          <cell r="AE134">
            <v>0</v>
          </cell>
          <cell r="AF134">
            <v>0</v>
          </cell>
          <cell r="AG134">
            <v>0</v>
          </cell>
          <cell r="AH134">
            <v>0</v>
          </cell>
          <cell r="AI134">
            <v>0</v>
          </cell>
          <cell r="AJ134">
            <v>0</v>
          </cell>
          <cell r="AK134">
            <v>0</v>
          </cell>
          <cell r="AL134">
            <v>0</v>
          </cell>
          <cell r="AM134">
            <v>0</v>
          </cell>
          <cell r="AN134">
            <v>0</v>
          </cell>
          <cell r="AO134">
            <v>0</v>
          </cell>
          <cell r="AP134">
            <v>0</v>
          </cell>
          <cell r="AQ134">
            <v>0</v>
          </cell>
          <cell r="AR134">
            <v>0</v>
          </cell>
          <cell r="AS134">
            <v>0</v>
          </cell>
          <cell r="AT134">
            <v>0</v>
          </cell>
          <cell r="AU134">
            <v>0</v>
          </cell>
          <cell r="AV134">
            <v>0</v>
          </cell>
          <cell r="AW134">
            <v>0</v>
          </cell>
          <cell r="AX134">
            <v>0</v>
          </cell>
          <cell r="AY134">
            <v>0</v>
          </cell>
          <cell r="AZ134">
            <v>0</v>
          </cell>
          <cell r="BA134">
            <v>0</v>
          </cell>
        </row>
        <row r="135">
          <cell r="A135" t="str">
            <v>EL/ITL-53</v>
          </cell>
          <cell r="B135" t="str">
            <v>EXT</v>
          </cell>
          <cell r="C135" t="str">
            <v xml:space="preserve">    Euronota LIII LIT (11%)</v>
          </cell>
          <cell r="X135">
            <v>0</v>
          </cell>
          <cell r="Y135">
            <v>0</v>
          </cell>
          <cell r="Z135">
            <v>0</v>
          </cell>
          <cell r="AA135">
            <v>0</v>
          </cell>
          <cell r="AB135">
            <v>0</v>
          </cell>
          <cell r="AC135">
            <v>0</v>
          </cell>
          <cell r="AD135">
            <v>0</v>
          </cell>
          <cell r="AE135">
            <v>0</v>
          </cell>
          <cell r="AF135">
            <v>0</v>
          </cell>
          <cell r="AG135">
            <v>0</v>
          </cell>
          <cell r="AH135">
            <v>0</v>
          </cell>
          <cell r="AI135">
            <v>0</v>
          </cell>
          <cell r="AJ135">
            <v>0</v>
          </cell>
          <cell r="AK135">
            <v>0</v>
          </cell>
          <cell r="AL135">
            <v>0</v>
          </cell>
          <cell r="AM135">
            <v>0</v>
          </cell>
          <cell r="AN135">
            <v>0</v>
          </cell>
          <cell r="AO135">
            <v>2.964</v>
          </cell>
          <cell r="AP135">
            <v>0</v>
          </cell>
          <cell r="AQ135">
            <v>0</v>
          </cell>
          <cell r="AR135">
            <v>0</v>
          </cell>
          <cell r="AS135">
            <v>0</v>
          </cell>
          <cell r="AT135">
            <v>0</v>
          </cell>
          <cell r="AU135">
            <v>0</v>
          </cell>
          <cell r="AV135">
            <v>0</v>
          </cell>
          <cell r="AW135">
            <v>0</v>
          </cell>
          <cell r="AX135">
            <v>0</v>
          </cell>
          <cell r="AY135">
            <v>0</v>
          </cell>
          <cell r="AZ135">
            <v>2.964</v>
          </cell>
          <cell r="BA135">
            <v>0</v>
          </cell>
        </row>
        <row r="136">
          <cell r="A136" t="str">
            <v>EL/JPY-54</v>
          </cell>
          <cell r="B136" t="str">
            <v>EXT</v>
          </cell>
          <cell r="C136" t="str">
            <v xml:space="preserve">    Euronota LIV Y (6%)</v>
          </cell>
          <cell r="X136">
            <v>0</v>
          </cell>
          <cell r="Y136">
            <v>0</v>
          </cell>
          <cell r="Z136">
            <v>0</v>
          </cell>
          <cell r="AA136">
            <v>0</v>
          </cell>
          <cell r="AB136">
            <v>0</v>
          </cell>
          <cell r="AC136">
            <v>0</v>
          </cell>
          <cell r="AD136">
            <v>0</v>
          </cell>
          <cell r="AE136">
            <v>0</v>
          </cell>
          <cell r="AF136">
            <v>0</v>
          </cell>
          <cell r="AG136">
            <v>0</v>
          </cell>
          <cell r="AH136">
            <v>0</v>
          </cell>
          <cell r="AI136">
            <v>0</v>
          </cell>
          <cell r="AJ136">
            <v>0</v>
          </cell>
          <cell r="AK136">
            <v>0</v>
          </cell>
          <cell r="AL136">
            <v>0</v>
          </cell>
          <cell r="AM136">
            <v>0</v>
          </cell>
          <cell r="AN136">
            <v>0</v>
          </cell>
          <cell r="AO136">
            <v>0</v>
          </cell>
          <cell r="AP136">
            <v>0</v>
          </cell>
          <cell r="AQ136">
            <v>0</v>
          </cell>
          <cell r="AR136">
            <v>0</v>
          </cell>
          <cell r="AS136">
            <v>0</v>
          </cell>
          <cell r="AT136">
            <v>0</v>
          </cell>
          <cell r="AU136">
            <v>0</v>
          </cell>
          <cell r="AV136">
            <v>0</v>
          </cell>
          <cell r="AW136">
            <v>0</v>
          </cell>
          <cell r="AX136">
            <v>0</v>
          </cell>
          <cell r="AY136">
            <v>0</v>
          </cell>
          <cell r="AZ136">
            <v>0</v>
          </cell>
          <cell r="BA136">
            <v>0</v>
          </cell>
        </row>
        <row r="137">
          <cell r="A137" t="str">
            <v>EL/DEM-55</v>
          </cell>
          <cell r="B137" t="str">
            <v>EXT</v>
          </cell>
          <cell r="C137" t="str">
            <v xml:space="preserve">    Euronota LV DM (11.75%)</v>
          </cell>
          <cell r="X137">
            <v>0</v>
          </cell>
          <cell r="Y137">
            <v>0</v>
          </cell>
          <cell r="Z137">
            <v>0</v>
          </cell>
          <cell r="AA137">
            <v>0</v>
          </cell>
          <cell r="AB137">
            <v>0</v>
          </cell>
          <cell r="AC137">
            <v>0</v>
          </cell>
          <cell r="AD137">
            <v>0</v>
          </cell>
          <cell r="AE137">
            <v>0</v>
          </cell>
          <cell r="AF137">
            <v>0</v>
          </cell>
          <cell r="AG137">
            <v>0</v>
          </cell>
          <cell r="AH137">
            <v>0</v>
          </cell>
          <cell r="AI137">
            <v>0</v>
          </cell>
          <cell r="AJ137">
            <v>0</v>
          </cell>
          <cell r="AK137">
            <v>0</v>
          </cell>
          <cell r="AL137">
            <v>0</v>
          </cell>
          <cell r="AM137">
            <v>0</v>
          </cell>
          <cell r="AN137">
            <v>0</v>
          </cell>
          <cell r="AO137">
            <v>24.223337246539835</v>
          </cell>
          <cell r="AP137">
            <v>0</v>
          </cell>
          <cell r="AQ137">
            <v>0</v>
          </cell>
          <cell r="AR137">
            <v>0</v>
          </cell>
          <cell r="AS137">
            <v>0</v>
          </cell>
          <cell r="AT137">
            <v>0</v>
          </cell>
          <cell r="AU137">
            <v>0</v>
          </cell>
          <cell r="AV137">
            <v>0</v>
          </cell>
          <cell r="AW137">
            <v>0</v>
          </cell>
          <cell r="AX137">
            <v>0</v>
          </cell>
          <cell r="AY137">
            <v>0</v>
          </cell>
          <cell r="AZ137">
            <v>0</v>
          </cell>
          <cell r="BA137">
            <v>0</v>
          </cell>
        </row>
        <row r="138">
          <cell r="A138" t="str">
            <v>EL/FRS-56</v>
          </cell>
          <cell r="B138" t="str">
            <v>EXT</v>
          </cell>
          <cell r="C138" t="str">
            <v xml:space="preserve">    Euronota LVI Chf (7%)</v>
          </cell>
          <cell r="X138">
            <v>0</v>
          </cell>
          <cell r="Y138">
            <v>0</v>
          </cell>
          <cell r="Z138">
            <v>0</v>
          </cell>
          <cell r="AA138">
            <v>0</v>
          </cell>
          <cell r="AB138">
            <v>0</v>
          </cell>
          <cell r="AC138">
            <v>0</v>
          </cell>
          <cell r="AD138">
            <v>0</v>
          </cell>
          <cell r="AE138">
            <v>0</v>
          </cell>
          <cell r="AF138">
            <v>0</v>
          </cell>
          <cell r="AG138">
            <v>0</v>
          </cell>
          <cell r="AH138">
            <v>0</v>
          </cell>
          <cell r="AI138">
            <v>0</v>
          </cell>
          <cell r="AJ138">
            <v>0</v>
          </cell>
          <cell r="AK138">
            <v>0</v>
          </cell>
          <cell r="AL138">
            <v>0</v>
          </cell>
          <cell r="AM138">
            <v>0</v>
          </cell>
          <cell r="AN138">
            <v>0</v>
          </cell>
          <cell r="AO138">
            <v>0</v>
          </cell>
          <cell r="AP138">
            <v>0</v>
          </cell>
          <cell r="AQ138">
            <v>0</v>
          </cell>
          <cell r="AR138">
            <v>0</v>
          </cell>
          <cell r="AS138">
            <v>0</v>
          </cell>
          <cell r="AT138">
            <v>0</v>
          </cell>
          <cell r="AU138">
            <v>0</v>
          </cell>
          <cell r="AV138">
            <v>0</v>
          </cell>
          <cell r="AW138">
            <v>0</v>
          </cell>
          <cell r="AX138">
            <v>0</v>
          </cell>
          <cell r="AY138">
            <v>0</v>
          </cell>
          <cell r="AZ138">
            <v>0</v>
          </cell>
          <cell r="BA138">
            <v>0</v>
          </cell>
        </row>
        <row r="139">
          <cell r="A139" t="str">
            <v>EL/ARP-57</v>
          </cell>
          <cell r="B139" t="str">
            <v>EXT</v>
          </cell>
          <cell r="C139" t="str">
            <v xml:space="preserve">    Euronota LVII $ (8.75%)</v>
          </cell>
          <cell r="X139">
            <v>0</v>
          </cell>
          <cell r="Y139">
            <v>0</v>
          </cell>
          <cell r="Z139">
            <v>0</v>
          </cell>
          <cell r="AA139">
            <v>0</v>
          </cell>
          <cell r="AB139">
            <v>0</v>
          </cell>
          <cell r="AC139">
            <v>0</v>
          </cell>
          <cell r="AD139">
            <v>0</v>
          </cell>
          <cell r="AE139">
            <v>0</v>
          </cell>
          <cell r="AF139">
            <v>0</v>
          </cell>
          <cell r="AG139">
            <v>0</v>
          </cell>
          <cell r="AH139">
            <v>0</v>
          </cell>
          <cell r="AI139">
            <v>0</v>
          </cell>
          <cell r="AJ139">
            <v>0</v>
          </cell>
          <cell r="AK139">
            <v>0</v>
          </cell>
          <cell r="AL139">
            <v>0</v>
          </cell>
          <cell r="AM139">
            <v>0</v>
          </cell>
          <cell r="AN139">
            <v>0</v>
          </cell>
          <cell r="AO139">
            <v>0</v>
          </cell>
          <cell r="AP139">
            <v>0</v>
          </cell>
          <cell r="AQ139">
            <v>0</v>
          </cell>
          <cell r="AR139">
            <v>0</v>
          </cell>
          <cell r="AS139">
            <v>0</v>
          </cell>
          <cell r="AT139">
            <v>0</v>
          </cell>
          <cell r="AU139">
            <v>0</v>
          </cell>
          <cell r="AV139">
            <v>0</v>
          </cell>
          <cell r="AW139">
            <v>0</v>
          </cell>
          <cell r="AX139">
            <v>0</v>
          </cell>
          <cell r="AY139">
            <v>0</v>
          </cell>
          <cell r="AZ139">
            <v>0</v>
          </cell>
          <cell r="BA139">
            <v>0</v>
          </cell>
        </row>
        <row r="140">
          <cell r="A140" t="str">
            <v>EL/JPY-58</v>
          </cell>
          <cell r="B140" t="str">
            <v>EXT</v>
          </cell>
          <cell r="C140" t="str">
            <v xml:space="preserve">    Euronota LVIII Y (5%) Samurai</v>
          </cell>
          <cell r="X140">
            <v>0</v>
          </cell>
          <cell r="Y140">
            <v>0</v>
          </cell>
          <cell r="Z140">
            <v>0</v>
          </cell>
          <cell r="AA140">
            <v>0</v>
          </cell>
          <cell r="AB140">
            <v>0</v>
          </cell>
          <cell r="AC140">
            <v>0</v>
          </cell>
          <cell r="AD140">
            <v>0</v>
          </cell>
          <cell r="AE140">
            <v>0</v>
          </cell>
          <cell r="AF140">
            <v>0</v>
          </cell>
          <cell r="AG140">
            <v>0</v>
          </cell>
          <cell r="AH140">
            <v>0</v>
          </cell>
          <cell r="AI140">
            <v>0</v>
          </cell>
          <cell r="AJ140">
            <v>0</v>
          </cell>
          <cell r="AK140">
            <v>0</v>
          </cell>
          <cell r="AL140">
            <v>0</v>
          </cell>
          <cell r="AM140">
            <v>0</v>
          </cell>
          <cell r="AN140">
            <v>0</v>
          </cell>
          <cell r="AO140">
            <v>0</v>
          </cell>
          <cell r="AP140">
            <v>0</v>
          </cell>
          <cell r="AQ140">
            <v>0</v>
          </cell>
          <cell r="AR140">
            <v>0</v>
          </cell>
          <cell r="AS140">
            <v>0</v>
          </cell>
          <cell r="AT140">
            <v>0</v>
          </cell>
          <cell r="AU140">
            <v>0</v>
          </cell>
          <cell r="AV140">
            <v>0</v>
          </cell>
          <cell r="AW140">
            <v>0</v>
          </cell>
          <cell r="AX140">
            <v>0</v>
          </cell>
          <cell r="AY140">
            <v>0</v>
          </cell>
          <cell r="AZ140">
            <v>0</v>
          </cell>
          <cell r="BA140">
            <v>0</v>
          </cell>
        </row>
        <row r="141">
          <cell r="A141" t="str">
            <v>EL/DEM-59</v>
          </cell>
          <cell r="B141" t="str">
            <v>EXT</v>
          </cell>
          <cell r="C141" t="str">
            <v xml:space="preserve">    Euronota LIX DM (8.5%)</v>
          </cell>
          <cell r="X141">
            <v>0</v>
          </cell>
          <cell r="Y141">
            <v>0</v>
          </cell>
          <cell r="Z141">
            <v>0</v>
          </cell>
          <cell r="AA141">
            <v>0</v>
          </cell>
          <cell r="AB141">
            <v>0</v>
          </cell>
          <cell r="AC141">
            <v>0</v>
          </cell>
          <cell r="AD141">
            <v>0</v>
          </cell>
          <cell r="AE141">
            <v>0</v>
          </cell>
          <cell r="AF141">
            <v>0</v>
          </cell>
          <cell r="AG141">
            <v>0</v>
          </cell>
          <cell r="AH141">
            <v>0</v>
          </cell>
          <cell r="AI141">
            <v>0</v>
          </cell>
          <cell r="AJ141">
            <v>0</v>
          </cell>
          <cell r="AK141">
            <v>0</v>
          </cell>
          <cell r="AL141">
            <v>0</v>
          </cell>
          <cell r="AM141">
            <v>0</v>
          </cell>
          <cell r="AN141">
            <v>0</v>
          </cell>
          <cell r="AO141">
            <v>0</v>
          </cell>
          <cell r="AP141">
            <v>0</v>
          </cell>
          <cell r="AQ141">
            <v>0</v>
          </cell>
          <cell r="AR141">
            <v>0</v>
          </cell>
          <cell r="AS141">
            <v>0</v>
          </cell>
          <cell r="AT141">
            <v>0</v>
          </cell>
          <cell r="AU141">
            <v>0</v>
          </cell>
          <cell r="AV141">
            <v>0</v>
          </cell>
          <cell r="AW141">
            <v>0</v>
          </cell>
          <cell r="AX141">
            <v>0</v>
          </cell>
          <cell r="AY141">
            <v>0</v>
          </cell>
          <cell r="AZ141">
            <v>0</v>
          </cell>
          <cell r="BA141">
            <v>0</v>
          </cell>
        </row>
        <row r="142">
          <cell r="A142" t="str">
            <v>EL/ITL-60</v>
          </cell>
          <cell r="B142" t="str">
            <v>EXT</v>
          </cell>
          <cell r="C142" t="str">
            <v xml:space="preserve">    Euronota LX LIT (10%)</v>
          </cell>
          <cell r="X142">
            <v>0</v>
          </cell>
          <cell r="Y142">
            <v>0</v>
          </cell>
          <cell r="Z142">
            <v>0</v>
          </cell>
          <cell r="AA142">
            <v>0</v>
          </cell>
          <cell r="AB142">
            <v>0</v>
          </cell>
          <cell r="AC142">
            <v>0</v>
          </cell>
          <cell r="AD142">
            <v>0</v>
          </cell>
          <cell r="AE142">
            <v>0</v>
          </cell>
          <cell r="AF142">
            <v>0</v>
          </cell>
          <cell r="AG142">
            <v>0</v>
          </cell>
          <cell r="AH142">
            <v>0</v>
          </cell>
          <cell r="AI142">
            <v>0</v>
          </cell>
          <cell r="AJ142">
            <v>0</v>
          </cell>
          <cell r="AK142">
            <v>0</v>
          </cell>
          <cell r="AL142">
            <v>0</v>
          </cell>
          <cell r="AM142">
            <v>0</v>
          </cell>
          <cell r="AN142">
            <v>0</v>
          </cell>
          <cell r="AO142">
            <v>0</v>
          </cell>
          <cell r="AP142">
            <v>0</v>
          </cell>
          <cell r="AQ142">
            <v>0</v>
          </cell>
          <cell r="AR142">
            <v>0</v>
          </cell>
          <cell r="AS142">
            <v>0</v>
          </cell>
          <cell r="AT142">
            <v>0</v>
          </cell>
          <cell r="AU142">
            <v>0</v>
          </cell>
          <cell r="AV142">
            <v>0</v>
          </cell>
          <cell r="AW142">
            <v>0</v>
          </cell>
          <cell r="AX142">
            <v>0</v>
          </cell>
          <cell r="AY142">
            <v>0</v>
          </cell>
          <cell r="AZ142">
            <v>0</v>
          </cell>
          <cell r="BA142">
            <v>0</v>
          </cell>
        </row>
        <row r="143">
          <cell r="A143" t="str">
            <v>EL/ARP-61</v>
          </cell>
          <cell r="B143" t="str">
            <v>EXT</v>
          </cell>
          <cell r="C143" t="str">
            <v xml:space="preserve">    Euronota LXI $ (11.75%)-2007</v>
          </cell>
          <cell r="X143">
            <v>0</v>
          </cell>
          <cell r="Y143">
            <v>65.482855606608666</v>
          </cell>
          <cell r="Z143">
            <v>106.00111536828774</v>
          </cell>
          <cell r="AA143">
            <v>118.17092444183037</v>
          </cell>
          <cell r="AB143">
            <v>186.77157751429377</v>
          </cell>
          <cell r="AC143">
            <v>198.2229121128052</v>
          </cell>
          <cell r="AD143">
            <v>206.92681369127968</v>
          </cell>
          <cell r="AE143">
            <v>251.84354535102764</v>
          </cell>
          <cell r="AF143">
            <v>272.69358344393254</v>
          </cell>
          <cell r="AG143">
            <v>277.53158798283255</v>
          </cell>
          <cell r="AH143">
            <v>371.06528338912619</v>
          </cell>
          <cell r="AI143">
            <v>298.91878048780484</v>
          </cell>
          <cell r="AJ143">
            <v>260.24873049346269</v>
          </cell>
          <cell r="AK143">
            <v>273.1969777086573</v>
          </cell>
          <cell r="AL143">
            <v>345.83672170078023</v>
          </cell>
          <cell r="AM143">
            <v>398.63659755030619</v>
          </cell>
          <cell r="AN143">
            <v>411.4337910664317</v>
          </cell>
          <cell r="AO143">
            <v>358.5964468503937</v>
          </cell>
          <cell r="AP143">
            <v>63.41</v>
          </cell>
          <cell r="AQ143">
            <v>66.56</v>
          </cell>
          <cell r="AR143">
            <v>60.56</v>
          </cell>
          <cell r="AS143">
            <v>11.41</v>
          </cell>
          <cell r="AT143">
            <v>4.0103448275862075</v>
          </cell>
          <cell r="AU143">
            <v>1.7534326315789472</v>
          </cell>
          <cell r="AV143">
            <v>4.5495911999999965</v>
          </cell>
          <cell r="AW143">
            <v>5.8109411764705881</v>
          </cell>
          <cell r="AX143">
            <v>5.0232388888888897</v>
          </cell>
          <cell r="AY143">
            <v>4.8936388888888889</v>
          </cell>
          <cell r="AZ143">
            <v>5.5222979827248224</v>
          </cell>
          <cell r="BA143">
            <v>5.5260452022891418</v>
          </cell>
        </row>
        <row r="144">
          <cell r="A144" t="str">
            <v>EL/DEM-62</v>
          </cell>
          <cell r="B144" t="str">
            <v>EXT</v>
          </cell>
          <cell r="C144" t="str">
            <v xml:space="preserve">    Euronota LXII DM (7,07%)</v>
          </cell>
          <cell r="X144">
            <v>0</v>
          </cell>
          <cell r="Y144">
            <v>0</v>
          </cell>
          <cell r="Z144">
            <v>0</v>
          </cell>
          <cell r="AA144">
            <v>0</v>
          </cell>
          <cell r="AB144">
            <v>0</v>
          </cell>
          <cell r="AC144">
            <v>0</v>
          </cell>
          <cell r="AD144">
            <v>0</v>
          </cell>
          <cell r="AE144">
            <v>0</v>
          </cell>
          <cell r="AF144">
            <v>0</v>
          </cell>
          <cell r="AG144">
            <v>0</v>
          </cell>
          <cell r="AH144">
            <v>0</v>
          </cell>
          <cell r="AI144">
            <v>0</v>
          </cell>
          <cell r="AJ144">
            <v>0</v>
          </cell>
          <cell r="AK144">
            <v>0</v>
          </cell>
          <cell r="AL144">
            <v>0</v>
          </cell>
          <cell r="AM144">
            <v>0</v>
          </cell>
          <cell r="AN144">
            <v>1.96</v>
          </cell>
          <cell r="AO144">
            <v>1.9590000000000001</v>
          </cell>
          <cell r="AP144">
            <v>2</v>
          </cell>
          <cell r="AQ144">
            <v>2</v>
          </cell>
          <cell r="AR144">
            <v>2</v>
          </cell>
          <cell r="AS144">
            <v>2</v>
          </cell>
          <cell r="AT144">
            <v>2</v>
          </cell>
          <cell r="AU144">
            <v>2</v>
          </cell>
          <cell r="AV144">
            <v>2</v>
          </cell>
          <cell r="AW144">
            <v>2</v>
          </cell>
          <cell r="AX144">
            <v>2</v>
          </cell>
          <cell r="AY144">
            <v>2</v>
          </cell>
          <cell r="AZ144">
            <v>2</v>
          </cell>
          <cell r="BA144">
            <v>2</v>
          </cell>
        </row>
        <row r="145">
          <cell r="A145" t="str">
            <v>EL/ATS-63</v>
          </cell>
          <cell r="B145" t="str">
            <v>EXT</v>
          </cell>
          <cell r="C145" t="str">
            <v xml:space="preserve">    Euronota LXIII ATS (7%)</v>
          </cell>
          <cell r="X145">
            <v>0</v>
          </cell>
          <cell r="Y145">
            <v>0</v>
          </cell>
          <cell r="Z145">
            <v>0</v>
          </cell>
          <cell r="AA145">
            <v>0</v>
          </cell>
          <cell r="AB145">
            <v>0</v>
          </cell>
          <cell r="AC145">
            <v>0</v>
          </cell>
          <cell r="AD145">
            <v>0</v>
          </cell>
          <cell r="AE145">
            <v>0</v>
          </cell>
          <cell r="AF145">
            <v>0</v>
          </cell>
          <cell r="AG145">
            <v>0</v>
          </cell>
          <cell r="AH145">
            <v>0</v>
          </cell>
          <cell r="AI145">
            <v>0</v>
          </cell>
          <cell r="AJ145">
            <v>0</v>
          </cell>
          <cell r="AK145">
            <v>0</v>
          </cell>
          <cell r="AL145">
            <v>0</v>
          </cell>
          <cell r="AM145">
            <v>0</v>
          </cell>
          <cell r="AN145">
            <v>0</v>
          </cell>
          <cell r="AO145">
            <v>0</v>
          </cell>
          <cell r="AP145">
            <v>0</v>
          </cell>
          <cell r="AQ145">
            <v>0</v>
          </cell>
          <cell r="AR145">
            <v>0</v>
          </cell>
          <cell r="AS145">
            <v>0</v>
          </cell>
          <cell r="AT145">
            <v>0</v>
          </cell>
          <cell r="AU145">
            <v>0</v>
          </cell>
          <cell r="AV145">
            <v>0</v>
          </cell>
          <cell r="AW145">
            <v>0</v>
          </cell>
          <cell r="AX145">
            <v>0</v>
          </cell>
          <cell r="AY145">
            <v>0</v>
          </cell>
          <cell r="AZ145">
            <v>0</v>
          </cell>
          <cell r="BA145">
            <v>0</v>
          </cell>
        </row>
        <row r="146">
          <cell r="A146" t="str">
            <v>EL/ESP-64</v>
          </cell>
          <cell r="B146" t="str">
            <v>EXT</v>
          </cell>
          <cell r="C146" t="str">
            <v xml:space="preserve">    Euronota LXIV Matador Ptas (7,5%)</v>
          </cell>
          <cell r="X146">
            <v>0</v>
          </cell>
          <cell r="Y146">
            <v>0</v>
          </cell>
          <cell r="Z146">
            <v>0</v>
          </cell>
          <cell r="AA146">
            <v>0</v>
          </cell>
          <cell r="AB146">
            <v>0</v>
          </cell>
          <cell r="AC146">
            <v>0</v>
          </cell>
          <cell r="AD146">
            <v>0</v>
          </cell>
          <cell r="AE146">
            <v>0</v>
          </cell>
          <cell r="AF146">
            <v>0</v>
          </cell>
          <cell r="AG146">
            <v>0</v>
          </cell>
          <cell r="AH146">
            <v>0</v>
          </cell>
          <cell r="AI146">
            <v>0</v>
          </cell>
          <cell r="AJ146">
            <v>39.384999999999998</v>
          </cell>
          <cell r="AK146">
            <v>0</v>
          </cell>
          <cell r="AL146">
            <v>0</v>
          </cell>
          <cell r="AM146">
            <v>0</v>
          </cell>
          <cell r="AN146">
            <v>0</v>
          </cell>
          <cell r="AO146">
            <v>0</v>
          </cell>
          <cell r="AP146">
            <v>0</v>
          </cell>
          <cell r="AQ146">
            <v>0</v>
          </cell>
          <cell r="AR146">
            <v>0</v>
          </cell>
          <cell r="AS146">
            <v>0</v>
          </cell>
          <cell r="AT146">
            <v>0</v>
          </cell>
          <cell r="AU146">
            <v>0</v>
          </cell>
          <cell r="AV146">
            <v>0</v>
          </cell>
          <cell r="AW146">
            <v>0</v>
          </cell>
          <cell r="AX146">
            <v>0</v>
          </cell>
          <cell r="AY146">
            <v>0</v>
          </cell>
          <cell r="AZ146">
            <v>0</v>
          </cell>
          <cell r="BA146">
            <v>0</v>
          </cell>
        </row>
        <row r="147">
          <cell r="A147" t="str">
            <v>EL/JPY-65</v>
          </cell>
          <cell r="B147" t="str">
            <v>EXT</v>
          </cell>
          <cell r="C147" t="str">
            <v xml:space="preserve">    Euronota LXV Y (4,4%)</v>
          </cell>
          <cell r="X147">
            <v>0</v>
          </cell>
          <cell r="Y147">
            <v>0</v>
          </cell>
          <cell r="Z147">
            <v>0</v>
          </cell>
          <cell r="AA147">
            <v>0</v>
          </cell>
          <cell r="AB147">
            <v>0</v>
          </cell>
          <cell r="AC147">
            <v>0</v>
          </cell>
          <cell r="AD147">
            <v>0</v>
          </cell>
          <cell r="AE147">
            <v>0</v>
          </cell>
          <cell r="AF147">
            <v>0</v>
          </cell>
          <cell r="AG147">
            <v>0</v>
          </cell>
          <cell r="AH147">
            <v>0</v>
          </cell>
          <cell r="AI147">
            <v>0</v>
          </cell>
          <cell r="AJ147">
            <v>0</v>
          </cell>
          <cell r="AK147">
            <v>0</v>
          </cell>
          <cell r="AL147">
            <v>0</v>
          </cell>
          <cell r="AM147">
            <v>0</v>
          </cell>
          <cell r="AN147">
            <v>0</v>
          </cell>
          <cell r="AO147">
            <v>0</v>
          </cell>
          <cell r="AP147">
            <v>0</v>
          </cell>
          <cell r="AQ147">
            <v>0</v>
          </cell>
          <cell r="AR147">
            <v>0</v>
          </cell>
          <cell r="AS147">
            <v>0</v>
          </cell>
          <cell r="AT147">
            <v>0</v>
          </cell>
          <cell r="AU147">
            <v>0</v>
          </cell>
          <cell r="AV147">
            <v>0</v>
          </cell>
          <cell r="AW147">
            <v>0</v>
          </cell>
          <cell r="AX147">
            <v>0</v>
          </cell>
          <cell r="AY147">
            <v>0</v>
          </cell>
          <cell r="AZ147">
            <v>0</v>
          </cell>
          <cell r="BA147">
            <v>0</v>
          </cell>
        </row>
        <row r="148">
          <cell r="A148" t="str">
            <v>EL/ITL-66</v>
          </cell>
          <cell r="B148" t="str">
            <v>EXT</v>
          </cell>
          <cell r="C148" t="str">
            <v xml:space="preserve">    Euronota LXVI LIT (8,52%)</v>
          </cell>
          <cell r="X148">
            <v>0</v>
          </cell>
          <cell r="Y148">
            <v>0</v>
          </cell>
          <cell r="Z148">
            <v>0</v>
          </cell>
          <cell r="AA148">
            <v>0</v>
          </cell>
          <cell r="AB148">
            <v>0</v>
          </cell>
          <cell r="AC148">
            <v>0</v>
          </cell>
          <cell r="AD148">
            <v>0</v>
          </cell>
          <cell r="AE148">
            <v>0</v>
          </cell>
          <cell r="AF148">
            <v>0</v>
          </cell>
          <cell r="AG148">
            <v>0</v>
          </cell>
          <cell r="AH148">
            <v>0</v>
          </cell>
          <cell r="AI148">
            <v>0</v>
          </cell>
          <cell r="AJ148">
            <v>0</v>
          </cell>
          <cell r="AK148">
            <v>0</v>
          </cell>
          <cell r="AL148">
            <v>0</v>
          </cell>
          <cell r="AM148">
            <v>0</v>
          </cell>
          <cell r="AN148">
            <v>0</v>
          </cell>
          <cell r="AO148">
            <v>0</v>
          </cell>
          <cell r="AP148">
            <v>0</v>
          </cell>
          <cell r="AQ148">
            <v>0</v>
          </cell>
          <cell r="AR148">
            <v>0</v>
          </cell>
          <cell r="AS148">
            <v>0</v>
          </cell>
          <cell r="AT148">
            <v>0</v>
          </cell>
          <cell r="AU148">
            <v>0</v>
          </cell>
          <cell r="AV148">
            <v>0</v>
          </cell>
          <cell r="AW148">
            <v>0</v>
          </cell>
          <cell r="AX148">
            <v>0</v>
          </cell>
          <cell r="AY148">
            <v>0</v>
          </cell>
          <cell r="AZ148">
            <v>0</v>
          </cell>
          <cell r="BA148">
            <v>0</v>
          </cell>
        </row>
        <row r="149">
          <cell r="A149" t="str">
            <v>EL/LIB-67</v>
          </cell>
          <cell r="B149" t="str">
            <v>EXT</v>
          </cell>
          <cell r="C149" t="str">
            <v xml:space="preserve">    Euronota LXVII LIB (10%)</v>
          </cell>
          <cell r="X149">
            <v>0</v>
          </cell>
          <cell r="Y149">
            <v>0</v>
          </cell>
          <cell r="Z149">
            <v>0</v>
          </cell>
          <cell r="AA149">
            <v>0</v>
          </cell>
          <cell r="AB149">
            <v>0</v>
          </cell>
          <cell r="AC149">
            <v>0</v>
          </cell>
          <cell r="AD149">
            <v>0</v>
          </cell>
          <cell r="AE149">
            <v>0</v>
          </cell>
          <cell r="AF149">
            <v>0</v>
          </cell>
          <cell r="AG149">
            <v>0</v>
          </cell>
          <cell r="AH149">
            <v>0</v>
          </cell>
          <cell r="AI149">
            <v>0</v>
          </cell>
          <cell r="AJ149">
            <v>0</v>
          </cell>
          <cell r="AK149">
            <v>0</v>
          </cell>
          <cell r="AL149">
            <v>0</v>
          </cell>
          <cell r="AM149">
            <v>0</v>
          </cell>
          <cell r="AN149">
            <v>0</v>
          </cell>
          <cell r="AO149">
            <v>0</v>
          </cell>
          <cell r="AP149">
            <v>0</v>
          </cell>
          <cell r="AQ149">
            <v>0</v>
          </cell>
          <cell r="AR149">
            <v>0</v>
          </cell>
          <cell r="AS149">
            <v>0</v>
          </cell>
          <cell r="AT149">
            <v>0</v>
          </cell>
          <cell r="AU149">
            <v>0</v>
          </cell>
          <cell r="AV149">
            <v>0</v>
          </cell>
          <cell r="AW149">
            <v>0</v>
          </cell>
          <cell r="AX149">
            <v>0</v>
          </cell>
          <cell r="AY149">
            <v>0</v>
          </cell>
          <cell r="AZ149">
            <v>0</v>
          </cell>
          <cell r="BA149">
            <v>0</v>
          </cell>
        </row>
        <row r="150">
          <cell r="A150" t="str">
            <v>EL/ARP-68</v>
          </cell>
          <cell r="B150" t="str">
            <v>EXT</v>
          </cell>
          <cell r="C150" t="str">
            <v xml:space="preserve">    Euronota LXVIII $ (8,75%)-2002</v>
          </cell>
          <cell r="X150">
            <v>0</v>
          </cell>
          <cell r="Y150">
            <v>0</v>
          </cell>
          <cell r="Z150">
            <v>0</v>
          </cell>
          <cell r="AA150">
            <v>2</v>
          </cell>
          <cell r="AB150">
            <v>8.2100000000000009</v>
          </cell>
          <cell r="AC150">
            <v>31.174882272199344</v>
          </cell>
          <cell r="AD150">
            <v>35.51495819307199</v>
          </cell>
          <cell r="AE150">
            <v>40.729850924297168</v>
          </cell>
          <cell r="AF150">
            <v>47.67282236529082</v>
          </cell>
          <cell r="AG150">
            <v>80.265000000000001</v>
          </cell>
          <cell r="AH150">
            <v>83.87</v>
          </cell>
          <cell r="AI150">
            <v>144.14000000000001</v>
          </cell>
          <cell r="AJ150">
            <v>240.39193029490616</v>
          </cell>
          <cell r="AK150">
            <v>197.7444074622133</v>
          </cell>
          <cell r="AL150">
            <v>222.17328247510068</v>
          </cell>
          <cell r="AM150">
            <v>253.60415185107715</v>
          </cell>
          <cell r="AN150">
            <v>304.68762294188201</v>
          </cell>
          <cell r="AO150">
            <v>178.16710428200201</v>
          </cell>
          <cell r="AP150">
            <v>51.373004000000002</v>
          </cell>
          <cell r="AQ150">
            <v>49.941190425920354</v>
          </cell>
          <cell r="AR150">
            <v>44.583295689078255</v>
          </cell>
          <cell r="AS150">
            <v>26.338426263157892</v>
          </cell>
          <cell r="AT150">
            <v>7.4214156079854812</v>
          </cell>
          <cell r="AU150">
            <v>6.8380278888009478</v>
          </cell>
          <cell r="AV150">
            <v>0</v>
          </cell>
          <cell r="AW150">
            <v>0</v>
          </cell>
          <cell r="AX150">
            <v>0</v>
          </cell>
          <cell r="AY150">
            <v>0</v>
          </cell>
          <cell r="AZ150">
            <v>0</v>
          </cell>
          <cell r="BA150">
            <v>0</v>
          </cell>
        </row>
        <row r="151">
          <cell r="A151" t="str">
            <v>EL/ITL-69</v>
          </cell>
          <cell r="B151" t="str">
            <v>EXT</v>
          </cell>
          <cell r="C151" t="str">
            <v xml:space="preserve">    Euronota LXIX LIT Swap Can. 8,34%</v>
          </cell>
          <cell r="X151">
            <v>0</v>
          </cell>
          <cell r="Y151">
            <v>0</v>
          </cell>
          <cell r="Z151">
            <v>0</v>
          </cell>
          <cell r="AA151">
            <v>0</v>
          </cell>
          <cell r="AB151">
            <v>0</v>
          </cell>
          <cell r="AC151">
            <v>0</v>
          </cell>
          <cell r="AD151">
            <v>0</v>
          </cell>
          <cell r="AE151">
            <v>0</v>
          </cell>
          <cell r="AF151">
            <v>0</v>
          </cell>
          <cell r="AG151">
            <v>0</v>
          </cell>
          <cell r="AH151">
            <v>0</v>
          </cell>
          <cell r="AI151">
            <v>0</v>
          </cell>
          <cell r="AJ151">
            <v>0</v>
          </cell>
          <cell r="AK151">
            <v>0</v>
          </cell>
          <cell r="AL151">
            <v>0</v>
          </cell>
          <cell r="AM151">
            <v>0</v>
          </cell>
          <cell r="AN151">
            <v>0</v>
          </cell>
          <cell r="AO151">
            <v>0</v>
          </cell>
          <cell r="AP151">
            <v>0</v>
          </cell>
          <cell r="AQ151">
            <v>0</v>
          </cell>
          <cell r="AR151">
            <v>0</v>
          </cell>
          <cell r="AS151">
            <v>0</v>
          </cell>
          <cell r="AT151">
            <v>0</v>
          </cell>
          <cell r="AU151">
            <v>0</v>
          </cell>
          <cell r="AV151">
            <v>0</v>
          </cell>
          <cell r="AW151">
            <v>0</v>
          </cell>
          <cell r="AX151">
            <v>0</v>
          </cell>
          <cell r="AY151">
            <v>0</v>
          </cell>
          <cell r="AZ151">
            <v>0</v>
          </cell>
          <cell r="BA151">
            <v>0</v>
          </cell>
        </row>
        <row r="152">
          <cell r="A152" t="str">
            <v>EL/ITL-70</v>
          </cell>
          <cell r="B152" t="str">
            <v>EXT</v>
          </cell>
          <cell r="C152" t="str">
            <v xml:space="preserve">    Euronota LXX LIT (9,25%)</v>
          </cell>
          <cell r="X152">
            <v>0</v>
          </cell>
          <cell r="Y152">
            <v>0</v>
          </cell>
          <cell r="Z152">
            <v>0</v>
          </cell>
          <cell r="AA152">
            <v>0</v>
          </cell>
          <cell r="AB152">
            <v>0</v>
          </cell>
          <cell r="AC152">
            <v>0</v>
          </cell>
          <cell r="AD152">
            <v>0</v>
          </cell>
          <cell r="AE152">
            <v>0</v>
          </cell>
          <cell r="AF152">
            <v>0</v>
          </cell>
          <cell r="AG152">
            <v>0</v>
          </cell>
          <cell r="AH152">
            <v>0</v>
          </cell>
          <cell r="AI152">
            <v>0</v>
          </cell>
          <cell r="AJ152">
            <v>0</v>
          </cell>
          <cell r="AK152">
            <v>0</v>
          </cell>
          <cell r="AL152">
            <v>0</v>
          </cell>
          <cell r="AM152">
            <v>0</v>
          </cell>
          <cell r="AN152">
            <v>0</v>
          </cell>
          <cell r="AO152">
            <v>0</v>
          </cell>
          <cell r="AP152">
            <v>0</v>
          </cell>
          <cell r="AQ152">
            <v>0</v>
          </cell>
          <cell r="AR152">
            <v>0</v>
          </cell>
          <cell r="AS152">
            <v>0</v>
          </cell>
          <cell r="AT152">
            <v>0</v>
          </cell>
          <cell r="AU152">
            <v>0</v>
          </cell>
          <cell r="AV152">
            <v>0</v>
          </cell>
          <cell r="AW152">
            <v>0</v>
          </cell>
          <cell r="AX152">
            <v>0</v>
          </cell>
          <cell r="AY152">
            <v>0</v>
          </cell>
          <cell r="AZ152">
            <v>0</v>
          </cell>
          <cell r="BA152">
            <v>0</v>
          </cell>
        </row>
        <row r="153">
          <cell r="A153" t="str">
            <v>EL/ITL-71</v>
          </cell>
          <cell r="B153" t="str">
            <v>EXT</v>
          </cell>
          <cell r="C153" t="str">
            <v xml:space="preserve">    Euronota LXXI LIT (9% y 7%)</v>
          </cell>
          <cell r="X153">
            <v>0</v>
          </cell>
          <cell r="Y153">
            <v>0</v>
          </cell>
          <cell r="Z153">
            <v>0</v>
          </cell>
          <cell r="AA153">
            <v>0</v>
          </cell>
          <cell r="AB153">
            <v>0</v>
          </cell>
          <cell r="AC153">
            <v>0</v>
          </cell>
          <cell r="AD153">
            <v>0</v>
          </cell>
          <cell r="AE153">
            <v>0</v>
          </cell>
          <cell r="AF153">
            <v>0</v>
          </cell>
          <cell r="AG153">
            <v>0</v>
          </cell>
          <cell r="AH153">
            <v>0</v>
          </cell>
          <cell r="AI153">
            <v>0</v>
          </cell>
          <cell r="AJ153">
            <v>0</v>
          </cell>
          <cell r="AK153">
            <v>0</v>
          </cell>
          <cell r="AL153">
            <v>0</v>
          </cell>
          <cell r="AM153">
            <v>0</v>
          </cell>
          <cell r="AN153">
            <v>0</v>
          </cell>
          <cell r="AO153">
            <v>0</v>
          </cell>
          <cell r="AP153">
            <v>0</v>
          </cell>
          <cell r="AQ153">
            <v>0</v>
          </cell>
          <cell r="AR153">
            <v>0</v>
          </cell>
          <cell r="AS153">
            <v>0</v>
          </cell>
          <cell r="AT153">
            <v>0</v>
          </cell>
          <cell r="AU153">
            <v>0</v>
          </cell>
          <cell r="AV153">
            <v>0</v>
          </cell>
          <cell r="AW153">
            <v>0</v>
          </cell>
          <cell r="AX153">
            <v>0</v>
          </cell>
          <cell r="AY153">
            <v>0</v>
          </cell>
          <cell r="AZ153">
            <v>0</v>
          </cell>
          <cell r="BA153">
            <v>0</v>
          </cell>
        </row>
        <row r="154">
          <cell r="A154" t="str">
            <v>EL/DEM-72</v>
          </cell>
          <cell r="B154" t="str">
            <v>EXT</v>
          </cell>
          <cell r="C154" t="str">
            <v xml:space="preserve">    Euronota LXXII DM (8%)</v>
          </cell>
          <cell r="X154">
            <v>0</v>
          </cell>
          <cell r="Y154">
            <v>0</v>
          </cell>
          <cell r="Z154">
            <v>0</v>
          </cell>
          <cell r="AA154">
            <v>0</v>
          </cell>
          <cell r="AB154">
            <v>0</v>
          </cell>
          <cell r="AC154">
            <v>0</v>
          </cell>
          <cell r="AD154">
            <v>0</v>
          </cell>
          <cell r="AE154">
            <v>0</v>
          </cell>
          <cell r="AF154">
            <v>0</v>
          </cell>
          <cell r="AG154">
            <v>0</v>
          </cell>
          <cell r="AH154">
            <v>0</v>
          </cell>
          <cell r="AI154">
            <v>0</v>
          </cell>
          <cell r="AJ154">
            <v>0</v>
          </cell>
          <cell r="AK154">
            <v>0</v>
          </cell>
          <cell r="AL154">
            <v>0</v>
          </cell>
          <cell r="AM154">
            <v>0</v>
          </cell>
          <cell r="AN154">
            <v>0</v>
          </cell>
          <cell r="AO154">
            <v>0</v>
          </cell>
          <cell r="AP154">
            <v>0</v>
          </cell>
          <cell r="AQ154">
            <v>0</v>
          </cell>
          <cell r="AR154">
            <v>0</v>
          </cell>
          <cell r="AS154">
            <v>0</v>
          </cell>
          <cell r="AT154">
            <v>0</v>
          </cell>
          <cell r="AU154">
            <v>0</v>
          </cell>
          <cell r="AV154">
            <v>0</v>
          </cell>
          <cell r="AW154">
            <v>0</v>
          </cell>
          <cell r="AX154">
            <v>0</v>
          </cell>
          <cell r="AY154">
            <v>0</v>
          </cell>
          <cell r="AZ154">
            <v>0</v>
          </cell>
          <cell r="BA154">
            <v>0</v>
          </cell>
        </row>
        <row r="155">
          <cell r="A155" t="str">
            <v>EL/ITL-73</v>
          </cell>
          <cell r="B155" t="str">
            <v>EXT</v>
          </cell>
          <cell r="C155" t="str">
            <v xml:space="preserve">    Euronota LXXIII LIT (8%)</v>
          </cell>
          <cell r="X155">
            <v>0</v>
          </cell>
          <cell r="Y155">
            <v>0</v>
          </cell>
          <cell r="Z155">
            <v>0</v>
          </cell>
          <cell r="AA155">
            <v>0</v>
          </cell>
          <cell r="AB155">
            <v>0</v>
          </cell>
          <cell r="AC155">
            <v>0</v>
          </cell>
          <cell r="AD155">
            <v>0</v>
          </cell>
          <cell r="AE155">
            <v>0</v>
          </cell>
          <cell r="AF155">
            <v>0</v>
          </cell>
          <cell r="AG155">
            <v>0</v>
          </cell>
          <cell r="AH155">
            <v>0</v>
          </cell>
          <cell r="AI155">
            <v>0</v>
          </cell>
          <cell r="AJ155">
            <v>0</v>
          </cell>
          <cell r="AK155">
            <v>0</v>
          </cell>
          <cell r="AL155">
            <v>0</v>
          </cell>
          <cell r="AM155">
            <v>0</v>
          </cell>
          <cell r="AN155">
            <v>0</v>
          </cell>
          <cell r="AO155">
            <v>0</v>
          </cell>
          <cell r="AP155">
            <v>0</v>
          </cell>
          <cell r="AQ155">
            <v>0</v>
          </cell>
          <cell r="AR155">
            <v>0</v>
          </cell>
          <cell r="AS155">
            <v>0</v>
          </cell>
          <cell r="AT155">
            <v>0</v>
          </cell>
          <cell r="AU155">
            <v>0</v>
          </cell>
          <cell r="AV155">
            <v>0</v>
          </cell>
          <cell r="AW155">
            <v>0</v>
          </cell>
          <cell r="AX155">
            <v>0</v>
          </cell>
          <cell r="AY155">
            <v>0</v>
          </cell>
          <cell r="AZ155">
            <v>0</v>
          </cell>
          <cell r="BA155">
            <v>0</v>
          </cell>
        </row>
        <row r="156">
          <cell r="A156" t="str">
            <v>EL/USD-74</v>
          </cell>
          <cell r="B156" t="str">
            <v>EXT</v>
          </cell>
          <cell r="C156" t="str">
            <v xml:space="preserve">    Euronota LXXIV (Spread ajustable)</v>
          </cell>
          <cell r="X156">
            <v>0</v>
          </cell>
          <cell r="Y156">
            <v>0</v>
          </cell>
          <cell r="Z156">
            <v>0</v>
          </cell>
          <cell r="AA156">
            <v>0</v>
          </cell>
          <cell r="AB156">
            <v>0</v>
          </cell>
          <cell r="AC156">
            <v>0</v>
          </cell>
          <cell r="AD156">
            <v>0</v>
          </cell>
          <cell r="AE156">
            <v>0</v>
          </cell>
          <cell r="AF156">
            <v>22.286999999999999</v>
          </cell>
          <cell r="AG156">
            <v>13.907</v>
          </cell>
          <cell r="AH156">
            <v>5.5269999999999992</v>
          </cell>
          <cell r="AI156">
            <v>25.374000000000002</v>
          </cell>
          <cell r="AJ156">
            <v>63.880189802828127</v>
          </cell>
          <cell r="AK156">
            <v>46.256804863464218</v>
          </cell>
          <cell r="AL156">
            <v>68.89201834862385</v>
          </cell>
          <cell r="AM156">
            <v>79.412392244593576</v>
          </cell>
          <cell r="AN156">
            <v>97.950552567237168</v>
          </cell>
          <cell r="AO156">
            <v>29.780186920931904</v>
          </cell>
          <cell r="AP156">
            <v>19.338000000000001</v>
          </cell>
          <cell r="AQ156">
            <v>13.211999757320822</v>
          </cell>
          <cell r="AR156">
            <v>13.211999757320822</v>
          </cell>
          <cell r="AS156">
            <v>4.2640000000000002</v>
          </cell>
          <cell r="AT156">
            <v>1.7</v>
          </cell>
          <cell r="AU156">
            <v>15.119439256672891</v>
          </cell>
          <cell r="AV156">
            <v>22.3792287104623</v>
          </cell>
          <cell r="AW156">
            <v>14.370901492522174</v>
          </cell>
          <cell r="AX156">
            <v>4.9400000000000004</v>
          </cell>
          <cell r="AY156">
            <v>4.9390000000000001</v>
          </cell>
          <cell r="AZ156">
            <v>0</v>
          </cell>
          <cell r="BA156">
            <v>0</v>
          </cell>
        </row>
        <row r="157">
          <cell r="A157" t="str">
            <v>EL/EUR-75</v>
          </cell>
          <cell r="B157" t="str">
            <v>EXT</v>
          </cell>
          <cell r="C157" t="str">
            <v xml:space="preserve">    Euronota LXXV Euro (8,75%)</v>
          </cell>
          <cell r="X157">
            <v>0</v>
          </cell>
          <cell r="Y157">
            <v>0</v>
          </cell>
          <cell r="Z157">
            <v>0</v>
          </cell>
          <cell r="AA157">
            <v>0</v>
          </cell>
          <cell r="AB157">
            <v>0</v>
          </cell>
          <cell r="AC157">
            <v>0</v>
          </cell>
          <cell r="AD157">
            <v>0</v>
          </cell>
          <cell r="AE157">
            <v>0</v>
          </cell>
          <cell r="AF157">
            <v>0</v>
          </cell>
          <cell r="AG157">
            <v>0</v>
          </cell>
          <cell r="AH157">
            <v>0</v>
          </cell>
          <cell r="AI157">
            <v>0</v>
          </cell>
          <cell r="AJ157">
            <v>0</v>
          </cell>
          <cell r="AK157">
            <v>0</v>
          </cell>
          <cell r="AL157">
            <v>0</v>
          </cell>
          <cell r="AM157">
            <v>0</v>
          </cell>
          <cell r="AN157">
            <v>0</v>
          </cell>
          <cell r="AO157">
            <v>0</v>
          </cell>
          <cell r="AP157">
            <v>0</v>
          </cell>
          <cell r="AQ157">
            <v>0</v>
          </cell>
          <cell r="AR157">
            <v>0</v>
          </cell>
          <cell r="AS157">
            <v>0</v>
          </cell>
          <cell r="AT157">
            <v>0</v>
          </cell>
          <cell r="AU157">
            <v>0</v>
          </cell>
          <cell r="AV157">
            <v>0</v>
          </cell>
          <cell r="AW157">
            <v>0</v>
          </cell>
          <cell r="AX157">
            <v>0</v>
          </cell>
          <cell r="AY157">
            <v>0</v>
          </cell>
          <cell r="AZ157">
            <v>0</v>
          </cell>
          <cell r="BA157">
            <v>0</v>
          </cell>
        </row>
        <row r="158">
          <cell r="A158" t="str">
            <v>EL/DEM-76</v>
          </cell>
          <cell r="B158" t="str">
            <v>EXT</v>
          </cell>
          <cell r="C158" t="str">
            <v xml:space="preserve">    Euronota LXXVI DM (11% y 8%)</v>
          </cell>
          <cell r="X158">
            <v>0</v>
          </cell>
          <cell r="Y158">
            <v>0</v>
          </cell>
          <cell r="Z158">
            <v>0</v>
          </cell>
          <cell r="AA158">
            <v>0</v>
          </cell>
          <cell r="AB158">
            <v>0</v>
          </cell>
          <cell r="AC158">
            <v>0</v>
          </cell>
          <cell r="AD158">
            <v>0</v>
          </cell>
          <cell r="AE158">
            <v>0</v>
          </cell>
          <cell r="AF158">
            <v>0</v>
          </cell>
          <cell r="AG158">
            <v>0</v>
          </cell>
          <cell r="AH158">
            <v>0</v>
          </cell>
          <cell r="AI158">
            <v>0</v>
          </cell>
          <cell r="AJ158">
            <v>0</v>
          </cell>
          <cell r="AK158">
            <v>0</v>
          </cell>
          <cell r="AL158">
            <v>0</v>
          </cell>
          <cell r="AM158">
            <v>0</v>
          </cell>
          <cell r="AN158">
            <v>1.8159999999999998</v>
          </cell>
          <cell r="AO158">
            <v>1.8160000000000001</v>
          </cell>
          <cell r="AP158">
            <v>0</v>
          </cell>
          <cell r="AQ158">
            <v>0</v>
          </cell>
          <cell r="AR158">
            <v>0</v>
          </cell>
          <cell r="AS158">
            <v>0</v>
          </cell>
          <cell r="AT158">
            <v>0</v>
          </cell>
          <cell r="AU158">
            <v>0</v>
          </cell>
          <cell r="AV158">
            <v>0</v>
          </cell>
          <cell r="AW158">
            <v>0</v>
          </cell>
          <cell r="AX158">
            <v>0</v>
          </cell>
          <cell r="AY158">
            <v>0</v>
          </cell>
          <cell r="AZ158">
            <v>0</v>
          </cell>
          <cell r="BA158">
            <v>0</v>
          </cell>
        </row>
        <row r="159">
          <cell r="A159" t="str">
            <v>EL/ITL-77</v>
          </cell>
          <cell r="B159" t="str">
            <v>EXT</v>
          </cell>
          <cell r="C159" t="str">
            <v xml:space="preserve">    Euronota LXXVII LIT (10,375% y 8%)</v>
          </cell>
          <cell r="X159">
            <v>0</v>
          </cell>
          <cell r="Y159">
            <v>0</v>
          </cell>
          <cell r="Z159">
            <v>0</v>
          </cell>
          <cell r="AA159">
            <v>0</v>
          </cell>
          <cell r="AB159">
            <v>0</v>
          </cell>
          <cell r="AC159">
            <v>0</v>
          </cell>
          <cell r="AD159">
            <v>0</v>
          </cell>
          <cell r="AE159">
            <v>0</v>
          </cell>
          <cell r="AF159">
            <v>0</v>
          </cell>
          <cell r="AG159">
            <v>0</v>
          </cell>
          <cell r="AH159">
            <v>0</v>
          </cell>
          <cell r="AI159">
            <v>0</v>
          </cell>
          <cell r="AJ159">
            <v>0</v>
          </cell>
          <cell r="AK159">
            <v>0</v>
          </cell>
          <cell r="AL159">
            <v>0</v>
          </cell>
          <cell r="AM159">
            <v>0</v>
          </cell>
          <cell r="AN159">
            <v>0</v>
          </cell>
          <cell r="AO159">
            <v>0</v>
          </cell>
          <cell r="AP159">
            <v>0</v>
          </cell>
          <cell r="AQ159">
            <v>0</v>
          </cell>
          <cell r="AR159">
            <v>0</v>
          </cell>
          <cell r="AS159">
            <v>0</v>
          </cell>
          <cell r="AT159">
            <v>0</v>
          </cell>
          <cell r="AU159">
            <v>0</v>
          </cell>
          <cell r="AV159">
            <v>0</v>
          </cell>
          <cell r="AW159">
            <v>0</v>
          </cell>
          <cell r="AX159">
            <v>0</v>
          </cell>
          <cell r="AY159">
            <v>0</v>
          </cell>
          <cell r="AZ159">
            <v>0</v>
          </cell>
          <cell r="BA159">
            <v>0</v>
          </cell>
        </row>
        <row r="160">
          <cell r="A160" t="str">
            <v>EL/FRF-78</v>
          </cell>
          <cell r="B160" t="str">
            <v>EXT</v>
          </cell>
          <cell r="C160" t="str">
            <v xml:space="preserve">    Euronota LXXVIII FFR (11% y 8%)</v>
          </cell>
          <cell r="X160">
            <v>0</v>
          </cell>
          <cell r="Y160">
            <v>0</v>
          </cell>
          <cell r="Z160">
            <v>0</v>
          </cell>
          <cell r="AA160">
            <v>0</v>
          </cell>
          <cell r="AB160">
            <v>0</v>
          </cell>
          <cell r="AC160">
            <v>0</v>
          </cell>
          <cell r="AD160">
            <v>0</v>
          </cell>
          <cell r="AE160">
            <v>0</v>
          </cell>
          <cell r="AF160">
            <v>0</v>
          </cell>
          <cell r="AG160">
            <v>0</v>
          </cell>
          <cell r="AH160">
            <v>0</v>
          </cell>
          <cell r="AI160">
            <v>0</v>
          </cell>
          <cell r="AJ160">
            <v>0</v>
          </cell>
          <cell r="AK160">
            <v>0</v>
          </cell>
          <cell r="AL160">
            <v>0</v>
          </cell>
          <cell r="AM160">
            <v>0</v>
          </cell>
          <cell r="AN160">
            <v>0</v>
          </cell>
          <cell r="AO160">
            <v>0</v>
          </cell>
          <cell r="AP160">
            <v>0</v>
          </cell>
          <cell r="AQ160">
            <v>0</v>
          </cell>
          <cell r="AR160">
            <v>0</v>
          </cell>
          <cell r="AS160">
            <v>0</v>
          </cell>
          <cell r="AT160">
            <v>0</v>
          </cell>
          <cell r="AU160">
            <v>0</v>
          </cell>
          <cell r="AV160">
            <v>0</v>
          </cell>
          <cell r="AW160">
            <v>0</v>
          </cell>
          <cell r="AX160">
            <v>0</v>
          </cell>
          <cell r="AY160">
            <v>0</v>
          </cell>
          <cell r="AZ160">
            <v>0</v>
          </cell>
          <cell r="BA160">
            <v>0</v>
          </cell>
        </row>
        <row r="161">
          <cell r="A161" t="str">
            <v>EL/NLG-78</v>
          </cell>
          <cell r="B161" t="str">
            <v>EXT</v>
          </cell>
          <cell r="C161" t="str">
            <v xml:space="preserve">    Euronota LXXVIII DGU (11% y 8%)</v>
          </cell>
          <cell r="X161">
            <v>0</v>
          </cell>
          <cell r="Y161">
            <v>0</v>
          </cell>
          <cell r="Z161">
            <v>0</v>
          </cell>
          <cell r="AA161">
            <v>0</v>
          </cell>
          <cell r="AB161">
            <v>0</v>
          </cell>
          <cell r="AC161">
            <v>0</v>
          </cell>
          <cell r="AD161">
            <v>0</v>
          </cell>
          <cell r="AE161">
            <v>0</v>
          </cell>
          <cell r="AF161">
            <v>0</v>
          </cell>
          <cell r="AG161">
            <v>0</v>
          </cell>
          <cell r="AH161">
            <v>0</v>
          </cell>
          <cell r="AI161">
            <v>0</v>
          </cell>
          <cell r="AJ161">
            <v>0</v>
          </cell>
          <cell r="AK161">
            <v>0</v>
          </cell>
          <cell r="AL161">
            <v>0</v>
          </cell>
          <cell r="AM161">
            <v>0</v>
          </cell>
          <cell r="AN161">
            <v>0</v>
          </cell>
          <cell r="AO161">
            <v>0</v>
          </cell>
          <cell r="AP161">
            <v>0</v>
          </cell>
          <cell r="AQ161">
            <v>0</v>
          </cell>
          <cell r="AR161">
            <v>0</v>
          </cell>
          <cell r="AS161">
            <v>0</v>
          </cell>
          <cell r="AT161">
            <v>0</v>
          </cell>
          <cell r="AU161">
            <v>0</v>
          </cell>
          <cell r="AV161">
            <v>0</v>
          </cell>
          <cell r="AW161">
            <v>0</v>
          </cell>
          <cell r="AX161">
            <v>0</v>
          </cell>
          <cell r="AY161">
            <v>0</v>
          </cell>
          <cell r="AZ161">
            <v>0</v>
          </cell>
          <cell r="BA161">
            <v>0</v>
          </cell>
        </row>
        <row r="162">
          <cell r="A162" t="str">
            <v>EL/USD-79</v>
          </cell>
          <cell r="B162" t="str">
            <v>EXT</v>
          </cell>
          <cell r="C162" t="str">
            <v xml:space="preserve">    Euronota LXXIX Dls. (Glob IV-25bp)</v>
          </cell>
          <cell r="X162">
            <v>0</v>
          </cell>
          <cell r="Y162">
            <v>0</v>
          </cell>
          <cell r="Z162">
            <v>0</v>
          </cell>
          <cell r="AA162">
            <v>0</v>
          </cell>
          <cell r="AB162">
            <v>0</v>
          </cell>
          <cell r="AC162">
            <v>0</v>
          </cell>
          <cell r="AD162">
            <v>29.25</v>
          </cell>
          <cell r="AE162">
            <v>49.518000000000001</v>
          </cell>
          <cell r="AF162">
            <v>79.580000000000013</v>
          </cell>
          <cell r="AG162">
            <v>111.09</v>
          </cell>
          <cell r="AH162">
            <v>138.08699999999999</v>
          </cell>
          <cell r="AI162">
            <v>221.14699999999999</v>
          </cell>
          <cell r="AJ162">
            <v>245.58077911012938</v>
          </cell>
          <cell r="AK162">
            <v>292.14734453365048</v>
          </cell>
          <cell r="AL162">
            <v>336.66792256591236</v>
          </cell>
          <cell r="AM162">
            <v>610.46323505572445</v>
          </cell>
          <cell r="AN162">
            <v>451.17243034453242</v>
          </cell>
          <cell r="AO162">
            <v>485.90618932443704</v>
          </cell>
          <cell r="AP162">
            <v>129.88300000000001</v>
          </cell>
          <cell r="AQ162">
            <v>143.05599999999998</v>
          </cell>
          <cell r="AR162">
            <v>143.05599999999998</v>
          </cell>
          <cell r="AS162">
            <v>11.76</v>
          </cell>
          <cell r="AT162">
            <v>32.5</v>
          </cell>
          <cell r="AU162">
            <v>4</v>
          </cell>
          <cell r="AV162">
            <v>5.07</v>
          </cell>
          <cell r="AW162">
            <v>5.7000000000000002E-2</v>
          </cell>
          <cell r="AX162">
            <v>1.5719999999999998</v>
          </cell>
          <cell r="AY162">
            <v>5.7000000000000002E-2</v>
          </cell>
          <cell r="AZ162">
            <v>73.621999000000002</v>
          </cell>
          <cell r="BA162">
            <v>73.621999000000002</v>
          </cell>
        </row>
        <row r="163">
          <cell r="A163" t="str">
            <v>EL/EUR-80</v>
          </cell>
          <cell r="B163" t="str">
            <v>EXT</v>
          </cell>
          <cell r="C163" t="str">
            <v xml:space="preserve">    Euronota LXXX Euro (8,125%)</v>
          </cell>
          <cell r="X163">
            <v>0</v>
          </cell>
          <cell r="Y163">
            <v>0</v>
          </cell>
          <cell r="Z163">
            <v>0</v>
          </cell>
          <cell r="AA163">
            <v>0</v>
          </cell>
          <cell r="AB163">
            <v>0</v>
          </cell>
          <cell r="AC163">
            <v>0</v>
          </cell>
          <cell r="AD163">
            <v>0</v>
          </cell>
          <cell r="AE163">
            <v>0</v>
          </cell>
          <cell r="AF163">
            <v>0</v>
          </cell>
          <cell r="AG163">
            <v>0</v>
          </cell>
          <cell r="AH163">
            <v>0</v>
          </cell>
          <cell r="AI163">
            <v>0</v>
          </cell>
          <cell r="AJ163">
            <v>0</v>
          </cell>
          <cell r="AK163">
            <v>0</v>
          </cell>
          <cell r="AL163">
            <v>0</v>
          </cell>
          <cell r="AM163">
            <v>0</v>
          </cell>
          <cell r="AN163">
            <v>0</v>
          </cell>
          <cell r="AO163">
            <v>0</v>
          </cell>
          <cell r="AP163">
            <v>0</v>
          </cell>
          <cell r="AQ163">
            <v>0</v>
          </cell>
          <cell r="AR163">
            <v>0</v>
          </cell>
          <cell r="AS163">
            <v>0</v>
          </cell>
          <cell r="AT163">
            <v>0</v>
          </cell>
          <cell r="AU163">
            <v>0</v>
          </cell>
          <cell r="AV163">
            <v>0</v>
          </cell>
          <cell r="AW163">
            <v>0</v>
          </cell>
          <cell r="AX163">
            <v>0</v>
          </cell>
          <cell r="AY163">
            <v>0</v>
          </cell>
          <cell r="AZ163">
            <v>0</v>
          </cell>
          <cell r="BA163">
            <v>0</v>
          </cell>
        </row>
        <row r="164">
          <cell r="A164" t="str">
            <v>EL/EUR-81</v>
          </cell>
          <cell r="B164" t="str">
            <v>EXT</v>
          </cell>
          <cell r="C164" t="str">
            <v xml:space="preserve">    Euronota LXXXI Euro (6 cup. Fijos)</v>
          </cell>
          <cell r="X164">
            <v>0</v>
          </cell>
          <cell r="Y164">
            <v>0</v>
          </cell>
          <cell r="Z164">
            <v>0</v>
          </cell>
          <cell r="AA164">
            <v>0</v>
          </cell>
          <cell r="AB164">
            <v>0</v>
          </cell>
          <cell r="AC164">
            <v>0</v>
          </cell>
          <cell r="AD164">
            <v>20.944297699115044</v>
          </cell>
          <cell r="AE164">
            <v>22.390298201342279</v>
          </cell>
          <cell r="AF164">
            <v>39.404098237467018</v>
          </cell>
          <cell r="AG164">
            <v>78.963913529402859</v>
          </cell>
          <cell r="AH164">
            <v>68.433446252994955</v>
          </cell>
          <cell r="AI164">
            <v>166.81077098649587</v>
          </cell>
          <cell r="AJ164">
            <v>404.81404717040562</v>
          </cell>
          <cell r="AK164">
            <v>470.01333684210931</v>
          </cell>
          <cell r="AL164">
            <v>470.86468399999995</v>
          </cell>
          <cell r="AM164">
            <v>460.62845399999998</v>
          </cell>
          <cell r="AN164">
            <v>499.87146300000001</v>
          </cell>
          <cell r="AO164">
            <v>533.66422808822665</v>
          </cell>
          <cell r="AP164">
            <v>583.33072199999992</v>
          </cell>
          <cell r="AQ164">
            <v>570.16233933008596</v>
          </cell>
          <cell r="AR164">
            <v>570.16233933008596</v>
          </cell>
          <cell r="AS164">
            <v>548.13162207211167</v>
          </cell>
          <cell r="AT164">
            <v>516.50144749539436</v>
          </cell>
          <cell r="AU164">
            <v>610.37983146245062</v>
          </cell>
          <cell r="AV164">
            <v>630.84805562269719</v>
          </cell>
          <cell r="AW164">
            <v>595.53524400000003</v>
          </cell>
          <cell r="AX164">
            <v>569.61004799999989</v>
          </cell>
          <cell r="AY164">
            <v>539.99617799999999</v>
          </cell>
          <cell r="AZ164">
            <v>522.16243099999997</v>
          </cell>
          <cell r="BA164">
            <v>478.89281999999997</v>
          </cell>
        </row>
        <row r="165">
          <cell r="A165" t="str">
            <v>EL/DEM-82</v>
          </cell>
          <cell r="B165" t="str">
            <v>EXT</v>
          </cell>
          <cell r="C165" t="str">
            <v xml:space="preserve">    Euronota LXXXII DM (8%)</v>
          </cell>
          <cell r="X165">
            <v>0</v>
          </cell>
          <cell r="Y165">
            <v>0</v>
          </cell>
          <cell r="Z165">
            <v>0</v>
          </cell>
          <cell r="AA165">
            <v>0</v>
          </cell>
          <cell r="AB165">
            <v>0</v>
          </cell>
          <cell r="AC165">
            <v>0</v>
          </cell>
          <cell r="AD165">
            <v>0</v>
          </cell>
          <cell r="AE165">
            <v>0</v>
          </cell>
          <cell r="AF165">
            <v>0</v>
          </cell>
          <cell r="AG165">
            <v>0</v>
          </cell>
          <cell r="AH165">
            <v>0</v>
          </cell>
          <cell r="AI165">
            <v>0</v>
          </cell>
          <cell r="AJ165">
            <v>0</v>
          </cell>
          <cell r="AK165">
            <v>0</v>
          </cell>
          <cell r="AL165">
            <v>0</v>
          </cell>
          <cell r="AM165">
            <v>0</v>
          </cell>
          <cell r="AN165">
            <v>0</v>
          </cell>
          <cell r="AO165">
            <v>0</v>
          </cell>
          <cell r="AP165">
            <v>0</v>
          </cell>
          <cell r="AQ165">
            <v>0</v>
          </cell>
          <cell r="AR165">
            <v>0</v>
          </cell>
          <cell r="AS165">
            <v>0</v>
          </cell>
          <cell r="AT165">
            <v>0</v>
          </cell>
          <cell r="AU165">
            <v>0</v>
          </cell>
          <cell r="AV165">
            <v>0</v>
          </cell>
          <cell r="AW165">
            <v>0</v>
          </cell>
          <cell r="AX165">
            <v>0</v>
          </cell>
          <cell r="AY165">
            <v>0</v>
          </cell>
          <cell r="AZ165">
            <v>0</v>
          </cell>
          <cell r="BA165">
            <v>0</v>
          </cell>
        </row>
        <row r="166">
          <cell r="A166" t="str">
            <v>EL/ITL-83</v>
          </cell>
          <cell r="B166" t="str">
            <v>EXT</v>
          </cell>
          <cell r="C166" t="str">
            <v xml:space="preserve">    Euronota LXXXIII LIT (LT + 250)</v>
          </cell>
          <cell r="X166">
            <v>0</v>
          </cell>
          <cell r="Y166">
            <v>0</v>
          </cell>
          <cell r="Z166">
            <v>0</v>
          </cell>
          <cell r="AA166">
            <v>0</v>
          </cell>
          <cell r="AB166">
            <v>0</v>
          </cell>
          <cell r="AC166">
            <v>0</v>
          </cell>
          <cell r="AD166">
            <v>0</v>
          </cell>
          <cell r="AE166">
            <v>0</v>
          </cell>
          <cell r="AF166">
            <v>0</v>
          </cell>
          <cell r="AG166">
            <v>0</v>
          </cell>
          <cell r="AH166">
            <v>0</v>
          </cell>
          <cell r="AI166">
            <v>0</v>
          </cell>
          <cell r="AJ166">
            <v>0</v>
          </cell>
          <cell r="AK166">
            <v>0</v>
          </cell>
          <cell r="AL166">
            <v>0</v>
          </cell>
          <cell r="AM166">
            <v>0</v>
          </cell>
          <cell r="AN166">
            <v>0</v>
          </cell>
          <cell r="AO166">
            <v>0</v>
          </cell>
          <cell r="AP166">
            <v>0</v>
          </cell>
          <cell r="AQ166">
            <v>0</v>
          </cell>
          <cell r="AR166">
            <v>0</v>
          </cell>
          <cell r="AS166">
            <v>0</v>
          </cell>
          <cell r="AT166">
            <v>0</v>
          </cell>
          <cell r="AU166">
            <v>0</v>
          </cell>
          <cell r="AV166">
            <v>0</v>
          </cell>
          <cell r="AW166">
            <v>0</v>
          </cell>
          <cell r="AX166">
            <v>0</v>
          </cell>
          <cell r="AY166">
            <v>0</v>
          </cell>
          <cell r="AZ166">
            <v>0</v>
          </cell>
          <cell r="BA166">
            <v>0</v>
          </cell>
        </row>
        <row r="167">
          <cell r="A167" t="str">
            <v>EL/DEM-84</v>
          </cell>
          <cell r="B167" t="str">
            <v>EXT</v>
          </cell>
          <cell r="C167" t="str">
            <v xml:space="preserve">    Euronota LXXXIV DM (7,875%)</v>
          </cell>
          <cell r="X167">
            <v>0</v>
          </cell>
          <cell r="Y167">
            <v>0</v>
          </cell>
          <cell r="Z167">
            <v>0</v>
          </cell>
          <cell r="AA167">
            <v>0</v>
          </cell>
          <cell r="AB167">
            <v>0</v>
          </cell>
          <cell r="AC167">
            <v>0</v>
          </cell>
          <cell r="AD167">
            <v>0</v>
          </cell>
          <cell r="AE167">
            <v>0</v>
          </cell>
          <cell r="AF167">
            <v>0</v>
          </cell>
          <cell r="AG167">
            <v>0</v>
          </cell>
          <cell r="AH167">
            <v>0</v>
          </cell>
          <cell r="AI167">
            <v>0</v>
          </cell>
          <cell r="AJ167">
            <v>0</v>
          </cell>
          <cell r="AK167">
            <v>0</v>
          </cell>
          <cell r="AL167">
            <v>0</v>
          </cell>
          <cell r="AM167">
            <v>0</v>
          </cell>
          <cell r="AN167">
            <v>0</v>
          </cell>
          <cell r="AO167">
            <v>0</v>
          </cell>
          <cell r="AP167">
            <v>0</v>
          </cell>
          <cell r="AQ167">
            <v>0</v>
          </cell>
          <cell r="AR167">
            <v>0</v>
          </cell>
          <cell r="AS167">
            <v>0</v>
          </cell>
          <cell r="AT167">
            <v>0</v>
          </cell>
          <cell r="AU167">
            <v>0</v>
          </cell>
          <cell r="AV167">
            <v>0</v>
          </cell>
          <cell r="AW167">
            <v>0</v>
          </cell>
          <cell r="AX167">
            <v>0</v>
          </cell>
          <cell r="AY167">
            <v>0</v>
          </cell>
          <cell r="AZ167">
            <v>0</v>
          </cell>
          <cell r="BA167">
            <v>0</v>
          </cell>
        </row>
        <row r="168">
          <cell r="A168" t="str">
            <v>EL/EUR-85</v>
          </cell>
          <cell r="B168" t="str">
            <v>EXT</v>
          </cell>
          <cell r="C168" t="str">
            <v xml:space="preserve">    Euronota LXXXV Euro (8,5%)</v>
          </cell>
          <cell r="X168">
            <v>0</v>
          </cell>
          <cell r="Y168">
            <v>0</v>
          </cell>
          <cell r="Z168">
            <v>0</v>
          </cell>
          <cell r="AA168">
            <v>0</v>
          </cell>
          <cell r="AB168">
            <v>0</v>
          </cell>
          <cell r="AC168">
            <v>0</v>
          </cell>
          <cell r="AD168">
            <v>0</v>
          </cell>
          <cell r="AE168">
            <v>0</v>
          </cell>
          <cell r="AF168">
            <v>0</v>
          </cell>
          <cell r="AG168">
            <v>0</v>
          </cell>
          <cell r="AH168">
            <v>0</v>
          </cell>
          <cell r="AI168">
            <v>0</v>
          </cell>
          <cell r="AJ168">
            <v>0</v>
          </cell>
          <cell r="AK168">
            <v>11.941153993121896</v>
          </cell>
          <cell r="AL168">
            <v>10.4588</v>
          </cell>
          <cell r="AM168">
            <v>9.6953999999999994</v>
          </cell>
          <cell r="AN168">
            <v>10.3103</v>
          </cell>
          <cell r="AO168">
            <v>11.525844494666668</v>
          </cell>
          <cell r="AP168">
            <v>11.0526</v>
          </cell>
          <cell r="AQ168">
            <v>11.920044040510763</v>
          </cell>
          <cell r="AR168">
            <v>11.920044040510763</v>
          </cell>
          <cell r="AS168">
            <v>10.527239231511537</v>
          </cell>
          <cell r="AT168">
            <v>10.527239231511537</v>
          </cell>
          <cell r="AU168">
            <v>12.144</v>
          </cell>
          <cell r="AV168">
            <v>12.181199999999999</v>
          </cell>
          <cell r="AW168">
            <v>11.522400000000001</v>
          </cell>
          <cell r="AX168">
            <v>11.020799999999999</v>
          </cell>
          <cell r="AY168">
            <v>10.4268</v>
          </cell>
          <cell r="AZ168">
            <v>10.2972</v>
          </cell>
          <cell r="BA168">
            <v>9.5339999999999989</v>
          </cell>
        </row>
        <row r="169">
          <cell r="A169" t="str">
            <v>EL/DEM-86</v>
          </cell>
          <cell r="B169" t="str">
            <v>EXT</v>
          </cell>
          <cell r="C169" t="str">
            <v xml:space="preserve">    Euronota LXXXVI DM (14% y 9%)</v>
          </cell>
          <cell r="X169">
            <v>0</v>
          </cell>
          <cell r="Y169">
            <v>0</v>
          </cell>
          <cell r="Z169">
            <v>0</v>
          </cell>
          <cell r="AA169">
            <v>0</v>
          </cell>
          <cell r="AB169">
            <v>0</v>
          </cell>
          <cell r="AC169">
            <v>0</v>
          </cell>
          <cell r="AD169">
            <v>0</v>
          </cell>
          <cell r="AE169">
            <v>0</v>
          </cell>
          <cell r="AF169">
            <v>0</v>
          </cell>
          <cell r="AG169">
            <v>0</v>
          </cell>
          <cell r="AH169">
            <v>0</v>
          </cell>
          <cell r="AI169">
            <v>0</v>
          </cell>
          <cell r="AJ169">
            <v>0</v>
          </cell>
          <cell r="AK169">
            <v>0</v>
          </cell>
          <cell r="AL169">
            <v>0</v>
          </cell>
          <cell r="AM169">
            <v>0</v>
          </cell>
          <cell r="AN169">
            <v>0</v>
          </cell>
          <cell r="AO169">
            <v>0</v>
          </cell>
          <cell r="AP169">
            <v>0</v>
          </cell>
          <cell r="AQ169">
            <v>0</v>
          </cell>
          <cell r="AR169">
            <v>0</v>
          </cell>
          <cell r="AS169">
            <v>0</v>
          </cell>
          <cell r="AT169">
            <v>0</v>
          </cell>
          <cell r="AU169">
            <v>0</v>
          </cell>
          <cell r="AV169">
            <v>0</v>
          </cell>
          <cell r="AW169">
            <v>0</v>
          </cell>
          <cell r="AX169">
            <v>0</v>
          </cell>
          <cell r="AY169">
            <v>0</v>
          </cell>
          <cell r="AZ169">
            <v>0</v>
          </cell>
          <cell r="BA169">
            <v>0</v>
          </cell>
        </row>
        <row r="170">
          <cell r="A170" t="str">
            <v>EL/EUR-87</v>
          </cell>
          <cell r="B170" t="str">
            <v>EXT</v>
          </cell>
          <cell r="C170" t="str">
            <v xml:space="preserve">    Euronota LXXXVII Euro (8%)</v>
          </cell>
          <cell r="X170">
            <v>0</v>
          </cell>
          <cell r="Y170">
            <v>0</v>
          </cell>
          <cell r="Z170">
            <v>0</v>
          </cell>
          <cell r="AA170">
            <v>0</v>
          </cell>
          <cell r="AB170">
            <v>0</v>
          </cell>
          <cell r="AC170">
            <v>0</v>
          </cell>
          <cell r="AD170">
            <v>0</v>
          </cell>
          <cell r="AE170">
            <v>0</v>
          </cell>
          <cell r="AF170">
            <v>0</v>
          </cell>
          <cell r="AG170">
            <v>0</v>
          </cell>
          <cell r="AH170">
            <v>0</v>
          </cell>
          <cell r="AI170">
            <v>0</v>
          </cell>
          <cell r="AJ170">
            <v>0</v>
          </cell>
          <cell r="AK170">
            <v>0</v>
          </cell>
          <cell r="AL170">
            <v>0</v>
          </cell>
          <cell r="AM170">
            <v>0</v>
          </cell>
          <cell r="AN170">
            <v>0</v>
          </cell>
          <cell r="AO170">
            <v>0</v>
          </cell>
          <cell r="AP170">
            <v>0</v>
          </cell>
          <cell r="AQ170">
            <v>0</v>
          </cell>
          <cell r="AR170">
            <v>0</v>
          </cell>
          <cell r="AS170">
            <v>0</v>
          </cell>
          <cell r="AT170">
            <v>0</v>
          </cell>
          <cell r="AU170">
            <v>0</v>
          </cell>
          <cell r="AV170">
            <v>0</v>
          </cell>
          <cell r="AW170">
            <v>0</v>
          </cell>
          <cell r="AX170">
            <v>0</v>
          </cell>
          <cell r="AY170">
            <v>0</v>
          </cell>
          <cell r="AZ170">
            <v>0</v>
          </cell>
          <cell r="BA170">
            <v>0</v>
          </cell>
        </row>
        <row r="171">
          <cell r="A171" t="str">
            <v>EL/EUR-88</v>
          </cell>
          <cell r="B171" t="str">
            <v>EXT</v>
          </cell>
          <cell r="C171" t="str">
            <v xml:space="preserve">    Euronota LXXXVIII Euro (15% y 8%)</v>
          </cell>
          <cell r="X171">
            <v>0</v>
          </cell>
          <cell r="Y171">
            <v>0</v>
          </cell>
          <cell r="Z171">
            <v>0</v>
          </cell>
          <cell r="AA171">
            <v>0</v>
          </cell>
          <cell r="AB171">
            <v>0</v>
          </cell>
          <cell r="AC171">
            <v>0</v>
          </cell>
          <cell r="AD171">
            <v>0</v>
          </cell>
          <cell r="AE171">
            <v>0</v>
          </cell>
          <cell r="AF171">
            <v>0</v>
          </cell>
          <cell r="AG171">
            <v>20.388213936601034</v>
          </cell>
          <cell r="AH171">
            <v>19.602577873254564</v>
          </cell>
          <cell r="AI171">
            <v>21.062183079797173</v>
          </cell>
          <cell r="AJ171">
            <v>19.820779168592153</v>
          </cell>
          <cell r="AK171">
            <v>18.847917462743602</v>
          </cell>
          <cell r="AL171">
            <v>14.005284</v>
          </cell>
          <cell r="AM171">
            <v>12.983022</v>
          </cell>
          <cell r="AN171">
            <v>10.844062393117365</v>
          </cell>
          <cell r="AO171">
            <v>10.291294463471838</v>
          </cell>
          <cell r="AP171">
            <v>9.1226459999999996</v>
          </cell>
          <cell r="AQ171">
            <v>9.8386209657446528</v>
          </cell>
          <cell r="AR171">
            <v>9.8386209657446528</v>
          </cell>
          <cell r="AS171">
            <v>9.4131064128432325</v>
          </cell>
          <cell r="AT171">
            <v>9.4131064128432325</v>
          </cell>
          <cell r="AU171">
            <v>10.85876</v>
          </cell>
          <cell r="AV171">
            <v>10.892023</v>
          </cell>
          <cell r="AW171">
            <v>10.302946</v>
          </cell>
          <cell r="AX171">
            <v>9.854432000000001</v>
          </cell>
          <cell r="AY171">
            <v>9.3232970000000002</v>
          </cell>
          <cell r="AZ171">
            <v>9.2074130000000007</v>
          </cell>
          <cell r="BA171">
            <v>8.5249850000000009</v>
          </cell>
        </row>
        <row r="172">
          <cell r="A172" t="str">
            <v>EL/USD-89</v>
          </cell>
          <cell r="B172" t="str">
            <v>EXT</v>
          </cell>
          <cell r="C172" t="str">
            <v xml:space="preserve">    Euronota LXXXIX (8,875%)</v>
          </cell>
          <cell r="X172">
            <v>0</v>
          </cell>
          <cell r="Y172">
            <v>0</v>
          </cell>
          <cell r="Z172">
            <v>0</v>
          </cell>
          <cell r="AA172">
            <v>0</v>
          </cell>
          <cell r="AB172">
            <v>0</v>
          </cell>
          <cell r="AC172">
            <v>0</v>
          </cell>
          <cell r="AD172">
            <v>0</v>
          </cell>
          <cell r="AE172">
            <v>0</v>
          </cell>
          <cell r="AF172">
            <v>0</v>
          </cell>
          <cell r="AG172">
            <v>0</v>
          </cell>
          <cell r="AH172">
            <v>0</v>
          </cell>
          <cell r="AI172">
            <v>0</v>
          </cell>
          <cell r="AJ172">
            <v>0</v>
          </cell>
          <cell r="AK172">
            <v>0</v>
          </cell>
          <cell r="AL172">
            <v>0</v>
          </cell>
          <cell r="AM172">
            <v>0</v>
          </cell>
          <cell r="AN172">
            <v>0</v>
          </cell>
          <cell r="AO172">
            <v>0</v>
          </cell>
          <cell r="AP172">
            <v>0</v>
          </cell>
          <cell r="AQ172">
            <v>0</v>
          </cell>
          <cell r="AR172">
            <v>0</v>
          </cell>
          <cell r="AS172">
            <v>0</v>
          </cell>
          <cell r="AT172">
            <v>0</v>
          </cell>
          <cell r="AU172">
            <v>0</v>
          </cell>
          <cell r="AV172">
            <v>0</v>
          </cell>
          <cell r="AW172">
            <v>0</v>
          </cell>
          <cell r="AX172">
            <v>0</v>
          </cell>
          <cell r="AY172">
            <v>0</v>
          </cell>
          <cell r="AZ172">
            <v>0</v>
          </cell>
          <cell r="BA172">
            <v>0</v>
          </cell>
        </row>
        <row r="173">
          <cell r="A173" t="str">
            <v>EL/EUR-90</v>
          </cell>
          <cell r="B173" t="str">
            <v>EXT</v>
          </cell>
          <cell r="C173" t="str">
            <v xml:space="preserve">    Euronota XC Euro (9,5%)</v>
          </cell>
          <cell r="X173">
            <v>0</v>
          </cell>
          <cell r="Y173">
            <v>0</v>
          </cell>
          <cell r="Z173">
            <v>0</v>
          </cell>
          <cell r="AA173">
            <v>0</v>
          </cell>
          <cell r="AB173">
            <v>0</v>
          </cell>
          <cell r="AC173">
            <v>0</v>
          </cell>
          <cell r="AD173">
            <v>0</v>
          </cell>
          <cell r="AE173">
            <v>0</v>
          </cell>
          <cell r="AF173">
            <v>0</v>
          </cell>
          <cell r="AG173">
            <v>8.5935569806537551</v>
          </cell>
          <cell r="AH173">
            <v>10.777286623151275</v>
          </cell>
          <cell r="AI173">
            <v>22.311173807312521</v>
          </cell>
          <cell r="AJ173">
            <v>10.447850983311566</v>
          </cell>
          <cell r="AK173">
            <v>10.508209947267863</v>
          </cell>
          <cell r="AL173">
            <v>10.458799999999998</v>
          </cell>
          <cell r="AM173">
            <v>9.6953999999999994</v>
          </cell>
          <cell r="AN173">
            <v>10.3103</v>
          </cell>
          <cell r="AO173">
            <v>37.680529434933334</v>
          </cell>
          <cell r="AP173">
            <v>23.082929999999998</v>
          </cell>
          <cell r="AQ173">
            <v>28.103212596030197</v>
          </cell>
          <cell r="AR173">
            <v>28.103212596030197</v>
          </cell>
          <cell r="AS173">
            <v>28.114510044740772</v>
          </cell>
          <cell r="AT173">
            <v>7.0181594876743576</v>
          </cell>
          <cell r="AU173">
            <v>14.173075098814232</v>
          </cell>
          <cell r="AV173">
            <v>13.046423091321049</v>
          </cell>
          <cell r="AW173">
            <v>12.482600000000001</v>
          </cell>
          <cell r="AX173">
            <v>11.9392</v>
          </cell>
          <cell r="AY173">
            <v>11.543199999999999</v>
          </cell>
          <cell r="AZ173">
            <v>8.5809999999999995</v>
          </cell>
          <cell r="BA173">
            <v>7.9450000000000003</v>
          </cell>
        </row>
        <row r="174">
          <cell r="A174" t="str">
            <v>EL/USD-91</v>
          </cell>
          <cell r="B174" t="str">
            <v>EXT</v>
          </cell>
          <cell r="C174" t="str">
            <v xml:space="preserve">    Euronota XCI (Libor + 575 p.b.)</v>
          </cell>
          <cell r="X174">
            <v>0</v>
          </cell>
          <cell r="Y174">
            <v>0</v>
          </cell>
          <cell r="Z174">
            <v>0</v>
          </cell>
          <cell r="AA174">
            <v>0</v>
          </cell>
          <cell r="AB174">
            <v>0</v>
          </cell>
          <cell r="AC174">
            <v>0</v>
          </cell>
          <cell r="AD174">
            <v>0</v>
          </cell>
          <cell r="AE174">
            <v>0</v>
          </cell>
          <cell r="AF174">
            <v>0</v>
          </cell>
          <cell r="AG174">
            <v>0</v>
          </cell>
          <cell r="AH174">
            <v>32.839680000000001</v>
          </cell>
          <cell r="AI174">
            <v>31.989000000000001</v>
          </cell>
          <cell r="AJ174">
            <v>45.921474871794871</v>
          </cell>
          <cell r="AK174">
            <v>42.223325777419028</v>
          </cell>
          <cell r="AL174">
            <v>42.333810227743271</v>
          </cell>
          <cell r="AM174">
            <v>41.854924745830822</v>
          </cell>
          <cell r="AN174">
            <v>42.268136539649845</v>
          </cell>
          <cell r="AO174">
            <v>32.161086842105263</v>
          </cell>
          <cell r="AP174">
            <v>5</v>
          </cell>
          <cell r="AQ174">
            <v>5</v>
          </cell>
          <cell r="AR174">
            <v>5</v>
          </cell>
          <cell r="AS174">
            <v>0</v>
          </cell>
          <cell r="AT174">
            <v>2.5</v>
          </cell>
          <cell r="AU174">
            <v>0</v>
          </cell>
          <cell r="AV174">
            <v>0</v>
          </cell>
          <cell r="AW174">
            <v>0</v>
          </cell>
          <cell r="AX174">
            <v>0</v>
          </cell>
          <cell r="AY174">
            <v>0</v>
          </cell>
          <cell r="AZ174">
            <v>0</v>
          </cell>
          <cell r="BA174">
            <v>0</v>
          </cell>
        </row>
        <row r="175">
          <cell r="A175" t="str">
            <v>EL/EUR-92</v>
          </cell>
          <cell r="B175" t="str">
            <v>EXT</v>
          </cell>
          <cell r="C175" t="str">
            <v xml:space="preserve">    Euronota XCII Euro (15% y 8%)</v>
          </cell>
          <cell r="X175">
            <v>0</v>
          </cell>
          <cell r="Y175">
            <v>0</v>
          </cell>
          <cell r="Z175">
            <v>0</v>
          </cell>
          <cell r="AA175">
            <v>0</v>
          </cell>
          <cell r="AB175">
            <v>0</v>
          </cell>
          <cell r="AC175">
            <v>0</v>
          </cell>
          <cell r="AD175">
            <v>0</v>
          </cell>
          <cell r="AE175">
            <v>0</v>
          </cell>
          <cell r="AF175">
            <v>0</v>
          </cell>
          <cell r="AG175">
            <v>0</v>
          </cell>
          <cell r="AH175">
            <v>1.4975625877881515</v>
          </cell>
          <cell r="AI175">
            <v>1.5479049906591942</v>
          </cell>
          <cell r="AJ175">
            <v>1.4767635757252215</v>
          </cell>
          <cell r="AK175">
            <v>1.4042796632021399</v>
          </cell>
          <cell r="AL175">
            <v>1.3976759999999999</v>
          </cell>
          <cell r="AM175">
            <v>1.295658</v>
          </cell>
          <cell r="AN175">
            <v>1.377831</v>
          </cell>
          <cell r="AO175">
            <v>1.3033069628666667</v>
          </cell>
          <cell r="AP175">
            <v>1.3858259999999998</v>
          </cell>
          <cell r="AQ175">
            <v>1.4945853737492774</v>
          </cell>
          <cell r="AR175">
            <v>1.4945853737492774</v>
          </cell>
          <cell r="AS175">
            <v>1.4299372632801775</v>
          </cell>
          <cell r="AT175">
            <v>1.2720414071409774</v>
          </cell>
          <cell r="AU175">
            <v>1.4674</v>
          </cell>
          <cell r="AV175">
            <v>2.2155577717574908</v>
          </cell>
          <cell r="AW175">
            <v>2.0579132835913261</v>
          </cell>
          <cell r="AX175">
            <v>1.33168</v>
          </cell>
          <cell r="AY175">
            <v>1.2599050000000001</v>
          </cell>
          <cell r="AZ175">
            <v>1.2442449999999998</v>
          </cell>
          <cell r="BA175">
            <v>1.1520249999999999</v>
          </cell>
        </row>
        <row r="176">
          <cell r="A176" t="str">
            <v>EL/EUR-93</v>
          </cell>
          <cell r="B176" t="str">
            <v>EXT</v>
          </cell>
          <cell r="C176" t="str">
            <v xml:space="preserve">    Euronota XCIII Euro (9%)</v>
          </cell>
          <cell r="X176">
            <v>0</v>
          </cell>
          <cell r="Y176">
            <v>0</v>
          </cell>
          <cell r="Z176">
            <v>0</v>
          </cell>
          <cell r="AA176">
            <v>0</v>
          </cell>
          <cell r="AB176">
            <v>0</v>
          </cell>
          <cell r="AC176">
            <v>0</v>
          </cell>
          <cell r="AD176">
            <v>0</v>
          </cell>
          <cell r="AE176">
            <v>0</v>
          </cell>
          <cell r="AF176">
            <v>0</v>
          </cell>
          <cell r="AG176">
            <v>0</v>
          </cell>
          <cell r="AH176">
            <v>0</v>
          </cell>
          <cell r="AI176">
            <v>0</v>
          </cell>
          <cell r="AJ176">
            <v>0</v>
          </cell>
          <cell r="AK176">
            <v>0</v>
          </cell>
          <cell r="AL176">
            <v>0</v>
          </cell>
          <cell r="AM176">
            <v>0</v>
          </cell>
          <cell r="AN176">
            <v>0</v>
          </cell>
          <cell r="AO176">
            <v>2.8090000000000002</v>
          </cell>
          <cell r="AP176">
            <v>0</v>
          </cell>
          <cell r="AQ176">
            <v>0</v>
          </cell>
          <cell r="AR176">
            <v>0</v>
          </cell>
          <cell r="AS176">
            <v>0</v>
          </cell>
          <cell r="AT176">
            <v>0</v>
          </cell>
          <cell r="AU176">
            <v>0</v>
          </cell>
          <cell r="AV176">
            <v>0</v>
          </cell>
          <cell r="AW176">
            <v>0</v>
          </cell>
          <cell r="AX176">
            <v>0</v>
          </cell>
          <cell r="AY176">
            <v>0</v>
          </cell>
          <cell r="AZ176">
            <v>2.8090000000000002</v>
          </cell>
          <cell r="BA176">
            <v>0</v>
          </cell>
        </row>
        <row r="177">
          <cell r="A177" t="str">
            <v>EL/EUR-94</v>
          </cell>
          <cell r="B177" t="str">
            <v>EXT</v>
          </cell>
          <cell r="C177" t="str">
            <v xml:space="preserve">    Euronota XCIV Euro (10,5% y 7%)</v>
          </cell>
          <cell r="X177">
            <v>0</v>
          </cell>
          <cell r="Y177">
            <v>0</v>
          </cell>
          <cell r="Z177">
            <v>0</v>
          </cell>
          <cell r="AA177">
            <v>0</v>
          </cell>
          <cell r="AB177">
            <v>0</v>
          </cell>
          <cell r="AC177">
            <v>0</v>
          </cell>
          <cell r="AD177">
            <v>0</v>
          </cell>
          <cell r="AE177">
            <v>0</v>
          </cell>
          <cell r="AF177">
            <v>0</v>
          </cell>
          <cell r="AG177">
            <v>0</v>
          </cell>
          <cell r="AH177">
            <v>0</v>
          </cell>
          <cell r="AI177">
            <v>0</v>
          </cell>
          <cell r="AJ177">
            <v>0</v>
          </cell>
          <cell r="AK177">
            <v>0</v>
          </cell>
          <cell r="AL177">
            <v>0</v>
          </cell>
          <cell r="AM177">
            <v>0</v>
          </cell>
          <cell r="AN177">
            <v>0</v>
          </cell>
          <cell r="AO177">
            <v>0</v>
          </cell>
          <cell r="AP177">
            <v>0</v>
          </cell>
          <cell r="AQ177">
            <v>0</v>
          </cell>
          <cell r="AR177">
            <v>0</v>
          </cell>
          <cell r="AS177">
            <v>0</v>
          </cell>
          <cell r="AT177">
            <v>0</v>
          </cell>
          <cell r="AU177">
            <v>0</v>
          </cell>
          <cell r="AV177">
            <v>0</v>
          </cell>
          <cell r="AW177">
            <v>0</v>
          </cell>
          <cell r="AX177">
            <v>0</v>
          </cell>
          <cell r="AY177">
            <v>0</v>
          </cell>
          <cell r="AZ177">
            <v>0</v>
          </cell>
          <cell r="BA177">
            <v>0</v>
          </cell>
        </row>
        <row r="178">
          <cell r="A178" t="str">
            <v>EL/EUR-95</v>
          </cell>
          <cell r="B178" t="str">
            <v>EXT</v>
          </cell>
          <cell r="C178" t="str">
            <v xml:space="preserve">    Euronota XCV Euro ( 9%)</v>
          </cell>
          <cell r="X178">
            <v>0</v>
          </cell>
          <cell r="Y178">
            <v>0</v>
          </cell>
          <cell r="Z178">
            <v>0</v>
          </cell>
          <cell r="AA178">
            <v>0</v>
          </cell>
          <cell r="AB178">
            <v>0</v>
          </cell>
          <cell r="AC178">
            <v>0</v>
          </cell>
          <cell r="AD178">
            <v>0</v>
          </cell>
          <cell r="AE178">
            <v>0</v>
          </cell>
          <cell r="AF178">
            <v>0</v>
          </cell>
          <cell r="AG178">
            <v>0</v>
          </cell>
          <cell r="AH178">
            <v>0</v>
          </cell>
          <cell r="AI178">
            <v>0</v>
          </cell>
          <cell r="AJ178">
            <v>0</v>
          </cell>
          <cell r="AK178">
            <v>0</v>
          </cell>
          <cell r="AL178">
            <v>0</v>
          </cell>
          <cell r="AM178">
            <v>0</v>
          </cell>
          <cell r="AN178">
            <v>0</v>
          </cell>
          <cell r="AO178">
            <v>0</v>
          </cell>
          <cell r="AP178">
            <v>0</v>
          </cell>
          <cell r="AQ178">
            <v>0</v>
          </cell>
          <cell r="AR178">
            <v>0</v>
          </cell>
          <cell r="AS178">
            <v>0</v>
          </cell>
          <cell r="AT178">
            <v>0</v>
          </cell>
          <cell r="AU178">
            <v>0</v>
          </cell>
          <cell r="AV178">
            <v>0</v>
          </cell>
          <cell r="AW178">
            <v>0</v>
          </cell>
          <cell r="AX178">
            <v>0</v>
          </cell>
          <cell r="AY178">
            <v>0</v>
          </cell>
          <cell r="AZ178">
            <v>0</v>
          </cell>
          <cell r="BA178">
            <v>0</v>
          </cell>
        </row>
        <row r="179">
          <cell r="A179" t="str">
            <v>EL/EUR-96</v>
          </cell>
          <cell r="B179" t="str">
            <v>EXT</v>
          </cell>
          <cell r="C179" t="str">
            <v xml:space="preserve">    Euronota XCVI Euro ( 7,125%)</v>
          </cell>
          <cell r="X179">
            <v>0</v>
          </cell>
          <cell r="Y179">
            <v>0</v>
          </cell>
          <cell r="Z179">
            <v>0</v>
          </cell>
          <cell r="AA179">
            <v>0</v>
          </cell>
          <cell r="AB179">
            <v>0</v>
          </cell>
          <cell r="AC179">
            <v>0</v>
          </cell>
          <cell r="AD179">
            <v>0</v>
          </cell>
          <cell r="AE179">
            <v>0</v>
          </cell>
          <cell r="AF179">
            <v>0</v>
          </cell>
          <cell r="AG179">
            <v>0</v>
          </cell>
          <cell r="AH179">
            <v>0</v>
          </cell>
          <cell r="AI179">
            <v>0</v>
          </cell>
          <cell r="AJ179">
            <v>10.039</v>
          </cell>
          <cell r="AK179">
            <v>0</v>
          </cell>
          <cell r="AL179">
            <v>0</v>
          </cell>
          <cell r="AM179">
            <v>0</v>
          </cell>
          <cell r="AN179">
            <v>0</v>
          </cell>
          <cell r="AO179">
            <v>0</v>
          </cell>
          <cell r="AP179">
            <v>0</v>
          </cell>
          <cell r="AQ179">
            <v>0</v>
          </cell>
          <cell r="AR179">
            <v>0</v>
          </cell>
          <cell r="AS179">
            <v>0</v>
          </cell>
          <cell r="AT179">
            <v>0</v>
          </cell>
          <cell r="AU179">
            <v>0</v>
          </cell>
          <cell r="AV179">
            <v>0</v>
          </cell>
          <cell r="AW179">
            <v>0</v>
          </cell>
          <cell r="AX179">
            <v>0</v>
          </cell>
          <cell r="AY179">
            <v>0</v>
          </cell>
          <cell r="AZ179">
            <v>0</v>
          </cell>
          <cell r="BA179">
            <v>0</v>
          </cell>
        </row>
        <row r="180">
          <cell r="A180" t="str">
            <v>EL/EUR-97</v>
          </cell>
          <cell r="B180" t="str">
            <v>EXT</v>
          </cell>
          <cell r="C180" t="str">
            <v xml:space="preserve">    Euronota XCVII Euro (8,5%)</v>
          </cell>
          <cell r="X180">
            <v>0</v>
          </cell>
          <cell r="Y180">
            <v>0</v>
          </cell>
          <cell r="Z180">
            <v>0</v>
          </cell>
          <cell r="AA180">
            <v>0</v>
          </cell>
          <cell r="AB180">
            <v>0</v>
          </cell>
          <cell r="AC180">
            <v>0</v>
          </cell>
          <cell r="AD180">
            <v>0</v>
          </cell>
          <cell r="AE180">
            <v>0</v>
          </cell>
          <cell r="AF180">
            <v>0</v>
          </cell>
          <cell r="AG180">
            <v>0</v>
          </cell>
          <cell r="AH180">
            <v>0</v>
          </cell>
          <cell r="AI180">
            <v>0</v>
          </cell>
          <cell r="AJ180">
            <v>0</v>
          </cell>
          <cell r="AK180">
            <v>0</v>
          </cell>
          <cell r="AL180">
            <v>0</v>
          </cell>
          <cell r="AM180">
            <v>0</v>
          </cell>
          <cell r="AN180">
            <v>0</v>
          </cell>
          <cell r="AO180">
            <v>0</v>
          </cell>
          <cell r="AP180">
            <v>0</v>
          </cell>
          <cell r="AQ180">
            <v>0</v>
          </cell>
          <cell r="AR180">
            <v>0</v>
          </cell>
          <cell r="AS180">
            <v>0</v>
          </cell>
          <cell r="AT180">
            <v>0</v>
          </cell>
          <cell r="AU180">
            <v>0</v>
          </cell>
          <cell r="AV180">
            <v>0</v>
          </cell>
          <cell r="AW180">
            <v>0</v>
          </cell>
          <cell r="AX180">
            <v>0</v>
          </cell>
          <cell r="AY180">
            <v>0</v>
          </cell>
          <cell r="AZ180">
            <v>0</v>
          </cell>
          <cell r="BA180">
            <v>0</v>
          </cell>
        </row>
        <row r="181">
          <cell r="A181" t="str">
            <v>EL/EUR-98</v>
          </cell>
          <cell r="B181" t="str">
            <v>EXT</v>
          </cell>
          <cell r="C181" t="str">
            <v xml:space="preserve">    Euronota XCVIII  Euro (Euribor+400)</v>
          </cell>
          <cell r="X181">
            <v>0</v>
          </cell>
          <cell r="Y181">
            <v>0</v>
          </cell>
          <cell r="Z181">
            <v>0</v>
          </cell>
          <cell r="AA181">
            <v>0</v>
          </cell>
          <cell r="AB181">
            <v>0</v>
          </cell>
          <cell r="AC181">
            <v>0</v>
          </cell>
          <cell r="AD181">
            <v>0</v>
          </cell>
          <cell r="AE181">
            <v>0</v>
          </cell>
          <cell r="AF181">
            <v>0</v>
          </cell>
          <cell r="AG181">
            <v>0</v>
          </cell>
          <cell r="AH181">
            <v>0</v>
          </cell>
          <cell r="AI181">
            <v>0</v>
          </cell>
          <cell r="AJ181">
            <v>0</v>
          </cell>
          <cell r="AK181">
            <v>0</v>
          </cell>
          <cell r="AL181">
            <v>0</v>
          </cell>
          <cell r="AM181">
            <v>0</v>
          </cell>
          <cell r="AN181">
            <v>0</v>
          </cell>
          <cell r="AO181">
            <v>0</v>
          </cell>
          <cell r="AP181">
            <v>0</v>
          </cell>
          <cell r="AQ181">
            <v>0</v>
          </cell>
          <cell r="AR181">
            <v>0</v>
          </cell>
          <cell r="AS181">
            <v>0</v>
          </cell>
          <cell r="AT181">
            <v>0</v>
          </cell>
          <cell r="AU181">
            <v>0</v>
          </cell>
          <cell r="AV181">
            <v>0</v>
          </cell>
          <cell r="AW181">
            <v>0</v>
          </cell>
          <cell r="AX181">
            <v>0</v>
          </cell>
          <cell r="AY181">
            <v>0</v>
          </cell>
          <cell r="AZ181">
            <v>0</v>
          </cell>
          <cell r="BA181">
            <v>0</v>
          </cell>
        </row>
        <row r="182">
          <cell r="A182" t="str">
            <v>EL/JPY-99</v>
          </cell>
          <cell r="B182" t="str">
            <v>EXT</v>
          </cell>
          <cell r="C182" t="str">
            <v xml:space="preserve">    Euronota XCIX  Y (3,5%)</v>
          </cell>
          <cell r="X182">
            <v>0</v>
          </cell>
          <cell r="Y182">
            <v>0</v>
          </cell>
          <cell r="Z182">
            <v>0</v>
          </cell>
          <cell r="AA182">
            <v>0</v>
          </cell>
          <cell r="AB182">
            <v>0</v>
          </cell>
          <cell r="AC182">
            <v>0</v>
          </cell>
          <cell r="AD182">
            <v>0</v>
          </cell>
          <cell r="AE182">
            <v>0</v>
          </cell>
          <cell r="AF182">
            <v>0</v>
          </cell>
          <cell r="AG182">
            <v>0</v>
          </cell>
          <cell r="AH182">
            <v>0</v>
          </cell>
          <cell r="AI182">
            <v>0</v>
          </cell>
          <cell r="AJ182">
            <v>0</v>
          </cell>
          <cell r="AK182">
            <v>0</v>
          </cell>
          <cell r="AL182">
            <v>0</v>
          </cell>
          <cell r="AM182">
            <v>0</v>
          </cell>
          <cell r="AN182">
            <v>0</v>
          </cell>
          <cell r="AO182">
            <v>0</v>
          </cell>
          <cell r="AP182">
            <v>0</v>
          </cell>
          <cell r="AQ182">
            <v>0</v>
          </cell>
          <cell r="AR182">
            <v>0</v>
          </cell>
          <cell r="AS182">
            <v>0</v>
          </cell>
          <cell r="AT182">
            <v>0</v>
          </cell>
          <cell r="AU182">
            <v>0</v>
          </cell>
          <cell r="AV182">
            <v>0</v>
          </cell>
          <cell r="AW182">
            <v>0</v>
          </cell>
          <cell r="AX182">
            <v>0</v>
          </cell>
          <cell r="AY182">
            <v>0</v>
          </cell>
          <cell r="AZ182">
            <v>0</v>
          </cell>
          <cell r="BA182">
            <v>0</v>
          </cell>
        </row>
        <row r="183">
          <cell r="A183" t="str">
            <v>EL/EUR-100</v>
          </cell>
          <cell r="B183" t="str">
            <v>EXT</v>
          </cell>
          <cell r="C183" t="str">
            <v xml:space="preserve">    Euronota C Euro (8,5%)</v>
          </cell>
          <cell r="X183">
            <v>0</v>
          </cell>
          <cell r="Y183">
            <v>0</v>
          </cell>
          <cell r="Z183">
            <v>0</v>
          </cell>
          <cell r="AA183">
            <v>0</v>
          </cell>
          <cell r="AB183">
            <v>0</v>
          </cell>
          <cell r="AC183">
            <v>0</v>
          </cell>
          <cell r="AD183">
            <v>0</v>
          </cell>
          <cell r="AE183">
            <v>0</v>
          </cell>
          <cell r="AF183">
            <v>0</v>
          </cell>
          <cell r="AG183">
            <v>0</v>
          </cell>
          <cell r="AH183">
            <v>0</v>
          </cell>
          <cell r="AI183">
            <v>0</v>
          </cell>
          <cell r="AJ183">
            <v>0.97199999999999998</v>
          </cell>
          <cell r="AK183">
            <v>0.76900000000000002</v>
          </cell>
          <cell r="AL183">
            <v>4.6559999999999997</v>
          </cell>
          <cell r="AM183">
            <v>4.1310000000000002</v>
          </cell>
          <cell r="AN183">
            <v>0.215</v>
          </cell>
          <cell r="AO183">
            <v>0</v>
          </cell>
          <cell r="AP183">
            <v>0</v>
          </cell>
          <cell r="AQ183">
            <v>0</v>
          </cell>
          <cell r="AR183">
            <v>0</v>
          </cell>
          <cell r="AS183">
            <v>0</v>
          </cell>
          <cell r="AT183">
            <v>0</v>
          </cell>
          <cell r="AU183">
            <v>0</v>
          </cell>
          <cell r="AV183">
            <v>0</v>
          </cell>
          <cell r="AW183">
            <v>0</v>
          </cell>
          <cell r="AX183">
            <v>0</v>
          </cell>
          <cell r="AY183">
            <v>0</v>
          </cell>
          <cell r="AZ183">
            <v>0</v>
          </cell>
          <cell r="BA183">
            <v>0</v>
          </cell>
        </row>
        <row r="184">
          <cell r="A184" t="str">
            <v>EL/EUR-101</v>
          </cell>
          <cell r="B184" t="str">
            <v>EXT</v>
          </cell>
          <cell r="C184" t="str">
            <v xml:space="preserve">    Euronota CI Euro (7,3% cupon diferido)</v>
          </cell>
          <cell r="X184">
            <v>0</v>
          </cell>
          <cell r="Y184">
            <v>0</v>
          </cell>
          <cell r="Z184">
            <v>0</v>
          </cell>
          <cell r="AA184">
            <v>0</v>
          </cell>
          <cell r="AB184">
            <v>0</v>
          </cell>
          <cell r="AC184">
            <v>0</v>
          </cell>
          <cell r="AD184">
            <v>0</v>
          </cell>
          <cell r="AE184">
            <v>0</v>
          </cell>
          <cell r="AF184">
            <v>0</v>
          </cell>
          <cell r="AG184">
            <v>0</v>
          </cell>
          <cell r="AH184">
            <v>0</v>
          </cell>
          <cell r="AI184">
            <v>0</v>
          </cell>
          <cell r="AJ184">
            <v>0</v>
          </cell>
          <cell r="AK184">
            <v>0</v>
          </cell>
          <cell r="AL184">
            <v>0</v>
          </cell>
          <cell r="AM184">
            <v>0</v>
          </cell>
          <cell r="AN184">
            <v>0</v>
          </cell>
          <cell r="AO184">
            <v>0</v>
          </cell>
          <cell r="AP184">
            <v>0</v>
          </cell>
          <cell r="AQ184">
            <v>0</v>
          </cell>
          <cell r="AR184">
            <v>0</v>
          </cell>
          <cell r="AS184">
            <v>0</v>
          </cell>
          <cell r="AT184">
            <v>0</v>
          </cell>
          <cell r="AU184">
            <v>0</v>
          </cell>
          <cell r="AV184">
            <v>0</v>
          </cell>
          <cell r="AW184">
            <v>0</v>
          </cell>
          <cell r="AX184">
            <v>0</v>
          </cell>
          <cell r="AY184">
            <v>0</v>
          </cell>
          <cell r="AZ184">
            <v>0</v>
          </cell>
          <cell r="BA184">
            <v>0</v>
          </cell>
        </row>
        <row r="185">
          <cell r="A185" t="str">
            <v>EL/EUR-102</v>
          </cell>
          <cell r="B185" t="str">
            <v>EXT</v>
          </cell>
          <cell r="C185" t="str">
            <v xml:space="preserve">    Euronota CII Euro (9,25%)</v>
          </cell>
          <cell r="X185">
            <v>0</v>
          </cell>
          <cell r="Y185">
            <v>0</v>
          </cell>
          <cell r="Z185">
            <v>0</v>
          </cell>
          <cell r="AA185">
            <v>0</v>
          </cell>
          <cell r="AB185">
            <v>0</v>
          </cell>
          <cell r="AC185">
            <v>0</v>
          </cell>
          <cell r="AD185">
            <v>0</v>
          </cell>
          <cell r="AE185">
            <v>0</v>
          </cell>
          <cell r="AF185">
            <v>0</v>
          </cell>
          <cell r="AG185">
            <v>0</v>
          </cell>
          <cell r="AH185">
            <v>0</v>
          </cell>
          <cell r="AI185">
            <v>0</v>
          </cell>
          <cell r="AJ185">
            <v>0</v>
          </cell>
          <cell r="AK185">
            <v>0.36899999999999999</v>
          </cell>
          <cell r="AL185">
            <v>0.35599999999999998</v>
          </cell>
          <cell r="AM185">
            <v>0.36900000000000005</v>
          </cell>
          <cell r="AN185">
            <v>0.35599999999999998</v>
          </cell>
          <cell r="AO185">
            <v>0</v>
          </cell>
          <cell r="AP185">
            <v>0</v>
          </cell>
          <cell r="AQ185">
            <v>0</v>
          </cell>
          <cell r="AR185">
            <v>0</v>
          </cell>
          <cell r="AS185">
            <v>0</v>
          </cell>
          <cell r="AT185">
            <v>0</v>
          </cell>
          <cell r="AU185">
            <v>0</v>
          </cell>
          <cell r="AV185">
            <v>0</v>
          </cell>
          <cell r="AW185">
            <v>0</v>
          </cell>
          <cell r="AX185">
            <v>0</v>
          </cell>
          <cell r="AY185">
            <v>0</v>
          </cell>
          <cell r="AZ185">
            <v>0</v>
          </cell>
          <cell r="BA185">
            <v>0</v>
          </cell>
        </row>
        <row r="186">
          <cell r="A186" t="str">
            <v>EL/EUR-103</v>
          </cell>
          <cell r="B186" t="str">
            <v>EXT</v>
          </cell>
          <cell r="C186" t="str">
            <v xml:space="preserve">    Euronota CIII Euro (9,75%)</v>
          </cell>
          <cell r="X186">
            <v>0</v>
          </cell>
          <cell r="Y186">
            <v>0</v>
          </cell>
          <cell r="Z186">
            <v>0</v>
          </cell>
          <cell r="AA186">
            <v>0</v>
          </cell>
          <cell r="AB186">
            <v>0</v>
          </cell>
          <cell r="AC186">
            <v>0</v>
          </cell>
          <cell r="AD186">
            <v>0</v>
          </cell>
          <cell r="AE186">
            <v>0</v>
          </cell>
          <cell r="AF186">
            <v>0</v>
          </cell>
          <cell r="AG186">
            <v>0</v>
          </cell>
          <cell r="AH186">
            <v>0</v>
          </cell>
          <cell r="AI186">
            <v>0</v>
          </cell>
          <cell r="AJ186">
            <v>0</v>
          </cell>
          <cell r="AK186">
            <v>0</v>
          </cell>
          <cell r="AL186">
            <v>0</v>
          </cell>
          <cell r="AM186">
            <v>0</v>
          </cell>
          <cell r="AN186">
            <v>0</v>
          </cell>
          <cell r="AO186">
            <v>0</v>
          </cell>
          <cell r="AP186">
            <v>0</v>
          </cell>
          <cell r="AQ186">
            <v>0</v>
          </cell>
          <cell r="AR186">
            <v>0</v>
          </cell>
          <cell r="AS186">
            <v>0</v>
          </cell>
          <cell r="AT186">
            <v>0</v>
          </cell>
          <cell r="AU186">
            <v>0</v>
          </cell>
          <cell r="AV186">
            <v>0</v>
          </cell>
          <cell r="AW186">
            <v>0</v>
          </cell>
          <cell r="AX186">
            <v>0</v>
          </cell>
          <cell r="AY186">
            <v>0</v>
          </cell>
          <cell r="AZ186">
            <v>0</v>
          </cell>
          <cell r="BA186">
            <v>0</v>
          </cell>
        </row>
        <row r="187">
          <cell r="A187" t="str">
            <v>EL/EUR-104</v>
          </cell>
          <cell r="B187" t="str">
            <v>EXT</v>
          </cell>
          <cell r="C187" t="str">
            <v xml:space="preserve">    Euronota CIV Euro (10%)</v>
          </cell>
          <cell r="X187">
            <v>0</v>
          </cell>
          <cell r="Y187">
            <v>0</v>
          </cell>
          <cell r="Z187">
            <v>0</v>
          </cell>
          <cell r="AA187">
            <v>0</v>
          </cell>
          <cell r="AB187">
            <v>0</v>
          </cell>
          <cell r="AC187">
            <v>0</v>
          </cell>
          <cell r="AD187">
            <v>0</v>
          </cell>
          <cell r="AE187">
            <v>0</v>
          </cell>
          <cell r="AF187">
            <v>0</v>
          </cell>
          <cell r="AG187">
            <v>0</v>
          </cell>
          <cell r="AH187">
            <v>0</v>
          </cell>
          <cell r="AI187">
            <v>0</v>
          </cell>
          <cell r="AJ187">
            <v>0</v>
          </cell>
          <cell r="AK187">
            <v>0</v>
          </cell>
          <cell r="AL187">
            <v>0</v>
          </cell>
          <cell r="AM187">
            <v>0</v>
          </cell>
          <cell r="AN187">
            <v>0</v>
          </cell>
          <cell r="AO187">
            <v>0</v>
          </cell>
          <cell r="AP187">
            <v>0</v>
          </cell>
          <cell r="AQ187">
            <v>0</v>
          </cell>
          <cell r="AR187">
            <v>0</v>
          </cell>
          <cell r="AS187">
            <v>0</v>
          </cell>
          <cell r="AT187">
            <v>0</v>
          </cell>
          <cell r="AU187">
            <v>0</v>
          </cell>
          <cell r="AV187">
            <v>0</v>
          </cell>
          <cell r="AW187">
            <v>0</v>
          </cell>
          <cell r="AX187">
            <v>0</v>
          </cell>
          <cell r="AY187">
            <v>0</v>
          </cell>
          <cell r="AZ187">
            <v>0</v>
          </cell>
          <cell r="BA187">
            <v>0</v>
          </cell>
        </row>
        <row r="188">
          <cell r="A188" t="str">
            <v>EL/JPY-105</v>
          </cell>
          <cell r="B188" t="str">
            <v>EXT</v>
          </cell>
          <cell r="C188" t="str">
            <v xml:space="preserve">    Euronota CV Y (5,4%)</v>
          </cell>
          <cell r="X188">
            <v>0</v>
          </cell>
          <cell r="Y188">
            <v>0</v>
          </cell>
          <cell r="Z188">
            <v>0</v>
          </cell>
          <cell r="AA188">
            <v>0</v>
          </cell>
          <cell r="AB188">
            <v>0</v>
          </cell>
          <cell r="AC188">
            <v>0</v>
          </cell>
          <cell r="AD188">
            <v>0</v>
          </cell>
          <cell r="AE188">
            <v>0</v>
          </cell>
          <cell r="AF188">
            <v>0</v>
          </cell>
          <cell r="AG188">
            <v>0</v>
          </cell>
          <cell r="AH188">
            <v>0</v>
          </cell>
          <cell r="AI188">
            <v>0</v>
          </cell>
          <cell r="AJ188">
            <v>0</v>
          </cell>
          <cell r="AK188">
            <v>0</v>
          </cell>
          <cell r="AL188">
            <v>0</v>
          </cell>
          <cell r="AM188">
            <v>0</v>
          </cell>
          <cell r="AN188">
            <v>0</v>
          </cell>
          <cell r="AO188">
            <v>0</v>
          </cell>
          <cell r="AP188">
            <v>0</v>
          </cell>
          <cell r="AQ188">
            <v>0</v>
          </cell>
          <cell r="AR188">
            <v>0</v>
          </cell>
          <cell r="AS188">
            <v>0</v>
          </cell>
          <cell r="AT188">
            <v>0</v>
          </cell>
          <cell r="AU188">
            <v>0</v>
          </cell>
          <cell r="AV188">
            <v>0</v>
          </cell>
          <cell r="AW188">
            <v>0</v>
          </cell>
          <cell r="AX188">
            <v>0</v>
          </cell>
          <cell r="AY188">
            <v>0</v>
          </cell>
          <cell r="AZ188">
            <v>0</v>
          </cell>
          <cell r="BA188">
            <v>0</v>
          </cell>
        </row>
        <row r="189">
          <cell r="A189" t="str">
            <v>EL/EUR-106</v>
          </cell>
          <cell r="B189" t="str">
            <v>EXT</v>
          </cell>
          <cell r="C189" t="str">
            <v xml:space="preserve">    Euronota CVI Euro (L3+510)</v>
          </cell>
          <cell r="X189">
            <v>0</v>
          </cell>
          <cell r="Y189">
            <v>0</v>
          </cell>
          <cell r="Z189">
            <v>0</v>
          </cell>
          <cell r="AA189">
            <v>0</v>
          </cell>
          <cell r="AB189">
            <v>0</v>
          </cell>
          <cell r="AC189">
            <v>0</v>
          </cell>
          <cell r="AD189">
            <v>0</v>
          </cell>
          <cell r="AE189">
            <v>0</v>
          </cell>
          <cell r="AF189">
            <v>0</v>
          </cell>
          <cell r="AG189">
            <v>0</v>
          </cell>
          <cell r="AH189">
            <v>0</v>
          </cell>
          <cell r="AI189">
            <v>0</v>
          </cell>
          <cell r="AJ189">
            <v>0</v>
          </cell>
          <cell r="AK189">
            <v>0</v>
          </cell>
          <cell r="AL189">
            <v>0</v>
          </cell>
          <cell r="AM189">
            <v>0</v>
          </cell>
          <cell r="AN189">
            <v>0</v>
          </cell>
          <cell r="AO189">
            <v>0</v>
          </cell>
          <cell r="AP189">
            <v>0</v>
          </cell>
          <cell r="AQ189">
            <v>0</v>
          </cell>
          <cell r="AR189">
            <v>0</v>
          </cell>
          <cell r="AS189">
            <v>0</v>
          </cell>
          <cell r="AT189">
            <v>0</v>
          </cell>
          <cell r="AU189">
            <v>0</v>
          </cell>
          <cell r="AV189">
            <v>0</v>
          </cell>
          <cell r="AW189">
            <v>0</v>
          </cell>
          <cell r="AX189">
            <v>0</v>
          </cell>
          <cell r="AY189">
            <v>0</v>
          </cell>
          <cell r="AZ189">
            <v>0</v>
          </cell>
          <cell r="BA189">
            <v>0</v>
          </cell>
        </row>
        <row r="190">
          <cell r="A190" t="str">
            <v>EL/EUR-107</v>
          </cell>
          <cell r="B190" t="str">
            <v>EXT</v>
          </cell>
          <cell r="C190" t="str">
            <v xml:space="preserve">    Euronota CVII Euro (10%)</v>
          </cell>
          <cell r="X190">
            <v>0</v>
          </cell>
          <cell r="Y190">
            <v>0</v>
          </cell>
          <cell r="Z190">
            <v>0</v>
          </cell>
          <cell r="AA190">
            <v>0</v>
          </cell>
          <cell r="AB190">
            <v>0</v>
          </cell>
          <cell r="AC190">
            <v>0</v>
          </cell>
          <cell r="AD190">
            <v>0</v>
          </cell>
          <cell r="AE190">
            <v>0</v>
          </cell>
          <cell r="AF190">
            <v>0</v>
          </cell>
          <cell r="AG190">
            <v>0</v>
          </cell>
          <cell r="AH190">
            <v>0</v>
          </cell>
          <cell r="AI190">
            <v>0</v>
          </cell>
          <cell r="AJ190">
            <v>0</v>
          </cell>
          <cell r="AK190">
            <v>16.385000000000002</v>
          </cell>
          <cell r="AL190">
            <v>0.39900000000000002</v>
          </cell>
          <cell r="AM190">
            <v>0.42899999999999999</v>
          </cell>
          <cell r="AN190">
            <v>0.81599999999999995</v>
          </cell>
          <cell r="AO190">
            <v>0.83799999999999997</v>
          </cell>
          <cell r="AP190">
            <v>2.2299283656000002</v>
          </cell>
          <cell r="AQ190">
            <v>0.77936499999999997</v>
          </cell>
          <cell r="AR190">
            <v>0.77936499999999997</v>
          </cell>
          <cell r="AS190">
            <v>0.74567944556540078</v>
          </cell>
          <cell r="AT190">
            <v>0</v>
          </cell>
          <cell r="AU190">
            <v>0</v>
          </cell>
          <cell r="AV190">
            <v>3.4952109083219853</v>
          </cell>
          <cell r="AW190">
            <v>3.1210499062676051</v>
          </cell>
          <cell r="AX190">
            <v>0.86918801914820942</v>
          </cell>
          <cell r="AY190">
            <v>0</v>
          </cell>
          <cell r="AZ190">
            <v>0.83799999999999997</v>
          </cell>
          <cell r="BA190">
            <v>0</v>
          </cell>
        </row>
        <row r="191">
          <cell r="A191" t="str">
            <v>EL/EUR-108</v>
          </cell>
          <cell r="B191" t="str">
            <v>EXT</v>
          </cell>
          <cell r="C191" t="str">
            <v xml:space="preserve">    Euronota CVIII Euro (10,25%)</v>
          </cell>
          <cell r="X191">
            <v>0</v>
          </cell>
          <cell r="Y191">
            <v>0</v>
          </cell>
          <cell r="Z191">
            <v>0</v>
          </cell>
          <cell r="AA191">
            <v>0</v>
          </cell>
          <cell r="AB191">
            <v>0</v>
          </cell>
          <cell r="AC191">
            <v>0</v>
          </cell>
          <cell r="AD191">
            <v>0</v>
          </cell>
          <cell r="AE191">
            <v>0</v>
          </cell>
          <cell r="AF191">
            <v>0</v>
          </cell>
          <cell r="AG191">
            <v>0</v>
          </cell>
          <cell r="AH191">
            <v>0</v>
          </cell>
          <cell r="AI191">
            <v>0</v>
          </cell>
          <cell r="AJ191">
            <v>0</v>
          </cell>
          <cell r="AK191">
            <v>25.051400209149882</v>
          </cell>
          <cell r="AL191">
            <v>25.218240115532563</v>
          </cell>
          <cell r="AM191">
            <v>23.393826587687528</v>
          </cell>
          <cell r="AN191">
            <v>26.673583384920637</v>
          </cell>
          <cell r="AO191">
            <v>23.80329077995291</v>
          </cell>
          <cell r="AP191">
            <v>20.957429999999999</v>
          </cell>
          <cell r="AQ191">
            <v>22.602197656755706</v>
          </cell>
          <cell r="AR191">
            <v>22.602197656755706</v>
          </cell>
          <cell r="AS191">
            <v>20.471883498552504</v>
          </cell>
          <cell r="AT191">
            <v>20.536757610316695</v>
          </cell>
          <cell r="AU191">
            <v>23.442613438735179</v>
          </cell>
          <cell r="AV191">
            <v>23.505356927396313</v>
          </cell>
          <cell r="AW191">
            <v>21.79654</v>
          </cell>
          <cell r="AX191">
            <v>21.30688</v>
          </cell>
          <cell r="AY191">
            <v>20.23273</v>
          </cell>
          <cell r="AZ191">
            <v>21.856441545219578</v>
          </cell>
          <cell r="BA191">
            <v>18.432399999999998</v>
          </cell>
        </row>
        <row r="192">
          <cell r="A192" t="str">
            <v>EL/EUR-109</v>
          </cell>
          <cell r="B192" t="str">
            <v>EXT</v>
          </cell>
          <cell r="C192" t="str">
            <v xml:space="preserve">    Euronota CIX Euro (8,125%)</v>
          </cell>
          <cell r="X192">
            <v>0</v>
          </cell>
          <cell r="Y192">
            <v>0</v>
          </cell>
          <cell r="Z192">
            <v>0</v>
          </cell>
          <cell r="AA192">
            <v>0</v>
          </cell>
          <cell r="AB192">
            <v>0</v>
          </cell>
          <cell r="AC192">
            <v>0</v>
          </cell>
          <cell r="AD192">
            <v>0</v>
          </cell>
          <cell r="AE192">
            <v>0</v>
          </cell>
          <cell r="AF192">
            <v>0</v>
          </cell>
          <cell r="AG192">
            <v>0</v>
          </cell>
          <cell r="AH192">
            <v>0</v>
          </cell>
          <cell r="AI192">
            <v>0</v>
          </cell>
          <cell r="AJ192">
            <v>0</v>
          </cell>
          <cell r="AK192">
            <v>0</v>
          </cell>
          <cell r="AL192">
            <v>0</v>
          </cell>
          <cell r="AM192">
            <v>0</v>
          </cell>
          <cell r="AN192">
            <v>0</v>
          </cell>
          <cell r="AO192">
            <v>0</v>
          </cell>
          <cell r="AP192">
            <v>0</v>
          </cell>
          <cell r="AQ192">
            <v>0</v>
          </cell>
          <cell r="AR192">
            <v>0</v>
          </cell>
          <cell r="AS192">
            <v>0</v>
          </cell>
          <cell r="AT192">
            <v>0</v>
          </cell>
          <cell r="AU192">
            <v>0</v>
          </cell>
          <cell r="AV192">
            <v>0</v>
          </cell>
          <cell r="AW192">
            <v>0</v>
          </cell>
          <cell r="AX192">
            <v>0</v>
          </cell>
          <cell r="AY192">
            <v>0</v>
          </cell>
          <cell r="AZ192">
            <v>0</v>
          </cell>
          <cell r="BA192">
            <v>0</v>
          </cell>
        </row>
        <row r="193">
          <cell r="A193" t="str">
            <v>EL/EUR-110</v>
          </cell>
          <cell r="B193" t="str">
            <v>EXT</v>
          </cell>
          <cell r="C193" t="str">
            <v xml:space="preserve">    Euronota CX Euro (9%)</v>
          </cell>
          <cell r="X193">
            <v>0</v>
          </cell>
          <cell r="Y193">
            <v>0</v>
          </cell>
          <cell r="Z193">
            <v>0</v>
          </cell>
          <cell r="AA193">
            <v>0</v>
          </cell>
          <cell r="AB193">
            <v>0</v>
          </cell>
          <cell r="AC193">
            <v>0</v>
          </cell>
          <cell r="AD193">
            <v>0</v>
          </cell>
          <cell r="AE193">
            <v>0</v>
          </cell>
          <cell r="AF193">
            <v>0</v>
          </cell>
          <cell r="AG193">
            <v>0</v>
          </cell>
          <cell r="AH193">
            <v>0</v>
          </cell>
          <cell r="AI193">
            <v>0</v>
          </cell>
          <cell r="AJ193">
            <v>0</v>
          </cell>
          <cell r="AK193">
            <v>0</v>
          </cell>
          <cell r="AL193">
            <v>0</v>
          </cell>
          <cell r="AM193">
            <v>0</v>
          </cell>
          <cell r="AN193">
            <v>0</v>
          </cell>
          <cell r="AO193">
            <v>0</v>
          </cell>
          <cell r="AP193">
            <v>0</v>
          </cell>
          <cell r="AQ193">
            <v>0</v>
          </cell>
          <cell r="AR193">
            <v>0</v>
          </cell>
          <cell r="AS193">
            <v>0</v>
          </cell>
          <cell r="AT193">
            <v>0</v>
          </cell>
          <cell r="AU193">
            <v>0</v>
          </cell>
          <cell r="AV193">
            <v>0</v>
          </cell>
          <cell r="AW193">
            <v>0</v>
          </cell>
          <cell r="AX193">
            <v>0</v>
          </cell>
          <cell r="AY193">
            <v>0</v>
          </cell>
          <cell r="AZ193">
            <v>0</v>
          </cell>
          <cell r="BA193">
            <v>0</v>
          </cell>
        </row>
        <row r="194">
          <cell r="A194" t="str">
            <v>EL/JPY-111</v>
          </cell>
          <cell r="B194" t="str">
            <v>EXT</v>
          </cell>
          <cell r="C194" t="str">
            <v xml:space="preserve">    Euronota CXI Y (5,125%)</v>
          </cell>
          <cell r="X194">
            <v>0</v>
          </cell>
          <cell r="Y194">
            <v>0</v>
          </cell>
          <cell r="Z194">
            <v>0</v>
          </cell>
          <cell r="AA194">
            <v>0</v>
          </cell>
          <cell r="AB194">
            <v>0</v>
          </cell>
          <cell r="AC194">
            <v>0</v>
          </cell>
          <cell r="AD194">
            <v>0</v>
          </cell>
          <cell r="AE194">
            <v>0</v>
          </cell>
          <cell r="AF194">
            <v>0</v>
          </cell>
          <cell r="AG194">
            <v>0</v>
          </cell>
          <cell r="AH194">
            <v>0</v>
          </cell>
          <cell r="AI194">
            <v>0</v>
          </cell>
          <cell r="AJ194">
            <v>0</v>
          </cell>
          <cell r="AK194">
            <v>0</v>
          </cell>
          <cell r="AL194">
            <v>0</v>
          </cell>
          <cell r="AM194">
            <v>0</v>
          </cell>
          <cell r="AN194">
            <v>0</v>
          </cell>
          <cell r="AO194">
            <v>0</v>
          </cell>
          <cell r="AP194">
            <v>0</v>
          </cell>
          <cell r="AQ194">
            <v>0</v>
          </cell>
          <cell r="AR194">
            <v>0</v>
          </cell>
          <cell r="AS194">
            <v>0</v>
          </cell>
          <cell r="AT194">
            <v>0</v>
          </cell>
          <cell r="AU194">
            <v>0</v>
          </cell>
          <cell r="AV194">
            <v>0</v>
          </cell>
          <cell r="AW194">
            <v>0</v>
          </cell>
          <cell r="AX194">
            <v>0</v>
          </cell>
          <cell r="AY194">
            <v>0</v>
          </cell>
          <cell r="AZ194">
            <v>0</v>
          </cell>
          <cell r="BA194">
            <v>0</v>
          </cell>
        </row>
        <row r="195">
          <cell r="A195" t="str">
            <v>EL/EUR-112</v>
          </cell>
          <cell r="B195" t="str">
            <v>EXT</v>
          </cell>
          <cell r="C195" t="str">
            <v xml:space="preserve">    Euronota CXII Euro (9%)</v>
          </cell>
          <cell r="X195">
            <v>0</v>
          </cell>
          <cell r="Y195">
            <v>0</v>
          </cell>
          <cell r="Z195">
            <v>0</v>
          </cell>
          <cell r="AA195">
            <v>0</v>
          </cell>
          <cell r="AB195">
            <v>0</v>
          </cell>
          <cell r="AC195">
            <v>0</v>
          </cell>
          <cell r="AD195">
            <v>0</v>
          </cell>
          <cell r="AE195">
            <v>0</v>
          </cell>
          <cell r="AF195">
            <v>0</v>
          </cell>
          <cell r="AG195">
            <v>0</v>
          </cell>
          <cell r="AH195">
            <v>0</v>
          </cell>
          <cell r="AI195">
            <v>0</v>
          </cell>
          <cell r="AJ195">
            <v>0</v>
          </cell>
          <cell r="AK195">
            <v>0</v>
          </cell>
          <cell r="AL195">
            <v>0</v>
          </cell>
          <cell r="AM195">
            <v>0</v>
          </cell>
          <cell r="AN195">
            <v>0</v>
          </cell>
          <cell r="AO195">
            <v>0</v>
          </cell>
          <cell r="AP195">
            <v>0</v>
          </cell>
          <cell r="AQ195">
            <v>0</v>
          </cell>
          <cell r="AR195">
            <v>0</v>
          </cell>
          <cell r="AS195">
            <v>0</v>
          </cell>
          <cell r="AT195">
            <v>0</v>
          </cell>
          <cell r="AU195">
            <v>0</v>
          </cell>
          <cell r="AV195">
            <v>0</v>
          </cell>
          <cell r="AW195">
            <v>0</v>
          </cell>
          <cell r="AX195">
            <v>0</v>
          </cell>
          <cell r="AY195">
            <v>0</v>
          </cell>
          <cell r="AZ195">
            <v>0</v>
          </cell>
          <cell r="BA195">
            <v>0</v>
          </cell>
        </row>
        <row r="196">
          <cell r="A196" t="str">
            <v>EL/EUR-113</v>
          </cell>
          <cell r="B196" t="str">
            <v>EXT</v>
          </cell>
          <cell r="C196" t="str">
            <v xml:space="preserve">    Euronota CXIII Euro (9,25%)</v>
          </cell>
          <cell r="X196">
            <v>0</v>
          </cell>
          <cell r="Y196">
            <v>0</v>
          </cell>
          <cell r="Z196">
            <v>0</v>
          </cell>
          <cell r="AA196">
            <v>0</v>
          </cell>
          <cell r="AB196">
            <v>0</v>
          </cell>
          <cell r="AC196">
            <v>0</v>
          </cell>
          <cell r="AD196">
            <v>0</v>
          </cell>
          <cell r="AE196">
            <v>0</v>
          </cell>
          <cell r="AF196">
            <v>0</v>
          </cell>
          <cell r="AG196">
            <v>0</v>
          </cell>
          <cell r="AH196">
            <v>0</v>
          </cell>
          <cell r="AI196">
            <v>0</v>
          </cell>
          <cell r="AJ196">
            <v>0</v>
          </cell>
          <cell r="AK196">
            <v>0</v>
          </cell>
          <cell r="AL196">
            <v>0</v>
          </cell>
          <cell r="AM196">
            <v>0</v>
          </cell>
          <cell r="AN196">
            <v>0</v>
          </cell>
          <cell r="AO196">
            <v>0</v>
          </cell>
          <cell r="AP196">
            <v>0</v>
          </cell>
          <cell r="AQ196">
            <v>0</v>
          </cell>
          <cell r="AR196">
            <v>0</v>
          </cell>
          <cell r="AS196">
            <v>0</v>
          </cell>
          <cell r="AT196">
            <v>0</v>
          </cell>
          <cell r="AU196">
            <v>0</v>
          </cell>
          <cell r="AV196">
            <v>0</v>
          </cell>
          <cell r="AW196">
            <v>0</v>
          </cell>
          <cell r="AX196">
            <v>0</v>
          </cell>
          <cell r="AY196">
            <v>0</v>
          </cell>
          <cell r="AZ196">
            <v>0</v>
          </cell>
          <cell r="BA196">
            <v>0</v>
          </cell>
        </row>
        <row r="197">
          <cell r="A197" t="str">
            <v>EL/EUR-114</v>
          </cell>
          <cell r="B197" t="str">
            <v>EXT</v>
          </cell>
          <cell r="C197" t="str">
            <v xml:space="preserve">    Euronota CXIV Euro (10%)</v>
          </cell>
          <cell r="X197">
            <v>0</v>
          </cell>
          <cell r="Y197">
            <v>0</v>
          </cell>
          <cell r="Z197">
            <v>0</v>
          </cell>
          <cell r="AA197">
            <v>0</v>
          </cell>
          <cell r="AB197">
            <v>0</v>
          </cell>
          <cell r="AC197">
            <v>0</v>
          </cell>
          <cell r="AD197">
            <v>0</v>
          </cell>
          <cell r="AE197">
            <v>0</v>
          </cell>
          <cell r="AF197">
            <v>0</v>
          </cell>
          <cell r="AG197">
            <v>0</v>
          </cell>
          <cell r="AH197">
            <v>0</v>
          </cell>
          <cell r="AI197">
            <v>0</v>
          </cell>
          <cell r="AJ197">
            <v>0</v>
          </cell>
          <cell r="AK197">
            <v>0</v>
          </cell>
          <cell r="AL197">
            <v>0</v>
          </cell>
          <cell r="AM197">
            <v>0.51121199999999989</v>
          </cell>
          <cell r="AN197">
            <v>3.8241840000000002</v>
          </cell>
          <cell r="AO197">
            <v>3.61734196448</v>
          </cell>
          <cell r="AP197">
            <v>3.4688159999999999</v>
          </cell>
          <cell r="AQ197">
            <v>3.7410599757910705</v>
          </cell>
          <cell r="AR197">
            <v>3.7410599757910705</v>
          </cell>
          <cell r="AS197">
            <v>0.50881656285639087</v>
          </cell>
          <cell r="AT197">
            <v>0.50881656285639087</v>
          </cell>
          <cell r="AU197">
            <v>0.58695999999999993</v>
          </cell>
          <cell r="AV197">
            <v>0.58875799999999989</v>
          </cell>
          <cell r="AW197">
            <v>0.55691599999999997</v>
          </cell>
          <cell r="AX197">
            <v>0.53267199999999992</v>
          </cell>
          <cell r="AY197">
            <v>0.50396200000000002</v>
          </cell>
          <cell r="AZ197">
            <v>0.49769799999999997</v>
          </cell>
          <cell r="BA197">
            <v>0.46080999999999994</v>
          </cell>
        </row>
        <row r="198">
          <cell r="A198" t="str">
            <v>EL/JPY-115</v>
          </cell>
          <cell r="B198" t="str">
            <v>EXT</v>
          </cell>
          <cell r="C198" t="str">
            <v xml:space="preserve">    Euronota CXV Y (4,85%) Samurai</v>
          </cell>
          <cell r="X198">
            <v>0</v>
          </cell>
          <cell r="Y198">
            <v>0</v>
          </cell>
          <cell r="Z198">
            <v>0</v>
          </cell>
          <cell r="AA198">
            <v>0</v>
          </cell>
          <cell r="AB198">
            <v>0</v>
          </cell>
          <cell r="AC198">
            <v>0</v>
          </cell>
          <cell r="AD198">
            <v>0</v>
          </cell>
          <cell r="AE198">
            <v>0</v>
          </cell>
          <cell r="AF198">
            <v>0</v>
          </cell>
          <cell r="AG198">
            <v>0</v>
          </cell>
          <cell r="AH198">
            <v>0</v>
          </cell>
          <cell r="AI198">
            <v>0</v>
          </cell>
          <cell r="AJ198">
            <v>0</v>
          </cell>
          <cell r="AK198">
            <v>0</v>
          </cell>
          <cell r="AL198">
            <v>0</v>
          </cell>
          <cell r="AM198">
            <v>0</v>
          </cell>
          <cell r="AN198">
            <v>0</v>
          </cell>
          <cell r="AO198">
            <v>0</v>
          </cell>
          <cell r="AP198">
            <v>0</v>
          </cell>
          <cell r="AQ198">
            <v>0</v>
          </cell>
          <cell r="AR198">
            <v>0</v>
          </cell>
          <cell r="AS198">
            <v>0</v>
          </cell>
          <cell r="AT198">
            <v>0</v>
          </cell>
          <cell r="AU198">
            <v>0</v>
          </cell>
          <cell r="AV198">
            <v>0</v>
          </cell>
          <cell r="AW198">
            <v>0</v>
          </cell>
          <cell r="AX198">
            <v>0</v>
          </cell>
          <cell r="AY198">
            <v>0</v>
          </cell>
          <cell r="AZ198">
            <v>0</v>
          </cell>
          <cell r="BA198">
            <v>0</v>
          </cell>
        </row>
        <row r="199">
          <cell r="A199" t="str">
            <v>EL/EUR-116</v>
          </cell>
          <cell r="B199" t="str">
            <v>EXT</v>
          </cell>
          <cell r="C199" t="str">
            <v xml:space="preserve">    Euronota CXVI Euro (10%)</v>
          </cell>
          <cell r="X199">
            <v>0</v>
          </cell>
          <cell r="Y199">
            <v>0</v>
          </cell>
          <cell r="Z199">
            <v>0</v>
          </cell>
          <cell r="AA199">
            <v>0</v>
          </cell>
          <cell r="AB199">
            <v>0</v>
          </cell>
          <cell r="AC199">
            <v>0</v>
          </cell>
          <cell r="AD199">
            <v>0</v>
          </cell>
          <cell r="AE199">
            <v>0</v>
          </cell>
          <cell r="AF199">
            <v>0</v>
          </cell>
          <cell r="AG199">
            <v>0</v>
          </cell>
          <cell r="AH199">
            <v>0</v>
          </cell>
          <cell r="AI199">
            <v>0</v>
          </cell>
          <cell r="AJ199">
            <v>0</v>
          </cell>
          <cell r="AK199">
            <v>0</v>
          </cell>
          <cell r="AL199">
            <v>0</v>
          </cell>
          <cell r="AM199">
            <v>0</v>
          </cell>
          <cell r="AN199">
            <v>0</v>
          </cell>
          <cell r="AO199">
            <v>0</v>
          </cell>
          <cell r="AP199">
            <v>0</v>
          </cell>
          <cell r="AQ199">
            <v>0</v>
          </cell>
          <cell r="AR199">
            <v>0</v>
          </cell>
          <cell r="AS199">
            <v>0</v>
          </cell>
          <cell r="AT199">
            <v>0</v>
          </cell>
          <cell r="AU199">
            <v>0</v>
          </cell>
          <cell r="AV199">
            <v>0</v>
          </cell>
          <cell r="AW199">
            <v>0</v>
          </cell>
          <cell r="AX199">
            <v>0</v>
          </cell>
          <cell r="AY199">
            <v>0</v>
          </cell>
          <cell r="AZ199">
            <v>0</v>
          </cell>
          <cell r="BA199">
            <v>0</v>
          </cell>
        </row>
        <row r="200">
          <cell r="C200" t="str">
            <v>Bono Argentino</v>
          </cell>
          <cell r="X200">
            <v>0</v>
          </cell>
          <cell r="Y200">
            <v>0</v>
          </cell>
          <cell r="Z200">
            <v>0</v>
          </cell>
          <cell r="AA200">
            <v>0</v>
          </cell>
          <cell r="AB200">
            <v>0</v>
          </cell>
          <cell r="AC200">
            <v>0</v>
          </cell>
          <cell r="AD200">
            <v>0</v>
          </cell>
          <cell r="AE200">
            <v>0</v>
          </cell>
          <cell r="AF200">
            <v>0</v>
          </cell>
          <cell r="AG200">
            <v>0</v>
          </cell>
          <cell r="AH200">
            <v>0</v>
          </cell>
          <cell r="AI200">
            <v>0</v>
          </cell>
          <cell r="AJ200">
            <v>0</v>
          </cell>
          <cell r="AK200">
            <v>0</v>
          </cell>
          <cell r="AL200">
            <v>0</v>
          </cell>
          <cell r="AM200">
            <v>0</v>
          </cell>
          <cell r="AN200">
            <v>0</v>
          </cell>
          <cell r="AO200">
            <v>0</v>
          </cell>
          <cell r="AP200">
            <v>0</v>
          </cell>
          <cell r="AQ200">
            <v>0</v>
          </cell>
          <cell r="AR200">
            <v>0</v>
          </cell>
          <cell r="AS200">
            <v>0</v>
          </cell>
          <cell r="AT200">
            <v>0</v>
          </cell>
          <cell r="AU200">
            <v>0</v>
          </cell>
          <cell r="AV200">
            <v>0</v>
          </cell>
          <cell r="AW200">
            <v>0</v>
          </cell>
          <cell r="AX200">
            <v>0</v>
          </cell>
          <cell r="AY200">
            <v>0</v>
          </cell>
          <cell r="AZ200">
            <v>0</v>
          </cell>
          <cell r="BA200">
            <v>0</v>
          </cell>
        </row>
        <row r="201">
          <cell r="A201" t="str">
            <v>BOARDOM</v>
          </cell>
          <cell r="B201" t="str">
            <v>DOM</v>
          </cell>
          <cell r="C201" t="str">
            <v xml:space="preserve">    Tramo Domestico</v>
          </cell>
          <cell r="X201">
            <v>0</v>
          </cell>
          <cell r="Y201">
            <v>0</v>
          </cell>
          <cell r="Z201">
            <v>0</v>
          </cell>
          <cell r="AA201">
            <v>0</v>
          </cell>
          <cell r="AB201">
            <v>0</v>
          </cell>
          <cell r="AC201">
            <v>0</v>
          </cell>
          <cell r="AD201">
            <v>0</v>
          </cell>
          <cell r="AE201">
            <v>0</v>
          </cell>
          <cell r="AF201">
            <v>0</v>
          </cell>
          <cell r="AG201">
            <v>0</v>
          </cell>
          <cell r="AH201">
            <v>0</v>
          </cell>
          <cell r="AI201">
            <v>0</v>
          </cell>
          <cell r="AJ201">
            <v>0</v>
          </cell>
          <cell r="AK201">
            <v>0</v>
          </cell>
          <cell r="AL201">
            <v>0</v>
          </cell>
          <cell r="AM201">
            <v>0</v>
          </cell>
          <cell r="AN201">
            <v>0</v>
          </cell>
          <cell r="AO201">
            <v>0</v>
          </cell>
          <cell r="AP201">
            <v>0</v>
          </cell>
          <cell r="AQ201">
            <v>0</v>
          </cell>
          <cell r="AR201">
            <v>0</v>
          </cell>
          <cell r="AS201">
            <v>0</v>
          </cell>
          <cell r="AT201">
            <v>0</v>
          </cell>
          <cell r="AU201">
            <v>0</v>
          </cell>
          <cell r="AV201">
            <v>0</v>
          </cell>
          <cell r="AW201">
            <v>0</v>
          </cell>
          <cell r="AX201">
            <v>0</v>
          </cell>
          <cell r="AY201">
            <v>0</v>
          </cell>
          <cell r="AZ201">
            <v>0</v>
          </cell>
          <cell r="BA201">
            <v>0</v>
          </cell>
        </row>
        <row r="202">
          <cell r="A202" t="str">
            <v>BOARINT</v>
          </cell>
          <cell r="B202" t="str">
            <v>EXT</v>
          </cell>
          <cell r="C202" t="str">
            <v xml:space="preserve">    Tramo Internacional</v>
          </cell>
          <cell r="X202">
            <v>0</v>
          </cell>
          <cell r="Y202">
            <v>0</v>
          </cell>
          <cell r="Z202">
            <v>0</v>
          </cell>
          <cell r="AA202">
            <v>0</v>
          </cell>
          <cell r="AB202">
            <v>0</v>
          </cell>
          <cell r="AC202">
            <v>0</v>
          </cell>
          <cell r="AD202">
            <v>0</v>
          </cell>
          <cell r="AE202">
            <v>0</v>
          </cell>
          <cell r="AF202">
            <v>0</v>
          </cell>
          <cell r="AG202">
            <v>0</v>
          </cell>
          <cell r="AH202">
            <v>0</v>
          </cell>
          <cell r="AI202">
            <v>0</v>
          </cell>
          <cell r="AJ202">
            <v>0</v>
          </cell>
          <cell r="AK202">
            <v>0</v>
          </cell>
          <cell r="AL202">
            <v>0</v>
          </cell>
          <cell r="AM202">
            <v>0</v>
          </cell>
          <cell r="AN202">
            <v>0</v>
          </cell>
          <cell r="AO202">
            <v>0</v>
          </cell>
          <cell r="AP202">
            <v>0</v>
          </cell>
          <cell r="AQ202">
            <v>0</v>
          </cell>
          <cell r="AR202">
            <v>0</v>
          </cell>
          <cell r="AS202">
            <v>0</v>
          </cell>
          <cell r="AT202">
            <v>0</v>
          </cell>
          <cell r="AU202">
            <v>0</v>
          </cell>
          <cell r="AV202">
            <v>0</v>
          </cell>
          <cell r="AW202">
            <v>0</v>
          </cell>
          <cell r="AX202">
            <v>0</v>
          </cell>
          <cell r="AY202">
            <v>0</v>
          </cell>
          <cell r="AZ202">
            <v>0</v>
          </cell>
          <cell r="BA202">
            <v>0</v>
          </cell>
        </row>
        <row r="203">
          <cell r="A203" t="str">
            <v>LETR</v>
          </cell>
          <cell r="B203" t="str">
            <v>DOM</v>
          </cell>
          <cell r="C203" t="str">
            <v>Letras</v>
          </cell>
          <cell r="X203">
            <v>0</v>
          </cell>
          <cell r="Y203">
            <v>0</v>
          </cell>
          <cell r="Z203">
            <v>0</v>
          </cell>
          <cell r="AA203">
            <v>0</v>
          </cell>
          <cell r="AB203">
            <v>0</v>
          </cell>
          <cell r="AC203">
            <v>0</v>
          </cell>
          <cell r="AD203">
            <v>0</v>
          </cell>
          <cell r="AE203">
            <v>0</v>
          </cell>
          <cell r="AF203">
            <v>0</v>
          </cell>
          <cell r="AG203">
            <v>0</v>
          </cell>
          <cell r="AH203">
            <v>0</v>
          </cell>
          <cell r="AI203">
            <v>0</v>
          </cell>
          <cell r="AJ203">
            <v>0</v>
          </cell>
          <cell r="AK203">
            <v>0</v>
          </cell>
          <cell r="AL203">
            <v>0</v>
          </cell>
          <cell r="AM203">
            <v>0</v>
          </cell>
          <cell r="AN203">
            <v>0</v>
          </cell>
          <cell r="AO203">
            <v>0</v>
          </cell>
          <cell r="AP203">
            <v>0</v>
          </cell>
          <cell r="AQ203">
            <v>0</v>
          </cell>
          <cell r="AR203">
            <v>0</v>
          </cell>
          <cell r="AS203">
            <v>0</v>
          </cell>
          <cell r="AT203">
            <v>0</v>
          </cell>
          <cell r="AU203">
            <v>0</v>
          </cell>
          <cell r="AV203">
            <v>0</v>
          </cell>
          <cell r="AW203">
            <v>0</v>
          </cell>
          <cell r="AX203">
            <v>0</v>
          </cell>
          <cell r="AY203">
            <v>0</v>
          </cell>
          <cell r="AZ203">
            <v>0</v>
          </cell>
          <cell r="BA203">
            <v>0</v>
          </cell>
        </row>
        <row r="204">
          <cell r="A204" t="str">
            <v>LE$</v>
          </cell>
          <cell r="B204" t="str">
            <v>DOM</v>
          </cell>
          <cell r="C204" t="str">
            <v>Letes $</v>
          </cell>
          <cell r="X204">
            <v>0</v>
          </cell>
          <cell r="Y204">
            <v>0</v>
          </cell>
          <cell r="Z204">
            <v>0</v>
          </cell>
          <cell r="AA204">
            <v>0</v>
          </cell>
          <cell r="AB204">
            <v>0</v>
          </cell>
          <cell r="AC204">
            <v>0</v>
          </cell>
          <cell r="AD204">
            <v>0</v>
          </cell>
          <cell r="AE204">
            <v>0</v>
          </cell>
          <cell r="AF204">
            <v>0</v>
          </cell>
          <cell r="AG204">
            <v>0</v>
          </cell>
          <cell r="AH204">
            <v>0</v>
          </cell>
          <cell r="AI204">
            <v>0</v>
          </cell>
          <cell r="AJ204">
            <v>0</v>
          </cell>
          <cell r="AK204">
            <v>0</v>
          </cell>
          <cell r="AL204">
            <v>0</v>
          </cell>
          <cell r="AM204">
            <v>0</v>
          </cell>
          <cell r="AN204">
            <v>0</v>
          </cell>
          <cell r="AO204">
            <v>0</v>
          </cell>
          <cell r="AP204">
            <v>0</v>
          </cell>
          <cell r="AQ204">
            <v>0</v>
          </cell>
          <cell r="AR204">
            <v>0</v>
          </cell>
          <cell r="AS204">
            <v>0</v>
          </cell>
          <cell r="AT204">
            <v>0</v>
          </cell>
          <cell r="AU204">
            <v>0</v>
          </cell>
          <cell r="AV204">
            <v>0</v>
          </cell>
          <cell r="AW204">
            <v>0</v>
          </cell>
          <cell r="AX204">
            <v>0</v>
          </cell>
          <cell r="AY204">
            <v>0</v>
          </cell>
          <cell r="AZ204">
            <v>0</v>
          </cell>
          <cell r="BA204">
            <v>0</v>
          </cell>
        </row>
        <row r="205">
          <cell r="A205" t="str">
            <v>LEU$</v>
          </cell>
          <cell r="B205" t="str">
            <v>DOM</v>
          </cell>
          <cell r="C205" t="str">
            <v>Letes u$s</v>
          </cell>
          <cell r="X205">
            <v>0</v>
          </cell>
          <cell r="Y205">
            <v>0</v>
          </cell>
          <cell r="Z205">
            <v>0</v>
          </cell>
          <cell r="AA205">
            <v>0</v>
          </cell>
          <cell r="AB205">
            <v>0</v>
          </cell>
          <cell r="AC205">
            <v>0</v>
          </cell>
          <cell r="AD205">
            <v>0</v>
          </cell>
          <cell r="AE205">
            <v>0</v>
          </cell>
          <cell r="AF205">
            <v>0</v>
          </cell>
          <cell r="AG205">
            <v>0</v>
          </cell>
          <cell r="AH205">
            <v>0</v>
          </cell>
          <cell r="AI205">
            <v>0</v>
          </cell>
          <cell r="AJ205">
            <v>0</v>
          </cell>
          <cell r="AK205">
            <v>0</v>
          </cell>
          <cell r="AL205">
            <v>0</v>
          </cell>
          <cell r="AM205">
            <v>0</v>
          </cell>
          <cell r="AN205">
            <v>0</v>
          </cell>
          <cell r="AO205">
            <v>0</v>
          </cell>
          <cell r="AP205">
            <v>0</v>
          </cell>
          <cell r="AQ205">
            <v>0</v>
          </cell>
          <cell r="AR205">
            <v>0</v>
          </cell>
          <cell r="AS205">
            <v>0</v>
          </cell>
          <cell r="AT205">
            <v>0</v>
          </cell>
          <cell r="AU205">
            <v>0</v>
          </cell>
          <cell r="AV205">
            <v>0</v>
          </cell>
          <cell r="AW205">
            <v>0</v>
          </cell>
          <cell r="AX205">
            <v>0</v>
          </cell>
          <cell r="AY205">
            <v>0</v>
          </cell>
          <cell r="AZ205">
            <v>0</v>
          </cell>
          <cell r="BA205">
            <v>0</v>
          </cell>
        </row>
        <row r="206">
          <cell r="C206" t="str">
            <v>Bontes</v>
          </cell>
          <cell r="X206">
            <v>0</v>
          </cell>
          <cell r="Y206">
            <v>0</v>
          </cell>
          <cell r="Z206">
            <v>0</v>
          </cell>
          <cell r="AA206">
            <v>0</v>
          </cell>
          <cell r="AB206">
            <v>0</v>
          </cell>
          <cell r="AC206">
            <v>0</v>
          </cell>
          <cell r="AD206">
            <v>0</v>
          </cell>
          <cell r="AE206">
            <v>0</v>
          </cell>
          <cell r="AF206">
            <v>0</v>
          </cell>
          <cell r="AG206">
            <v>0</v>
          </cell>
          <cell r="AH206">
            <v>0</v>
          </cell>
          <cell r="AI206">
            <v>0</v>
          </cell>
          <cell r="AJ206">
            <v>0</v>
          </cell>
          <cell r="AK206">
            <v>0</v>
          </cell>
          <cell r="AL206">
            <v>0</v>
          </cell>
          <cell r="AM206">
            <v>0</v>
          </cell>
          <cell r="AN206">
            <v>0</v>
          </cell>
          <cell r="AO206">
            <v>0</v>
          </cell>
          <cell r="AP206">
            <v>0</v>
          </cell>
          <cell r="AQ206">
            <v>0</v>
          </cell>
          <cell r="AR206">
            <v>0</v>
          </cell>
          <cell r="AS206">
            <v>0</v>
          </cell>
          <cell r="AT206">
            <v>0</v>
          </cell>
          <cell r="AU206">
            <v>0</v>
          </cell>
          <cell r="AV206">
            <v>0</v>
          </cell>
          <cell r="AW206">
            <v>0</v>
          </cell>
          <cell r="AX206">
            <v>0</v>
          </cell>
          <cell r="AY206">
            <v>0</v>
          </cell>
          <cell r="AZ206">
            <v>0</v>
          </cell>
          <cell r="BA206">
            <v>0</v>
          </cell>
        </row>
        <row r="207">
          <cell r="A207" t="str">
            <v>BT98</v>
          </cell>
          <cell r="B207" t="str">
            <v>DOM</v>
          </cell>
          <cell r="C207" t="str">
            <v xml:space="preserve">     Venc. dic/98</v>
          </cell>
          <cell r="X207">
            <v>0</v>
          </cell>
          <cell r="Y207">
            <v>0</v>
          </cell>
          <cell r="Z207">
            <v>0</v>
          </cell>
          <cell r="AA207">
            <v>0</v>
          </cell>
          <cell r="AB207">
            <v>0</v>
          </cell>
          <cell r="AC207">
            <v>0</v>
          </cell>
          <cell r="AD207">
            <v>0</v>
          </cell>
          <cell r="AE207">
            <v>0</v>
          </cell>
          <cell r="AF207">
            <v>0</v>
          </cell>
          <cell r="AG207">
            <v>0</v>
          </cell>
          <cell r="AH207">
            <v>0</v>
          </cell>
          <cell r="AI207">
            <v>0</v>
          </cell>
          <cell r="AJ207">
            <v>0</v>
          </cell>
          <cell r="AK207">
            <v>0</v>
          </cell>
          <cell r="AL207">
            <v>0</v>
          </cell>
          <cell r="AM207">
            <v>0</v>
          </cell>
          <cell r="AN207">
            <v>0</v>
          </cell>
          <cell r="AO207">
            <v>0</v>
          </cell>
          <cell r="AP207">
            <v>0</v>
          </cell>
          <cell r="AQ207">
            <v>0</v>
          </cell>
          <cell r="AR207">
            <v>0</v>
          </cell>
          <cell r="AS207">
            <v>0</v>
          </cell>
          <cell r="AT207">
            <v>0</v>
          </cell>
          <cell r="AU207">
            <v>0</v>
          </cell>
          <cell r="AV207">
            <v>0</v>
          </cell>
          <cell r="AW207">
            <v>0</v>
          </cell>
          <cell r="AX207">
            <v>0</v>
          </cell>
          <cell r="AY207">
            <v>0</v>
          </cell>
          <cell r="AZ207">
            <v>0</v>
          </cell>
          <cell r="BA207">
            <v>0</v>
          </cell>
        </row>
        <row r="208">
          <cell r="A208" t="str">
            <v>BT01</v>
          </cell>
          <cell r="B208" t="str">
            <v>DOM</v>
          </cell>
          <cell r="C208" t="str">
            <v xml:space="preserve">     Venc. May./2001</v>
          </cell>
          <cell r="X208">
            <v>0</v>
          </cell>
          <cell r="Y208">
            <v>0</v>
          </cell>
          <cell r="Z208">
            <v>0</v>
          </cell>
          <cell r="AA208">
            <v>0</v>
          </cell>
          <cell r="AB208">
            <v>0</v>
          </cell>
          <cell r="AC208">
            <v>0</v>
          </cell>
          <cell r="AD208">
            <v>0</v>
          </cell>
          <cell r="AE208">
            <v>0</v>
          </cell>
          <cell r="AF208">
            <v>0</v>
          </cell>
          <cell r="AG208">
            <v>0</v>
          </cell>
          <cell r="AH208">
            <v>0</v>
          </cell>
          <cell r="AI208">
            <v>0</v>
          </cell>
          <cell r="AJ208">
            <v>0</v>
          </cell>
          <cell r="AK208">
            <v>0</v>
          </cell>
          <cell r="AL208">
            <v>0</v>
          </cell>
          <cell r="AM208">
            <v>0</v>
          </cell>
          <cell r="AN208">
            <v>0</v>
          </cell>
          <cell r="AO208">
            <v>0</v>
          </cell>
          <cell r="AP208">
            <v>0</v>
          </cell>
          <cell r="AQ208">
            <v>0</v>
          </cell>
          <cell r="AR208">
            <v>0</v>
          </cell>
          <cell r="AS208">
            <v>0</v>
          </cell>
          <cell r="AT208">
            <v>0</v>
          </cell>
          <cell r="AU208">
            <v>0</v>
          </cell>
          <cell r="AV208">
            <v>0</v>
          </cell>
          <cell r="AW208">
            <v>0</v>
          </cell>
          <cell r="AX208">
            <v>0</v>
          </cell>
          <cell r="AY208">
            <v>0</v>
          </cell>
          <cell r="AZ208">
            <v>0</v>
          </cell>
          <cell r="BA208">
            <v>0</v>
          </cell>
        </row>
        <row r="209">
          <cell r="A209" t="str">
            <v>BT02</v>
          </cell>
          <cell r="B209" t="str">
            <v>DOM</v>
          </cell>
          <cell r="C209" t="str">
            <v xml:space="preserve">     Venc. May/2002 </v>
          </cell>
          <cell r="X209">
            <v>0</v>
          </cell>
          <cell r="Y209">
            <v>0</v>
          </cell>
          <cell r="Z209">
            <v>0</v>
          </cell>
          <cell r="AA209">
            <v>0</v>
          </cell>
          <cell r="AB209">
            <v>0</v>
          </cell>
          <cell r="AC209">
            <v>0</v>
          </cell>
          <cell r="AD209">
            <v>0</v>
          </cell>
          <cell r="AE209">
            <v>0</v>
          </cell>
          <cell r="AF209">
            <v>0</v>
          </cell>
          <cell r="AG209">
            <v>0</v>
          </cell>
          <cell r="AH209">
            <v>0</v>
          </cell>
          <cell r="AI209">
            <v>0</v>
          </cell>
          <cell r="AJ209">
            <v>0</v>
          </cell>
          <cell r="AK209">
            <v>0</v>
          </cell>
          <cell r="AL209">
            <v>0</v>
          </cell>
          <cell r="AM209">
            <v>0</v>
          </cell>
          <cell r="AN209">
            <v>0</v>
          </cell>
          <cell r="AO209">
            <v>0</v>
          </cell>
          <cell r="AP209">
            <v>0</v>
          </cell>
          <cell r="AQ209">
            <v>0</v>
          </cell>
          <cell r="AR209">
            <v>0</v>
          </cell>
          <cell r="AS209">
            <v>0</v>
          </cell>
          <cell r="AT209">
            <v>0</v>
          </cell>
          <cell r="AU209">
            <v>0</v>
          </cell>
          <cell r="AV209">
            <v>0</v>
          </cell>
          <cell r="AW209">
            <v>0</v>
          </cell>
          <cell r="AX209">
            <v>0</v>
          </cell>
          <cell r="AY209">
            <v>0</v>
          </cell>
          <cell r="AZ209">
            <v>0</v>
          </cell>
          <cell r="BA209">
            <v>0</v>
          </cell>
        </row>
        <row r="210">
          <cell r="A210" t="str">
            <v>BT03</v>
          </cell>
          <cell r="B210" t="str">
            <v>DOM</v>
          </cell>
          <cell r="C210" t="str">
            <v xml:space="preserve">     Venc. May./2003</v>
          </cell>
          <cell r="X210">
            <v>0</v>
          </cell>
          <cell r="Y210">
            <v>0</v>
          </cell>
          <cell r="Z210">
            <v>0</v>
          </cell>
          <cell r="AA210">
            <v>0</v>
          </cell>
          <cell r="AB210">
            <v>0</v>
          </cell>
          <cell r="AC210">
            <v>0</v>
          </cell>
          <cell r="AD210">
            <v>0</v>
          </cell>
          <cell r="AE210">
            <v>0</v>
          </cell>
          <cell r="AF210">
            <v>0</v>
          </cell>
          <cell r="AG210">
            <v>0</v>
          </cell>
          <cell r="AH210">
            <v>0</v>
          </cell>
          <cell r="AI210">
            <v>0</v>
          </cell>
          <cell r="AJ210">
            <v>0</v>
          </cell>
          <cell r="AK210">
            <v>0</v>
          </cell>
          <cell r="AL210">
            <v>0</v>
          </cell>
          <cell r="AM210">
            <v>0</v>
          </cell>
          <cell r="AN210">
            <v>0</v>
          </cell>
          <cell r="AO210">
            <v>0</v>
          </cell>
          <cell r="AP210">
            <v>0</v>
          </cell>
          <cell r="AQ210">
            <v>0</v>
          </cell>
          <cell r="AR210">
            <v>0</v>
          </cell>
          <cell r="AS210">
            <v>0</v>
          </cell>
          <cell r="AT210">
            <v>0</v>
          </cell>
          <cell r="AU210">
            <v>0</v>
          </cell>
          <cell r="AV210">
            <v>0</v>
          </cell>
          <cell r="AW210">
            <v>0</v>
          </cell>
          <cell r="AX210">
            <v>0</v>
          </cell>
          <cell r="AY210">
            <v>0</v>
          </cell>
          <cell r="AZ210">
            <v>0</v>
          </cell>
          <cell r="BA210">
            <v>0</v>
          </cell>
        </row>
        <row r="211">
          <cell r="A211" t="str">
            <v>BT03Flot</v>
          </cell>
          <cell r="B211" t="str">
            <v>DOM</v>
          </cell>
          <cell r="C211" t="str">
            <v xml:space="preserve">     Venc. Jul./2003</v>
          </cell>
          <cell r="X211">
            <v>0</v>
          </cell>
          <cell r="Y211">
            <v>0</v>
          </cell>
          <cell r="Z211">
            <v>0</v>
          </cell>
          <cell r="AA211">
            <v>0</v>
          </cell>
          <cell r="AB211">
            <v>0</v>
          </cell>
          <cell r="AC211">
            <v>0</v>
          </cell>
          <cell r="AD211">
            <v>0</v>
          </cell>
          <cell r="AE211">
            <v>0</v>
          </cell>
          <cell r="AF211">
            <v>0</v>
          </cell>
          <cell r="AG211">
            <v>0</v>
          </cell>
          <cell r="AH211">
            <v>0</v>
          </cell>
          <cell r="AI211">
            <v>0</v>
          </cell>
          <cell r="AJ211">
            <v>0</v>
          </cell>
          <cell r="AK211">
            <v>0</v>
          </cell>
          <cell r="AL211">
            <v>0</v>
          </cell>
          <cell r="AM211">
            <v>0</v>
          </cell>
          <cell r="AN211">
            <v>0</v>
          </cell>
          <cell r="AO211">
            <v>0</v>
          </cell>
          <cell r="AP211">
            <v>0</v>
          </cell>
          <cell r="AQ211">
            <v>0</v>
          </cell>
          <cell r="AR211">
            <v>0</v>
          </cell>
          <cell r="AS211">
            <v>0</v>
          </cell>
          <cell r="AT211">
            <v>0</v>
          </cell>
          <cell r="AU211">
            <v>0</v>
          </cell>
          <cell r="AV211">
            <v>0</v>
          </cell>
          <cell r="AW211">
            <v>0</v>
          </cell>
          <cell r="AX211">
            <v>0</v>
          </cell>
          <cell r="AY211">
            <v>0</v>
          </cell>
          <cell r="AZ211">
            <v>0</v>
          </cell>
          <cell r="BA211">
            <v>0</v>
          </cell>
        </row>
        <row r="212">
          <cell r="A212" t="str">
            <v>BT04</v>
          </cell>
          <cell r="B212" t="str">
            <v>DOM</v>
          </cell>
          <cell r="C212" t="str">
            <v xml:space="preserve">     Venc. May./2004</v>
          </cell>
          <cell r="X212">
            <v>0</v>
          </cell>
          <cell r="Y212">
            <v>0</v>
          </cell>
          <cell r="Z212">
            <v>0</v>
          </cell>
          <cell r="AA212">
            <v>0</v>
          </cell>
          <cell r="AB212">
            <v>0</v>
          </cell>
          <cell r="AC212">
            <v>0</v>
          </cell>
          <cell r="AD212">
            <v>0</v>
          </cell>
          <cell r="AE212">
            <v>0</v>
          </cell>
          <cell r="AF212">
            <v>0</v>
          </cell>
          <cell r="AG212">
            <v>0</v>
          </cell>
          <cell r="AH212">
            <v>0</v>
          </cell>
          <cell r="AI212">
            <v>0</v>
          </cell>
          <cell r="AJ212">
            <v>0</v>
          </cell>
          <cell r="AK212">
            <v>0</v>
          </cell>
          <cell r="AL212">
            <v>0</v>
          </cell>
          <cell r="AM212">
            <v>0</v>
          </cell>
          <cell r="AN212">
            <v>0</v>
          </cell>
          <cell r="AO212">
            <v>0</v>
          </cell>
          <cell r="AP212">
            <v>0</v>
          </cell>
          <cell r="AQ212">
            <v>0</v>
          </cell>
          <cell r="AR212">
            <v>0</v>
          </cell>
          <cell r="AS212">
            <v>0</v>
          </cell>
          <cell r="AT212">
            <v>0</v>
          </cell>
          <cell r="AU212">
            <v>0</v>
          </cell>
          <cell r="AV212">
            <v>0</v>
          </cell>
          <cell r="AW212">
            <v>0</v>
          </cell>
          <cell r="AX212">
            <v>0</v>
          </cell>
          <cell r="AY212">
            <v>0</v>
          </cell>
          <cell r="AZ212">
            <v>0</v>
          </cell>
          <cell r="BA212">
            <v>0</v>
          </cell>
        </row>
        <row r="213">
          <cell r="A213" t="str">
            <v>BT05</v>
          </cell>
          <cell r="B213" t="str">
            <v>DOM</v>
          </cell>
          <cell r="C213" t="str">
            <v xml:space="preserve">     Venc. May./2005</v>
          </cell>
          <cell r="X213">
            <v>0</v>
          </cell>
          <cell r="Y213">
            <v>0</v>
          </cell>
          <cell r="Z213">
            <v>0</v>
          </cell>
          <cell r="AA213">
            <v>0</v>
          </cell>
          <cell r="AB213">
            <v>0</v>
          </cell>
          <cell r="AC213">
            <v>0</v>
          </cell>
          <cell r="AD213">
            <v>0</v>
          </cell>
          <cell r="AE213">
            <v>0</v>
          </cell>
          <cell r="AF213">
            <v>0</v>
          </cell>
          <cell r="AG213">
            <v>0</v>
          </cell>
          <cell r="AH213">
            <v>0</v>
          </cell>
          <cell r="AI213">
            <v>0</v>
          </cell>
          <cell r="AJ213">
            <v>0</v>
          </cell>
          <cell r="AK213">
            <v>0</v>
          </cell>
          <cell r="AL213">
            <v>0</v>
          </cell>
          <cell r="AM213">
            <v>0</v>
          </cell>
          <cell r="AN213">
            <v>0</v>
          </cell>
          <cell r="AO213">
            <v>0</v>
          </cell>
          <cell r="AP213">
            <v>0</v>
          </cell>
          <cell r="AQ213">
            <v>0</v>
          </cell>
          <cell r="AR213">
            <v>0</v>
          </cell>
          <cell r="AS213">
            <v>0</v>
          </cell>
          <cell r="AT213">
            <v>0</v>
          </cell>
          <cell r="AU213">
            <v>0</v>
          </cell>
          <cell r="AV213">
            <v>0</v>
          </cell>
          <cell r="AW213">
            <v>0</v>
          </cell>
          <cell r="AX213">
            <v>0</v>
          </cell>
          <cell r="AY213">
            <v>0</v>
          </cell>
          <cell r="AZ213">
            <v>0</v>
          </cell>
          <cell r="BA213">
            <v>0</v>
          </cell>
        </row>
        <row r="214">
          <cell r="A214" t="str">
            <v>BT06</v>
          </cell>
          <cell r="B214" t="str">
            <v>DOM</v>
          </cell>
          <cell r="C214" t="str">
            <v xml:space="preserve">     Venc. May./2006</v>
          </cell>
          <cell r="X214">
            <v>0</v>
          </cell>
          <cell r="Y214">
            <v>0</v>
          </cell>
          <cell r="Z214">
            <v>0</v>
          </cell>
          <cell r="AA214">
            <v>0</v>
          </cell>
          <cell r="AB214">
            <v>0</v>
          </cell>
          <cell r="AC214">
            <v>0</v>
          </cell>
          <cell r="AD214">
            <v>0</v>
          </cell>
          <cell r="AE214">
            <v>0</v>
          </cell>
          <cell r="AF214">
            <v>0</v>
          </cell>
          <cell r="AG214">
            <v>0</v>
          </cell>
          <cell r="AH214">
            <v>0</v>
          </cell>
          <cell r="AI214">
            <v>0</v>
          </cell>
          <cell r="AJ214">
            <v>0</v>
          </cell>
          <cell r="AK214">
            <v>0</v>
          </cell>
          <cell r="AL214">
            <v>0</v>
          </cell>
          <cell r="AM214">
            <v>0</v>
          </cell>
          <cell r="AN214">
            <v>0</v>
          </cell>
          <cell r="AO214">
            <v>0</v>
          </cell>
          <cell r="AP214">
            <v>0</v>
          </cell>
          <cell r="AQ214">
            <v>0</v>
          </cell>
          <cell r="AR214">
            <v>0</v>
          </cell>
          <cell r="AS214">
            <v>0</v>
          </cell>
          <cell r="AT214">
            <v>0</v>
          </cell>
          <cell r="AU214">
            <v>0</v>
          </cell>
          <cell r="AV214">
            <v>0</v>
          </cell>
          <cell r="AW214">
            <v>0</v>
          </cell>
          <cell r="AX214">
            <v>0</v>
          </cell>
          <cell r="AY214">
            <v>0</v>
          </cell>
          <cell r="AZ214">
            <v>0</v>
          </cell>
          <cell r="BA214">
            <v>0</v>
          </cell>
        </row>
        <row r="215">
          <cell r="A215" t="str">
            <v>BT27</v>
          </cell>
          <cell r="B215" t="str">
            <v>DOM</v>
          </cell>
          <cell r="C215" t="str">
            <v xml:space="preserve">     Venc. Jul./2027</v>
          </cell>
          <cell r="X215">
            <v>0</v>
          </cell>
          <cell r="Y215">
            <v>0</v>
          </cell>
          <cell r="Z215">
            <v>0</v>
          </cell>
          <cell r="AA215">
            <v>0</v>
          </cell>
          <cell r="AB215">
            <v>0</v>
          </cell>
          <cell r="AC215">
            <v>0</v>
          </cell>
          <cell r="AD215">
            <v>0</v>
          </cell>
          <cell r="AE215">
            <v>0</v>
          </cell>
          <cell r="AF215">
            <v>0</v>
          </cell>
          <cell r="AG215">
            <v>0</v>
          </cell>
          <cell r="AH215">
            <v>0</v>
          </cell>
          <cell r="AI215">
            <v>0</v>
          </cell>
          <cell r="AJ215">
            <v>0</v>
          </cell>
          <cell r="AK215">
            <v>0</v>
          </cell>
          <cell r="AL215">
            <v>0</v>
          </cell>
          <cell r="AM215">
            <v>0</v>
          </cell>
          <cell r="AN215">
            <v>0</v>
          </cell>
          <cell r="AO215">
            <v>0</v>
          </cell>
          <cell r="AP215">
            <v>0</v>
          </cell>
          <cell r="AQ215">
            <v>0</v>
          </cell>
          <cell r="AR215">
            <v>0</v>
          </cell>
          <cell r="AS215">
            <v>0</v>
          </cell>
          <cell r="AT215">
            <v>0</v>
          </cell>
          <cell r="AU215">
            <v>0</v>
          </cell>
          <cell r="AV215">
            <v>0</v>
          </cell>
          <cell r="AW215">
            <v>0</v>
          </cell>
          <cell r="AX215">
            <v>0</v>
          </cell>
          <cell r="AY215">
            <v>0</v>
          </cell>
          <cell r="AZ215">
            <v>0</v>
          </cell>
          <cell r="BA215">
            <v>0</v>
          </cell>
        </row>
        <row r="216">
          <cell r="A216" t="str">
            <v>BTVA$</v>
          </cell>
          <cell r="B216" t="str">
            <v>DOM</v>
          </cell>
          <cell r="C216" t="str">
            <v>Bono Creadores de Mercado $</v>
          </cell>
          <cell r="X216">
            <v>0</v>
          </cell>
          <cell r="Y216">
            <v>0</v>
          </cell>
          <cell r="Z216">
            <v>0</v>
          </cell>
          <cell r="AA216">
            <v>0</v>
          </cell>
          <cell r="AB216">
            <v>0</v>
          </cell>
          <cell r="AC216">
            <v>0</v>
          </cell>
          <cell r="AD216">
            <v>0</v>
          </cell>
          <cell r="AE216">
            <v>0</v>
          </cell>
          <cell r="AF216">
            <v>0</v>
          </cell>
          <cell r="AG216">
            <v>0</v>
          </cell>
          <cell r="AH216">
            <v>0</v>
          </cell>
          <cell r="AI216">
            <v>0</v>
          </cell>
          <cell r="AJ216">
            <v>0</v>
          </cell>
          <cell r="AK216">
            <v>0</v>
          </cell>
          <cell r="AL216">
            <v>0</v>
          </cell>
          <cell r="AM216">
            <v>0</v>
          </cell>
          <cell r="AN216">
            <v>0</v>
          </cell>
          <cell r="AO216">
            <v>0</v>
          </cell>
          <cell r="AP216">
            <v>0</v>
          </cell>
          <cell r="AQ216">
            <v>0</v>
          </cell>
          <cell r="AR216">
            <v>0</v>
          </cell>
          <cell r="AS216">
            <v>0</v>
          </cell>
          <cell r="AT216">
            <v>0</v>
          </cell>
          <cell r="AU216">
            <v>0</v>
          </cell>
          <cell r="AV216">
            <v>0</v>
          </cell>
          <cell r="AW216">
            <v>0</v>
          </cell>
          <cell r="AX216">
            <v>0</v>
          </cell>
          <cell r="AY216">
            <v>0</v>
          </cell>
          <cell r="AZ216">
            <v>0</v>
          </cell>
          <cell r="BA216">
            <v>0</v>
          </cell>
        </row>
        <row r="217">
          <cell r="A217" t="str">
            <v>BTVAU$</v>
          </cell>
          <cell r="B217" t="str">
            <v>DOM</v>
          </cell>
          <cell r="C217" t="str">
            <v>Bono Creadores de Mercado u$s</v>
          </cell>
          <cell r="X217">
            <v>0</v>
          </cell>
          <cell r="Y217">
            <v>0</v>
          </cell>
          <cell r="Z217">
            <v>0</v>
          </cell>
          <cell r="AA217">
            <v>0</v>
          </cell>
          <cell r="AB217">
            <v>0</v>
          </cell>
          <cell r="AC217">
            <v>0</v>
          </cell>
          <cell r="AD217">
            <v>0</v>
          </cell>
          <cell r="AE217">
            <v>0</v>
          </cell>
          <cell r="AF217">
            <v>0</v>
          </cell>
          <cell r="AG217">
            <v>0</v>
          </cell>
          <cell r="AH217">
            <v>0</v>
          </cell>
          <cell r="AI217">
            <v>0</v>
          </cell>
          <cell r="AJ217">
            <v>0</v>
          </cell>
          <cell r="AK217">
            <v>0</v>
          </cell>
          <cell r="AL217">
            <v>0</v>
          </cell>
          <cell r="AM217">
            <v>0</v>
          </cell>
          <cell r="AN217">
            <v>0</v>
          </cell>
          <cell r="AO217">
            <v>0</v>
          </cell>
          <cell r="AP217">
            <v>0</v>
          </cell>
          <cell r="AQ217">
            <v>0</v>
          </cell>
          <cell r="AR217">
            <v>0</v>
          </cell>
          <cell r="AS217">
            <v>0</v>
          </cell>
          <cell r="AT217">
            <v>0</v>
          </cell>
          <cell r="AU217">
            <v>0</v>
          </cell>
          <cell r="AV217">
            <v>0</v>
          </cell>
          <cell r="AW217">
            <v>0</v>
          </cell>
          <cell r="AX217">
            <v>0</v>
          </cell>
          <cell r="AY217">
            <v>0</v>
          </cell>
          <cell r="AZ217">
            <v>0</v>
          </cell>
          <cell r="BA217">
            <v>0</v>
          </cell>
        </row>
        <row r="218">
          <cell r="A218" t="str">
            <v>BT2006</v>
          </cell>
          <cell r="B218" t="str">
            <v>DOM</v>
          </cell>
          <cell r="C218" t="str">
            <v>Bono 2006</v>
          </cell>
          <cell r="X218">
            <v>0</v>
          </cell>
          <cell r="Y218">
            <v>0</v>
          </cell>
          <cell r="Z218">
            <v>0</v>
          </cell>
          <cell r="AA218">
            <v>0</v>
          </cell>
          <cell r="AB218">
            <v>0</v>
          </cell>
          <cell r="AC218">
            <v>0</v>
          </cell>
          <cell r="AD218">
            <v>0</v>
          </cell>
          <cell r="AE218">
            <v>0</v>
          </cell>
          <cell r="AF218">
            <v>0</v>
          </cell>
          <cell r="AG218">
            <v>0</v>
          </cell>
          <cell r="AH218">
            <v>0</v>
          </cell>
          <cell r="AI218">
            <v>0</v>
          </cell>
          <cell r="AJ218">
            <v>0</v>
          </cell>
          <cell r="AK218">
            <v>0</v>
          </cell>
          <cell r="AL218">
            <v>0</v>
          </cell>
          <cell r="AM218">
            <v>0</v>
          </cell>
          <cell r="AN218">
            <v>0</v>
          </cell>
          <cell r="AO218">
            <v>0</v>
          </cell>
          <cell r="AP218">
            <v>0</v>
          </cell>
          <cell r="AQ218">
            <v>0</v>
          </cell>
          <cell r="AR218">
            <v>0</v>
          </cell>
          <cell r="AS218">
            <v>0</v>
          </cell>
          <cell r="AT218">
            <v>0</v>
          </cell>
          <cell r="AU218">
            <v>0</v>
          </cell>
          <cell r="AV218">
            <v>0</v>
          </cell>
          <cell r="AW218">
            <v>0</v>
          </cell>
          <cell r="AX218">
            <v>0</v>
          </cell>
          <cell r="AY218">
            <v>0</v>
          </cell>
          <cell r="AZ218">
            <v>0</v>
          </cell>
          <cell r="BA218">
            <v>0</v>
          </cell>
        </row>
        <row r="219">
          <cell r="A219" t="str">
            <v>BPAGARE</v>
          </cell>
          <cell r="B219" t="str">
            <v>DOM</v>
          </cell>
          <cell r="C219" t="str">
            <v>Bono Pagaré</v>
          </cell>
          <cell r="X219">
            <v>0</v>
          </cell>
          <cell r="Y219">
            <v>0</v>
          </cell>
          <cell r="Z219">
            <v>0</v>
          </cell>
          <cell r="AA219">
            <v>0</v>
          </cell>
          <cell r="AB219">
            <v>0</v>
          </cell>
          <cell r="AC219">
            <v>0</v>
          </cell>
          <cell r="AD219">
            <v>0</v>
          </cell>
          <cell r="AE219">
            <v>0</v>
          </cell>
          <cell r="AF219">
            <v>0</v>
          </cell>
          <cell r="AG219">
            <v>0</v>
          </cell>
          <cell r="AH219">
            <v>0</v>
          </cell>
          <cell r="AI219">
            <v>0</v>
          </cell>
          <cell r="AJ219">
            <v>0</v>
          </cell>
          <cell r="AK219">
            <v>0</v>
          </cell>
          <cell r="AL219">
            <v>0</v>
          </cell>
          <cell r="AM219">
            <v>0</v>
          </cell>
          <cell r="AN219">
            <v>0</v>
          </cell>
          <cell r="AO219">
            <v>0</v>
          </cell>
          <cell r="AP219">
            <v>0</v>
          </cell>
          <cell r="AQ219">
            <v>0</v>
          </cell>
          <cell r="AR219">
            <v>0</v>
          </cell>
          <cell r="AS219">
            <v>0</v>
          </cell>
          <cell r="AT219">
            <v>0</v>
          </cell>
          <cell r="AU219">
            <v>0</v>
          </cell>
          <cell r="AV219">
            <v>0</v>
          </cell>
          <cell r="AW219">
            <v>0</v>
          </cell>
          <cell r="AX219">
            <v>0</v>
          </cell>
          <cell r="AY219">
            <v>0</v>
          </cell>
          <cell r="AZ219">
            <v>0</v>
          </cell>
          <cell r="BA219">
            <v>0</v>
          </cell>
        </row>
        <row r="220">
          <cell r="C220" t="str">
            <v>Otros</v>
          </cell>
          <cell r="X220">
            <v>2</v>
          </cell>
          <cell r="Y220">
            <v>2.016</v>
          </cell>
          <cell r="Z220">
            <v>1.6867346938775512</v>
          </cell>
          <cell r="AA220">
            <v>1.731958762886598</v>
          </cell>
          <cell r="AB220">
            <v>2.2105263157894739</v>
          </cell>
          <cell r="AC220">
            <v>1.4168421052631581</v>
          </cell>
          <cell r="AD220">
            <v>1.0442105263157895</v>
          </cell>
          <cell r="AE220">
            <v>1.0621052631578947</v>
          </cell>
          <cell r="AF220">
            <v>0.73684210526315785</v>
          </cell>
          <cell r="AG220">
            <v>0.77777777777777768</v>
          </cell>
          <cell r="AH220">
            <v>0</v>
          </cell>
          <cell r="AI220">
            <v>0</v>
          </cell>
          <cell r="AJ220">
            <v>0</v>
          </cell>
          <cell r="AK220">
            <v>0</v>
          </cell>
          <cell r="AL220">
            <v>0</v>
          </cell>
          <cell r="AM220">
            <v>0</v>
          </cell>
          <cell r="AN220">
            <v>0</v>
          </cell>
          <cell r="AO220">
            <v>0</v>
          </cell>
          <cell r="AP220">
            <v>0</v>
          </cell>
          <cell r="AQ220">
            <v>0</v>
          </cell>
          <cell r="AR220">
            <v>0</v>
          </cell>
          <cell r="AS220">
            <v>0</v>
          </cell>
          <cell r="AT220">
            <v>0</v>
          </cell>
          <cell r="AU220">
            <v>0</v>
          </cell>
          <cell r="AV220">
            <v>0</v>
          </cell>
          <cell r="AW220">
            <v>0</v>
          </cell>
          <cell r="AX220">
            <v>0</v>
          </cell>
          <cell r="AY220">
            <v>0</v>
          </cell>
          <cell r="AZ220">
            <v>0</v>
          </cell>
          <cell r="BA220">
            <v>0</v>
          </cell>
        </row>
        <row r="221">
          <cell r="A221" t="str">
            <v>NMB</v>
          </cell>
          <cell r="B221" t="str">
            <v>EXT</v>
          </cell>
          <cell r="C221" t="str">
            <v xml:space="preserve">   BONOS DINERO NUEVO </v>
          </cell>
          <cell r="X221">
            <v>2</v>
          </cell>
          <cell r="Y221">
            <v>2.016</v>
          </cell>
          <cell r="Z221">
            <v>1.6867346938775512</v>
          </cell>
          <cell r="AA221">
            <v>1.731958762886598</v>
          </cell>
          <cell r="AB221">
            <v>2.2105263157894739</v>
          </cell>
          <cell r="AC221">
            <v>1.4168421052631581</v>
          </cell>
          <cell r="AD221">
            <v>1.0442105263157895</v>
          </cell>
          <cell r="AE221">
            <v>1.0621052631578947</v>
          </cell>
          <cell r="AF221">
            <v>0.73684210526315785</v>
          </cell>
          <cell r="AG221">
            <v>0.77777777777777768</v>
          </cell>
          <cell r="AH221">
            <v>0</v>
          </cell>
          <cell r="AI221">
            <v>0</v>
          </cell>
          <cell r="AJ221">
            <v>0</v>
          </cell>
          <cell r="AK221">
            <v>0</v>
          </cell>
          <cell r="AL221">
            <v>0</v>
          </cell>
          <cell r="AM221">
            <v>0</v>
          </cell>
          <cell r="AN221">
            <v>0</v>
          </cell>
          <cell r="AO221">
            <v>0</v>
          </cell>
          <cell r="AP221">
            <v>0</v>
          </cell>
          <cell r="AQ221">
            <v>0</v>
          </cell>
          <cell r="AR221">
            <v>0</v>
          </cell>
          <cell r="AS221">
            <v>0</v>
          </cell>
          <cell r="AT221">
            <v>0</v>
          </cell>
          <cell r="AU221">
            <v>0</v>
          </cell>
          <cell r="AV221">
            <v>0</v>
          </cell>
          <cell r="AW221">
            <v>0</v>
          </cell>
          <cell r="AX221">
            <v>0</v>
          </cell>
          <cell r="AY221">
            <v>0</v>
          </cell>
          <cell r="AZ221">
            <v>0</v>
          </cell>
          <cell r="BA221">
            <v>0</v>
          </cell>
        </row>
        <row r="222">
          <cell r="A222" t="str">
            <v>API</v>
          </cell>
          <cell r="B222" t="str">
            <v>EXT</v>
          </cell>
          <cell r="C222" t="str">
            <v xml:space="preserve">   A.P.I.</v>
          </cell>
          <cell r="X222">
            <v>0</v>
          </cell>
          <cell r="Y222">
            <v>0</v>
          </cell>
          <cell r="Z222">
            <v>0</v>
          </cell>
          <cell r="AA222">
            <v>0</v>
          </cell>
          <cell r="AB222">
            <v>0</v>
          </cell>
          <cell r="AC222">
            <v>0</v>
          </cell>
          <cell r="AD222">
            <v>0</v>
          </cell>
          <cell r="AE222">
            <v>0</v>
          </cell>
          <cell r="AF222">
            <v>0</v>
          </cell>
          <cell r="AG222">
            <v>0</v>
          </cell>
          <cell r="AH222">
            <v>0</v>
          </cell>
          <cell r="AI222">
            <v>0</v>
          </cell>
          <cell r="AJ222">
            <v>0</v>
          </cell>
          <cell r="AK222">
            <v>0</v>
          </cell>
          <cell r="AL222">
            <v>0</v>
          </cell>
          <cell r="AM222">
            <v>0</v>
          </cell>
          <cell r="AN222">
            <v>0</v>
          </cell>
          <cell r="AO222">
            <v>0</v>
          </cell>
          <cell r="AP222">
            <v>0</v>
          </cell>
          <cell r="AQ222">
            <v>0</v>
          </cell>
          <cell r="AR222">
            <v>0</v>
          </cell>
          <cell r="AS222">
            <v>0</v>
          </cell>
          <cell r="AT222">
            <v>0</v>
          </cell>
          <cell r="AU222">
            <v>0</v>
          </cell>
          <cell r="AV222">
            <v>0</v>
          </cell>
          <cell r="AW222">
            <v>0</v>
          </cell>
          <cell r="AX222">
            <v>0</v>
          </cell>
          <cell r="AY222">
            <v>0</v>
          </cell>
          <cell r="AZ222">
            <v>0</v>
          </cell>
          <cell r="BA222">
            <v>0</v>
          </cell>
        </row>
        <row r="223">
          <cell r="A223" t="str">
            <v>FERRO</v>
          </cell>
          <cell r="B223" t="str">
            <v>DOM</v>
          </cell>
          <cell r="C223" t="str">
            <v xml:space="preserve">   Ferrobonos</v>
          </cell>
          <cell r="X223">
            <v>0</v>
          </cell>
          <cell r="Y223">
            <v>0</v>
          </cell>
          <cell r="Z223">
            <v>0</v>
          </cell>
          <cell r="AA223">
            <v>0</v>
          </cell>
          <cell r="AB223">
            <v>0</v>
          </cell>
          <cell r="AC223">
            <v>0</v>
          </cell>
          <cell r="AD223">
            <v>0</v>
          </cell>
          <cell r="AE223">
            <v>0</v>
          </cell>
          <cell r="AF223">
            <v>0</v>
          </cell>
          <cell r="AG223">
            <v>0</v>
          </cell>
          <cell r="AH223">
            <v>0</v>
          </cell>
          <cell r="AI223">
            <v>0</v>
          </cell>
          <cell r="AJ223">
            <v>0</v>
          </cell>
          <cell r="AK223">
            <v>0</v>
          </cell>
          <cell r="AL223">
            <v>0</v>
          </cell>
          <cell r="AM223">
            <v>0</v>
          </cell>
          <cell r="AN223">
            <v>0</v>
          </cell>
          <cell r="AO223">
            <v>0</v>
          </cell>
          <cell r="AP223">
            <v>0</v>
          </cell>
          <cell r="AQ223">
            <v>0</v>
          </cell>
          <cell r="AR223">
            <v>0</v>
          </cell>
          <cell r="AS223">
            <v>0</v>
          </cell>
          <cell r="AT223">
            <v>0</v>
          </cell>
          <cell r="AU223">
            <v>0</v>
          </cell>
          <cell r="AV223">
            <v>0</v>
          </cell>
          <cell r="AW223">
            <v>0</v>
          </cell>
          <cell r="AX223">
            <v>0</v>
          </cell>
          <cell r="AY223">
            <v>0</v>
          </cell>
          <cell r="AZ223">
            <v>0</v>
          </cell>
          <cell r="BA223">
            <v>0</v>
          </cell>
        </row>
        <row r="224">
          <cell r="AZ224">
            <v>15451.014050969412</v>
          </cell>
          <cell r="BA224">
            <v>15451.014050969412</v>
          </cell>
        </row>
        <row r="225">
          <cell r="C225" t="str">
            <v>Préstamos Garantizados</v>
          </cell>
          <cell r="AS225">
            <v>21707.204961887135</v>
          </cell>
          <cell r="AT225">
            <v>11250.096999506586</v>
          </cell>
          <cell r="AU225">
            <v>10213.152791019265</v>
          </cell>
          <cell r="AV225">
            <v>11317.320366909486</v>
          </cell>
          <cell r="AW225">
            <v>12487.729603587304</v>
          </cell>
          <cell r="AX225">
            <v>15175.454841586747</v>
          </cell>
          <cell r="AY225">
            <v>15685.302505822779</v>
          </cell>
          <cell r="AZ225">
            <v>15044.58821646314</v>
          </cell>
          <cell r="BA225">
            <v>4560.2814794137985</v>
          </cell>
        </row>
        <row r="226">
          <cell r="AS226">
            <v>-187.54597746329819</v>
          </cell>
          <cell r="AT226">
            <v>-94.894384334825645</v>
          </cell>
          <cell r="AU226">
            <v>-88.949783505306641</v>
          </cell>
          <cell r="AV226">
            <v>-100.2447462603759</v>
          </cell>
          <cell r="AW226">
            <v>-114.5505848521334</v>
          </cell>
        </row>
        <row r="227">
          <cell r="A227" t="str">
            <v>P FRB</v>
          </cell>
          <cell r="AS227">
            <v>329.20610116704125</v>
          </cell>
          <cell r="AT227">
            <v>167.61693614154368</v>
          </cell>
          <cell r="AU227">
            <v>146.31424122948951</v>
          </cell>
          <cell r="AV227">
            <v>162.74714724287531</v>
          </cell>
          <cell r="AW227">
            <v>183.909766597269</v>
          </cell>
          <cell r="AX227">
            <v>222.80663380199948</v>
          </cell>
          <cell r="AY227">
            <v>229.53428588586166</v>
          </cell>
          <cell r="AZ227">
            <v>221.56523205362629</v>
          </cell>
          <cell r="BA227">
            <v>217.30347783405014</v>
          </cell>
        </row>
        <row r="228">
          <cell r="A228" t="str">
            <v>P BG01/03</v>
          </cell>
          <cell r="AS228">
            <v>7.111667342231546</v>
          </cell>
          <cell r="AT228">
            <v>3.5959927449161362</v>
          </cell>
          <cell r="AU228">
            <v>3.0886832178746375</v>
          </cell>
          <cell r="AV228">
            <v>3.4352847531553028</v>
          </cell>
          <cell r="AW228">
            <v>4.4275971712157336</v>
          </cell>
          <cell r="AX228">
            <v>5.2914488409750042</v>
          </cell>
          <cell r="AY228">
            <v>5.4886880805318468</v>
          </cell>
          <cell r="AZ228">
            <v>5.3341462654814817</v>
          </cell>
          <cell r="BA228">
            <v>0</v>
          </cell>
        </row>
        <row r="229">
          <cell r="A229" t="str">
            <v>P BG04/06</v>
          </cell>
          <cell r="AS229">
            <v>20.545870512453458</v>
          </cell>
          <cell r="AT229">
            <v>10.410019773067914</v>
          </cell>
          <cell r="AU229">
            <v>9.0758645474284343</v>
          </cell>
          <cell r="AV229">
            <v>10.095586413842504</v>
          </cell>
          <cell r="AW229">
            <v>11.079115957934045</v>
          </cell>
          <cell r="AX229">
            <v>13.599839890692227</v>
          </cell>
          <cell r="AY229">
            <v>14.124778162731596</v>
          </cell>
          <cell r="AZ229">
            <v>13.347561380707788</v>
          </cell>
          <cell r="BA229">
            <v>5.8189855956630092</v>
          </cell>
        </row>
        <row r="230">
          <cell r="A230" t="str">
            <v>P BG05/17</v>
          </cell>
          <cell r="AS230">
            <v>241.62352287975813</v>
          </cell>
          <cell r="AT230">
            <v>121.31776814556481</v>
          </cell>
          <cell r="AU230">
            <v>104.01187031076563</v>
          </cell>
          <cell r="AV230">
            <v>115.69815958582588</v>
          </cell>
          <cell r="AW230">
            <v>130.65737450592195</v>
          </cell>
          <cell r="AX230">
            <v>155.05136497572457</v>
          </cell>
          <cell r="AY230">
            <v>160.1951182507654</v>
          </cell>
          <cell r="AZ230">
            <v>157.40942983912217</v>
          </cell>
          <cell r="BA230">
            <v>23.523893553746205</v>
          </cell>
        </row>
        <row r="231">
          <cell r="A231" t="str">
            <v>P BG06/27</v>
          </cell>
          <cell r="AS231">
            <v>290.97647207696474</v>
          </cell>
          <cell r="AT231">
            <v>147.23317321732685</v>
          </cell>
          <cell r="AU231">
            <v>127.75207761858694</v>
          </cell>
          <cell r="AV231">
            <v>142.10570600811729</v>
          </cell>
          <cell r="AW231">
            <v>160.3757141677273</v>
          </cell>
          <cell r="AX231">
            <v>192.07704599667431</v>
          </cell>
          <cell r="AY231">
            <v>198.86711999090414</v>
          </cell>
          <cell r="AZ231">
            <v>193.2125899716421</v>
          </cell>
          <cell r="BA231">
            <v>55.566331324940577</v>
          </cell>
        </row>
        <row r="232">
          <cell r="A232" t="str">
            <v>P BG07/05</v>
          </cell>
          <cell r="AS232">
            <v>43.219757571332792</v>
          </cell>
          <cell r="AT232">
            <v>21.901485426261296</v>
          </cell>
          <cell r="AU232">
            <v>19.425412164451867</v>
          </cell>
          <cell r="AV232">
            <v>21.588731620988931</v>
          </cell>
          <cell r="AW232">
            <v>24.365511641333239</v>
          </cell>
          <cell r="AX232">
            <v>29.575480328449061</v>
          </cell>
          <cell r="AY232">
            <v>30.406633721655325</v>
          </cell>
          <cell r="AZ232">
            <v>29.354342299499706</v>
          </cell>
          <cell r="BA232">
            <v>22.548597260219644</v>
          </cell>
        </row>
        <row r="233">
          <cell r="A233" t="str">
            <v>P BG08/19</v>
          </cell>
          <cell r="AS233">
            <v>67.298413827669236</v>
          </cell>
          <cell r="AT233">
            <v>34.098831985679595</v>
          </cell>
          <cell r="AU233">
            <v>30.612352953672392</v>
          </cell>
          <cell r="AV233">
            <v>33.9137143433964</v>
          </cell>
          <cell r="AW233">
            <v>38.341821386890068</v>
          </cell>
          <cell r="AX233">
            <v>46.00204809450517</v>
          </cell>
          <cell r="AY233">
            <v>47.642163286772416</v>
          </cell>
          <cell r="AZ233">
            <v>46.192296962390579</v>
          </cell>
          <cell r="BA233">
            <v>17.9853243414255</v>
          </cell>
        </row>
        <row r="234">
          <cell r="A234" t="str">
            <v>P BG09/09</v>
          </cell>
          <cell r="AS234">
            <v>115.281403558761</v>
          </cell>
          <cell r="AT234">
            <v>58.170117907495744</v>
          </cell>
          <cell r="AU234">
            <v>49.83541658148043</v>
          </cell>
          <cell r="AV234">
            <v>55.432332399840448</v>
          </cell>
          <cell r="AW234">
            <v>62.614454501330762</v>
          </cell>
          <cell r="AX234">
            <v>74.93022782579024</v>
          </cell>
          <cell r="AY234">
            <v>77.683148399041812</v>
          </cell>
          <cell r="AZ234">
            <v>75.434743886541298</v>
          </cell>
          <cell r="BA234">
            <v>70.996084974333428</v>
          </cell>
        </row>
        <row r="235">
          <cell r="A235" t="str">
            <v>P BG10/20</v>
          </cell>
          <cell r="AS235">
            <v>26.131844331412534</v>
          </cell>
          <cell r="AT235">
            <v>13.249678615533968</v>
          </cell>
          <cell r="AU235">
            <v>11.769283224746649</v>
          </cell>
          <cell r="AV235">
            <v>10.941625068168603</v>
          </cell>
          <cell r="AW235">
            <v>12.644063535955224</v>
          </cell>
          <cell r="AX235">
            <v>15.548980437875842</v>
          </cell>
          <cell r="AY235">
            <v>16.201128168688047</v>
          </cell>
          <cell r="AZ235">
            <v>15.232931471113698</v>
          </cell>
          <cell r="BA235">
            <v>11.125084926296827</v>
          </cell>
        </row>
        <row r="236">
          <cell r="A236" t="str">
            <v>P BG11/10</v>
          </cell>
          <cell r="AS236">
            <v>65.730490185337658</v>
          </cell>
          <cell r="AT236">
            <v>33.23500653564659</v>
          </cell>
          <cell r="AU236">
            <v>29.057164767329585</v>
          </cell>
          <cell r="AV236">
            <v>22.120892456289859</v>
          </cell>
          <cell r="AW236">
            <v>26.324040100889157</v>
          </cell>
          <cell r="AX236">
            <v>33.597530865888643</v>
          </cell>
          <cell r="AY236">
            <v>35.258604555328944</v>
          </cell>
          <cell r="AZ236">
            <v>31.713878830125601</v>
          </cell>
          <cell r="BA236">
            <v>26.855021179741591</v>
          </cell>
        </row>
        <row r="237">
          <cell r="A237" t="str">
            <v>P BG12/15</v>
          </cell>
          <cell r="AS237">
            <v>209.59132422257417</v>
          </cell>
          <cell r="AT237">
            <v>105.85925799324761</v>
          </cell>
          <cell r="AU237">
            <v>93.665022554183722</v>
          </cell>
          <cell r="AV237">
            <v>96.054788209515237</v>
          </cell>
          <cell r="AW237">
            <v>109.60352655633439</v>
          </cell>
          <cell r="AX237">
            <v>132.88431968851035</v>
          </cell>
          <cell r="AY237">
            <v>137.97964946635335</v>
          </cell>
          <cell r="AZ237">
            <v>132.04481330525832</v>
          </cell>
          <cell r="BA237">
            <v>62.246508487016953</v>
          </cell>
        </row>
        <row r="238">
          <cell r="A238" t="str">
            <v>P BG13/30</v>
          </cell>
          <cell r="AS238">
            <v>115.58493708340228</v>
          </cell>
          <cell r="AT238">
            <v>58.658368405925515</v>
          </cell>
          <cell r="AU238">
            <v>51.89858667448064</v>
          </cell>
          <cell r="AV238">
            <v>57.766570136711124</v>
          </cell>
          <cell r="AW238">
            <v>65.273752192791889</v>
          </cell>
          <cell r="AX238">
            <v>78.348747150271151</v>
          </cell>
          <cell r="AY238">
            <v>81.086463169017222</v>
          </cell>
          <cell r="AZ238">
            <v>78.638531923522081</v>
          </cell>
          <cell r="BA238">
            <v>53.239271660566523</v>
          </cell>
        </row>
        <row r="239">
          <cell r="A239" t="str">
            <v>P BG14/31</v>
          </cell>
          <cell r="AS239">
            <v>39.764026443918546</v>
          </cell>
          <cell r="AT239">
            <v>38.095269985591131</v>
          </cell>
          <cell r="AU239">
            <v>12.814905722203662</v>
          </cell>
          <cell r="AV239">
            <v>14.259628839073388</v>
          </cell>
          <cell r="AW239">
            <v>16.113317636082353</v>
          </cell>
          <cell r="AX239">
            <v>19.377563675436718</v>
          </cell>
          <cell r="AY239">
            <v>20.036211134991508</v>
          </cell>
          <cell r="AZ239">
            <v>19.412514230472581</v>
          </cell>
          <cell r="BA239">
            <v>10.136575681006942</v>
          </cell>
        </row>
        <row r="240">
          <cell r="A240" t="str">
            <v>P BG15/12</v>
          </cell>
          <cell r="AS240">
            <v>90.874797124574613</v>
          </cell>
          <cell r="AT240">
            <v>45.802418013572506</v>
          </cell>
          <cell r="AU240">
            <v>39.38668762458127</v>
          </cell>
          <cell r="AV240">
            <v>43.811992388278526</v>
          </cell>
          <cell r="AW240">
            <v>49.509315738420412</v>
          </cell>
          <cell r="AX240">
            <v>58.27887316280426</v>
          </cell>
          <cell r="AY240">
            <v>60.916565861392215</v>
          </cell>
          <cell r="AZ240">
            <v>59.646332184308612</v>
          </cell>
          <cell r="BA240">
            <v>50.062975533875296</v>
          </cell>
        </row>
        <row r="241">
          <cell r="A241" t="str">
            <v>P BG16/08$</v>
          </cell>
          <cell r="AS241">
            <v>326.51313522488311</v>
          </cell>
          <cell r="AT241">
            <v>118.72437748577791</v>
          </cell>
          <cell r="AU241">
            <v>122.29427734073118</v>
          </cell>
          <cell r="AV241">
            <v>136.14249271272843</v>
          </cell>
          <cell r="AW241">
            <v>153.83248060634455</v>
          </cell>
          <cell r="AX241">
            <v>186.18736822649007</v>
          </cell>
          <cell r="AY241">
            <v>191.88840749709419</v>
          </cell>
          <cell r="AZ241">
            <v>185.32963144675011</v>
          </cell>
          <cell r="BA241">
            <v>101.59398316822767</v>
          </cell>
        </row>
        <row r="242">
          <cell r="A242" t="str">
            <v>P BG17/08</v>
          </cell>
          <cell r="AS242">
            <v>5998.4033129094487</v>
          </cell>
          <cell r="AT242">
            <v>3190.8031311476325</v>
          </cell>
          <cell r="AU242">
            <v>2819.2875886282432</v>
          </cell>
          <cell r="AV242">
            <v>3134.6448172960377</v>
          </cell>
          <cell r="AW242">
            <v>3545.1305724671888</v>
          </cell>
          <cell r="AX242">
            <v>4270.8416276082908</v>
          </cell>
          <cell r="AY242">
            <v>4412.244809030336</v>
          </cell>
          <cell r="AZ242">
            <v>4270.994914963705</v>
          </cell>
          <cell r="BA242">
            <v>2916.3417184015489</v>
          </cell>
        </row>
        <row r="243">
          <cell r="A243" t="str">
            <v>P BG18/18</v>
          </cell>
          <cell r="AS243">
            <v>5024.9497444424724</v>
          </cell>
          <cell r="AT243">
            <v>2709.4509436019966</v>
          </cell>
          <cell r="AU243">
            <v>2478.0485861434208</v>
          </cell>
          <cell r="AV243">
            <v>2751.1123464190127</v>
          </cell>
          <cell r="AW243">
            <v>2912.7477273434756</v>
          </cell>
          <cell r="AX243">
            <v>3560.2248189393654</v>
          </cell>
          <cell r="AY243">
            <v>3678.6816984319235</v>
          </cell>
          <cell r="AZ243">
            <v>3509.1318860502174</v>
          </cell>
          <cell r="BA243">
            <v>618.09828150322323</v>
          </cell>
        </row>
        <row r="244">
          <cell r="A244" t="str">
            <v>P BG19/31</v>
          </cell>
          <cell r="AS244">
            <v>8455.0268997757848</v>
          </cell>
          <cell r="AT244">
            <v>4260.139614785161</v>
          </cell>
          <cell r="AU244">
            <v>3950.8586158806629</v>
          </cell>
          <cell r="AV244">
            <v>4384.381178507303</v>
          </cell>
          <cell r="AW244">
            <v>4845.4359756150952</v>
          </cell>
          <cell r="AX244">
            <v>5921.223438500906</v>
          </cell>
          <cell r="AY244">
            <v>6121.961915792599</v>
          </cell>
          <cell r="AZ244">
            <v>5837.5374304568877</v>
          </cell>
          <cell r="BA244">
            <v>203.63319561019807</v>
          </cell>
        </row>
        <row r="245">
          <cell r="A245" t="str">
            <v>P EL/ARP-61</v>
          </cell>
          <cell r="AS245">
            <v>65.389026747660012</v>
          </cell>
          <cell r="AT245">
            <v>23.605237787319947</v>
          </cell>
          <cell r="AU245">
            <v>22.452676326582356</v>
          </cell>
          <cell r="AV245">
            <v>21.894969013225978</v>
          </cell>
          <cell r="AW245">
            <v>24.831378303553528</v>
          </cell>
          <cell r="AX245">
            <v>30.193473857361155</v>
          </cell>
          <cell r="AY245">
            <v>31.143971156140829</v>
          </cell>
          <cell r="AZ245">
            <v>29.67863022632319</v>
          </cell>
          <cell r="BA245">
            <v>29.899487692044737</v>
          </cell>
        </row>
        <row r="246">
          <cell r="A246" t="str">
            <v>P EL/ARP-68</v>
          </cell>
          <cell r="AS246">
            <v>5.7475833314519482</v>
          </cell>
          <cell r="AT246">
            <v>1.9981261081989625</v>
          </cell>
          <cell r="AU246">
            <v>14.842198274363893</v>
          </cell>
          <cell r="AV246">
            <v>13.897820004128917</v>
          </cell>
          <cell r="AW246">
            <v>14.148384199058825</v>
          </cell>
          <cell r="AX246">
            <v>14.743555669510791</v>
          </cell>
          <cell r="AY246">
            <v>14.757835869844424</v>
          </cell>
          <cell r="AZ246">
            <v>13.991206034167334</v>
          </cell>
          <cell r="BA246">
            <v>14.095323450757318</v>
          </cell>
        </row>
        <row r="247">
          <cell r="A247" t="str">
            <v>P EL/USD-74</v>
          </cell>
          <cell r="AS247">
            <v>17.6863685</v>
          </cell>
          <cell r="AT247">
            <v>9.0549068596165423</v>
          </cell>
          <cell r="AU247">
            <v>8.1929111568700232</v>
          </cell>
          <cell r="AV247">
            <v>9.1134284929970093</v>
          </cell>
          <cell r="AW247">
            <v>10.298541201244706</v>
          </cell>
          <cell r="AX247">
            <v>12.221588699226244</v>
          </cell>
          <cell r="AY247">
            <v>12.722251200004234</v>
          </cell>
          <cell r="AZ247">
            <v>0</v>
          </cell>
          <cell r="BA247">
            <v>0</v>
          </cell>
        </row>
        <row r="248">
          <cell r="A248" t="str">
            <v>P EL/USD-79</v>
          </cell>
          <cell r="AS248">
            <v>145.241270128</v>
          </cell>
          <cell r="AT248">
            <v>74.359310854653202</v>
          </cell>
          <cell r="AU248">
            <v>66.099689127921664</v>
          </cell>
          <cell r="AV248">
            <v>73.526342315029012</v>
          </cell>
          <cell r="AW248">
            <v>83.08772772376453</v>
          </cell>
          <cell r="AX248">
            <v>98.89463251320042</v>
          </cell>
          <cell r="AY248">
            <v>102.79218243686547</v>
          </cell>
          <cell r="AZ248">
            <v>45.293679604002605</v>
          </cell>
          <cell r="BA248">
            <v>45.630738532068335</v>
          </cell>
        </row>
        <row r="249">
          <cell r="A249" t="str">
            <v>P EL/USD-91</v>
          </cell>
          <cell r="AS249">
            <v>5.3069924999999998</v>
          </cell>
          <cell r="AT249">
            <v>2.717025984852885</v>
          </cell>
          <cell r="AU249">
            <v>2.3686789491942224</v>
          </cell>
          <cell r="AV249">
            <v>2.6348126829433047</v>
          </cell>
          <cell r="AW249">
            <v>2.9774444374808833</v>
          </cell>
          <cell r="AX249">
            <v>3.5542328367986054</v>
          </cell>
          <cell r="AY249">
            <v>3.6888762739344698</v>
          </cell>
          <cell r="AZ249">
            <v>3.5541698760124909</v>
          </cell>
          <cell r="BA249">
            <v>3.5806187028476244</v>
          </cell>
        </row>
        <row r="251">
          <cell r="A251" t="str">
            <v>TITULOS GOBIERNO PROVINCIAL Y PMOS GDOS</v>
          </cell>
        </row>
        <row r="252">
          <cell r="A252" t="str">
            <v>TITULOS GOB. PROVINCIAL EMITIDOS EN EL EXTERIOR</v>
          </cell>
        </row>
        <row r="253">
          <cell r="AK253">
            <v>515.38079685573848</v>
          </cell>
          <cell r="AL253">
            <v>561.02758677025759</v>
          </cell>
          <cell r="AM253">
            <v>802.51744070741472</v>
          </cell>
          <cell r="AN253">
            <v>825.51931213642445</v>
          </cell>
          <cell r="AO253">
            <v>792.37860580210599</v>
          </cell>
          <cell r="AP253">
            <v>800.11608370955105</v>
          </cell>
          <cell r="AQ253">
            <v>810.99464355436419</v>
          </cell>
          <cell r="AR253">
            <v>810.99464355436419</v>
          </cell>
          <cell r="AS253">
            <v>835.31673860220019</v>
          </cell>
          <cell r="AT253">
            <v>753.30384384981915</v>
          </cell>
          <cell r="AU253">
            <v>772.62869933388833</v>
          </cell>
          <cell r="AV253">
            <v>768.79646464817404</v>
          </cell>
          <cell r="AW253">
            <v>736.33662184935838</v>
          </cell>
          <cell r="AX253">
            <v>716.20810496364413</v>
          </cell>
          <cell r="AY253">
            <v>701.36865915194494</v>
          </cell>
          <cell r="AZ253">
            <v>542.03423586623069</v>
          </cell>
          <cell r="BA253">
            <v>528.73486344349578</v>
          </cell>
        </row>
        <row r="254">
          <cell r="A254" t="str">
            <v>GPTdF04-Albatros</v>
          </cell>
          <cell r="B254" t="str">
            <v>EXT</v>
          </cell>
          <cell r="N254">
            <v>0</v>
          </cell>
          <cell r="O254">
            <v>0</v>
          </cell>
          <cell r="P254">
            <v>0</v>
          </cell>
          <cell r="Q254">
            <v>0</v>
          </cell>
          <cell r="R254">
            <v>0</v>
          </cell>
          <cell r="S254">
            <v>0</v>
          </cell>
          <cell r="T254">
            <v>0</v>
          </cell>
          <cell r="U254">
            <v>0</v>
          </cell>
          <cell r="V254">
            <v>0</v>
          </cell>
          <cell r="W254">
            <v>0</v>
          </cell>
          <cell r="X254">
            <v>0</v>
          </cell>
          <cell r="Y254">
            <v>0</v>
          </cell>
          <cell r="Z254">
            <v>0</v>
          </cell>
          <cell r="AA254">
            <v>0</v>
          </cell>
          <cell r="AB254">
            <v>9.0269999999999992</v>
          </cell>
          <cell r="AC254">
            <v>9.0269999999999992</v>
          </cell>
          <cell r="AD254">
            <v>12.614000000000001</v>
          </cell>
          <cell r="AE254">
            <v>14.414</v>
          </cell>
          <cell r="AF254">
            <v>14.966299999999999</v>
          </cell>
          <cell r="AG254">
            <v>14.687099999999999</v>
          </cell>
          <cell r="AH254">
            <v>13.871149999999998</v>
          </cell>
          <cell r="AI254">
            <v>13.055199999999999</v>
          </cell>
          <cell r="AJ254">
            <v>12.239249999999998</v>
          </cell>
          <cell r="AK254">
            <v>11.419099999999998</v>
          </cell>
          <cell r="AL254">
            <v>10.603449999999997</v>
          </cell>
          <cell r="AM254">
            <v>9.9564000000000004</v>
          </cell>
          <cell r="AN254">
            <v>9.1360500000000009</v>
          </cell>
          <cell r="AO254">
            <v>8.3179999999999996</v>
          </cell>
          <cell r="AP254">
            <v>7.4861999999999993</v>
          </cell>
          <cell r="AQ254">
            <v>6.6543999999999981</v>
          </cell>
          <cell r="AR254">
            <v>6.6543999999999981</v>
          </cell>
          <cell r="AS254">
            <v>5.8225999999999996</v>
          </cell>
          <cell r="AT254">
            <v>4.9907999999999983</v>
          </cell>
          <cell r="AU254">
            <v>4.1589999999999998</v>
          </cell>
          <cell r="AV254">
            <v>3.327199999999999</v>
          </cell>
          <cell r="AW254">
            <v>2.4953999999999983</v>
          </cell>
          <cell r="AX254">
            <v>1.6635999999999995</v>
          </cell>
          <cell r="AY254">
            <v>0.83179999999999887</v>
          </cell>
          <cell r="AZ254">
            <v>0.83179999999999887</v>
          </cell>
          <cell r="BA254">
            <v>0</v>
          </cell>
        </row>
        <row r="255">
          <cell r="A255" t="str">
            <v>GPM02</v>
          </cell>
          <cell r="B255" t="str">
            <v>EXT</v>
          </cell>
          <cell r="N255">
            <v>0</v>
          </cell>
          <cell r="O255">
            <v>0</v>
          </cell>
          <cell r="P255">
            <v>0</v>
          </cell>
          <cell r="Q255">
            <v>0</v>
          </cell>
          <cell r="R255">
            <v>0</v>
          </cell>
          <cell r="S255">
            <v>0</v>
          </cell>
          <cell r="T255">
            <v>0</v>
          </cell>
          <cell r="U255">
            <v>0</v>
          </cell>
          <cell r="V255">
            <v>0</v>
          </cell>
          <cell r="W255">
            <v>0</v>
          </cell>
          <cell r="X255">
            <v>0</v>
          </cell>
          <cell r="Y255">
            <v>0</v>
          </cell>
          <cell r="Z255">
            <v>0</v>
          </cell>
          <cell r="AA255">
            <v>7.43</v>
          </cell>
          <cell r="AB255">
            <v>7.18</v>
          </cell>
          <cell r="AC255">
            <v>6.68</v>
          </cell>
          <cell r="AD255">
            <v>6.68</v>
          </cell>
          <cell r="AE255">
            <v>6.68</v>
          </cell>
          <cell r="AF255">
            <v>6.73</v>
          </cell>
          <cell r="AG255">
            <v>7.8049999999999997</v>
          </cell>
          <cell r="AH255">
            <v>7.8049999999999997</v>
          </cell>
          <cell r="AI255">
            <v>7.8049999999999997</v>
          </cell>
          <cell r="AJ255">
            <v>7.8049999999999997</v>
          </cell>
          <cell r="AK255">
            <v>9.2050000000000001</v>
          </cell>
          <cell r="AL255">
            <v>11.055</v>
          </cell>
          <cell r="AM255">
            <v>8.1199999999999992</v>
          </cell>
          <cell r="AN255">
            <v>8.1199999999999992</v>
          </cell>
          <cell r="AO255">
            <v>9.1199999999999992</v>
          </cell>
          <cell r="AP255">
            <v>9.1199999999999992</v>
          </cell>
          <cell r="AQ255">
            <v>9.1199999999999992</v>
          </cell>
          <cell r="AR255">
            <v>9.1199999999999992</v>
          </cell>
          <cell r="AS255">
            <v>9.6199999999999992</v>
          </cell>
          <cell r="AT255">
            <v>9.6199999999999992</v>
          </cell>
          <cell r="AU255">
            <v>9.6199999999999992</v>
          </cell>
          <cell r="AV255">
            <v>9.6199999999999992</v>
          </cell>
          <cell r="AW255">
            <v>9.6199999999999992</v>
          </cell>
          <cell r="AX255">
            <v>9.6199999999999992</v>
          </cell>
          <cell r="AY255">
            <v>9.5739999999999998</v>
          </cell>
          <cell r="AZ255">
            <v>9.5739999999999998</v>
          </cell>
          <cell r="BA255">
            <v>9.3740000000000006</v>
          </cell>
        </row>
        <row r="256">
          <cell r="A256" t="str">
            <v>BGBX1</v>
          </cell>
          <cell r="B256" t="str">
            <v>EXT</v>
          </cell>
          <cell r="N256">
            <v>0</v>
          </cell>
          <cell r="O256">
            <v>0</v>
          </cell>
          <cell r="P256">
            <v>0</v>
          </cell>
          <cell r="Q256">
            <v>0</v>
          </cell>
          <cell r="R256">
            <v>0</v>
          </cell>
          <cell r="S256">
            <v>0</v>
          </cell>
          <cell r="T256">
            <v>0</v>
          </cell>
          <cell r="U256">
            <v>0</v>
          </cell>
          <cell r="V256">
            <v>0</v>
          </cell>
          <cell r="W256">
            <v>0</v>
          </cell>
          <cell r="X256">
            <v>0</v>
          </cell>
          <cell r="Y256">
            <v>0</v>
          </cell>
          <cell r="Z256">
            <v>0</v>
          </cell>
          <cell r="AA256">
            <v>0</v>
          </cell>
          <cell r="AB256">
            <v>0</v>
          </cell>
          <cell r="AC256">
            <v>0</v>
          </cell>
          <cell r="AD256">
            <v>0</v>
          </cell>
          <cell r="AE256">
            <v>0</v>
          </cell>
          <cell r="AF256">
            <v>0</v>
          </cell>
          <cell r="AG256">
            <v>0</v>
          </cell>
          <cell r="AH256">
            <v>0</v>
          </cell>
          <cell r="AI256">
            <v>0</v>
          </cell>
          <cell r="AJ256">
            <v>0</v>
          </cell>
          <cell r="AK256">
            <v>25.315246465418419</v>
          </cell>
          <cell r="AL256">
            <v>21.393000000000001</v>
          </cell>
          <cell r="AM256">
            <v>19.831499999999998</v>
          </cell>
          <cell r="AN256">
            <v>21.08925</v>
          </cell>
          <cell r="AO256">
            <v>15.515559896666668</v>
          </cell>
          <cell r="AP256">
            <v>14.878499999999999</v>
          </cell>
          <cell r="AQ256">
            <v>16.046213131456796</v>
          </cell>
          <cell r="AR256">
            <v>16.046213131456796</v>
          </cell>
          <cell r="AS256">
            <v>15.48381436968155</v>
          </cell>
          <cell r="AT256">
            <v>15.48381436968155</v>
          </cell>
          <cell r="AU256">
            <v>17.861799999999999</v>
          </cell>
          <cell r="AV256">
            <v>17.916514999999997</v>
          </cell>
          <cell r="AW256">
            <v>16.94753</v>
          </cell>
          <cell r="AX256">
            <v>16.94753</v>
          </cell>
          <cell r="AY256">
            <v>15.336084999999999</v>
          </cell>
          <cell r="AZ256">
            <v>15.336084999999999</v>
          </cell>
          <cell r="BA256">
            <v>14.018157999999998</v>
          </cell>
        </row>
        <row r="257">
          <cell r="A257" t="str">
            <v>BAPF1</v>
          </cell>
          <cell r="B257" t="str">
            <v>EXT</v>
          </cell>
          <cell r="N257">
            <v>0</v>
          </cell>
          <cell r="O257">
            <v>0</v>
          </cell>
          <cell r="P257">
            <v>0</v>
          </cell>
          <cell r="Q257">
            <v>0</v>
          </cell>
          <cell r="R257">
            <v>0</v>
          </cell>
          <cell r="S257">
            <v>0</v>
          </cell>
          <cell r="T257">
            <v>0</v>
          </cell>
          <cell r="U257">
            <v>0</v>
          </cell>
          <cell r="V257">
            <v>0</v>
          </cell>
          <cell r="W257">
            <v>0</v>
          </cell>
          <cell r="X257">
            <v>0</v>
          </cell>
          <cell r="Y257">
            <v>0</v>
          </cell>
          <cell r="Z257">
            <v>34.89</v>
          </cell>
          <cell r="AA257">
            <v>35.43</v>
          </cell>
          <cell r="AB257">
            <v>30.44</v>
          </cell>
          <cell r="AC257">
            <v>28.29</v>
          </cell>
          <cell r="AD257">
            <v>28.29</v>
          </cell>
          <cell r="AE257">
            <v>28.29</v>
          </cell>
          <cell r="AF257">
            <v>30.29</v>
          </cell>
          <cell r="AG257">
            <v>32.01</v>
          </cell>
          <cell r="AH257">
            <v>33.46</v>
          </cell>
          <cell r="AI257">
            <v>37.46</v>
          </cell>
          <cell r="AJ257">
            <v>44.182000000000002</v>
          </cell>
          <cell r="AK257">
            <v>60.314999999999998</v>
          </cell>
          <cell r="AL257">
            <v>80.965000000000003</v>
          </cell>
          <cell r="AM257">
            <v>87.8</v>
          </cell>
          <cell r="AN257">
            <v>97.644999999999996</v>
          </cell>
          <cell r="AO257">
            <v>105.057</v>
          </cell>
          <cell r="AP257">
            <v>111.072</v>
          </cell>
          <cell r="AQ257">
            <v>116.82</v>
          </cell>
          <cell r="AR257">
            <v>116.82</v>
          </cell>
          <cell r="AS257">
            <v>118.898</v>
          </cell>
          <cell r="AT257">
            <v>118.898</v>
          </cell>
          <cell r="AU257">
            <v>118.898</v>
          </cell>
          <cell r="AV257">
            <v>118.898</v>
          </cell>
          <cell r="AW257">
            <v>118.898</v>
          </cell>
          <cell r="AX257">
            <v>118.898</v>
          </cell>
          <cell r="AY257">
            <v>117.398</v>
          </cell>
          <cell r="AZ257">
            <v>117.398</v>
          </cell>
          <cell r="BA257">
            <v>116.648</v>
          </cell>
        </row>
        <row r="258">
          <cell r="A258" t="str">
            <v>BAPF4</v>
          </cell>
          <cell r="B258" t="str">
            <v>EXT</v>
          </cell>
          <cell r="N258">
            <v>0</v>
          </cell>
          <cell r="O258">
            <v>0</v>
          </cell>
          <cell r="P258">
            <v>0</v>
          </cell>
          <cell r="Q258">
            <v>0</v>
          </cell>
          <cell r="R258">
            <v>0</v>
          </cell>
          <cell r="S258">
            <v>0</v>
          </cell>
          <cell r="T258">
            <v>0</v>
          </cell>
          <cell r="U258">
            <v>0</v>
          </cell>
          <cell r="V258">
            <v>0</v>
          </cell>
          <cell r="W258">
            <v>0</v>
          </cell>
          <cell r="X258">
            <v>0</v>
          </cell>
          <cell r="Y258">
            <v>0</v>
          </cell>
          <cell r="Z258">
            <v>0</v>
          </cell>
          <cell r="AA258">
            <v>0</v>
          </cell>
          <cell r="AB258">
            <v>0</v>
          </cell>
          <cell r="AC258">
            <v>5</v>
          </cell>
          <cell r="AD258">
            <v>3</v>
          </cell>
          <cell r="AE258">
            <v>3</v>
          </cell>
          <cell r="AF258">
            <v>3</v>
          </cell>
          <cell r="AG258">
            <v>3</v>
          </cell>
          <cell r="AH258">
            <v>3</v>
          </cell>
          <cell r="AI258">
            <v>4</v>
          </cell>
          <cell r="AJ258">
            <v>4.6529999999999996</v>
          </cell>
          <cell r="AK258">
            <v>4.1529999999999996</v>
          </cell>
          <cell r="AL258">
            <v>3.653</v>
          </cell>
          <cell r="AM258">
            <v>3.653</v>
          </cell>
          <cell r="AN258">
            <v>3.653</v>
          </cell>
          <cell r="AO258">
            <v>0</v>
          </cell>
          <cell r="AP258">
            <v>0</v>
          </cell>
          <cell r="AQ258">
            <v>0</v>
          </cell>
          <cell r="AR258">
            <v>0</v>
          </cell>
          <cell r="AS258">
            <v>0</v>
          </cell>
          <cell r="AT258">
            <v>0</v>
          </cell>
          <cell r="AU258">
            <v>0</v>
          </cell>
          <cell r="AV258">
            <v>0</v>
          </cell>
          <cell r="AW258">
            <v>0</v>
          </cell>
          <cell r="AX258">
            <v>0</v>
          </cell>
          <cell r="AY258">
            <v>0</v>
          </cell>
          <cell r="AZ258">
            <v>0</v>
          </cell>
          <cell r="BA258">
            <v>0</v>
          </cell>
        </row>
        <row r="259">
          <cell r="A259" t="str">
            <v>BAPX5</v>
          </cell>
          <cell r="B259" t="str">
            <v>EXT</v>
          </cell>
          <cell r="N259">
            <v>0</v>
          </cell>
          <cell r="O259">
            <v>0</v>
          </cell>
          <cell r="P259">
            <v>0</v>
          </cell>
          <cell r="Q259">
            <v>0</v>
          </cell>
          <cell r="R259">
            <v>0</v>
          </cell>
          <cell r="S259">
            <v>0</v>
          </cell>
          <cell r="T259">
            <v>0</v>
          </cell>
          <cell r="U259">
            <v>0</v>
          </cell>
          <cell r="V259">
            <v>0</v>
          </cell>
          <cell r="W259">
            <v>0</v>
          </cell>
          <cell r="X259">
            <v>0</v>
          </cell>
          <cell r="Y259">
            <v>0</v>
          </cell>
          <cell r="Z259">
            <v>0</v>
          </cell>
          <cell r="AA259">
            <v>0</v>
          </cell>
          <cell r="AB259">
            <v>0</v>
          </cell>
          <cell r="AC259">
            <v>0</v>
          </cell>
          <cell r="AD259">
            <v>0</v>
          </cell>
          <cell r="AE259">
            <v>0</v>
          </cell>
          <cell r="AF259">
            <v>0</v>
          </cell>
          <cell r="AG259">
            <v>0</v>
          </cell>
          <cell r="AH259">
            <v>0</v>
          </cell>
          <cell r="AI259">
            <v>0</v>
          </cell>
          <cell r="AJ259">
            <v>0</v>
          </cell>
          <cell r="AK259">
            <v>0</v>
          </cell>
          <cell r="AL259">
            <v>0</v>
          </cell>
          <cell r="AM259">
            <v>17.218149</v>
          </cell>
          <cell r="AN259">
            <v>17.3728555</v>
          </cell>
          <cell r="AO259">
            <v>16.433194439126666</v>
          </cell>
          <cell r="AP259">
            <v>1.177527</v>
          </cell>
          <cell r="AQ259">
            <v>17.912158487029057</v>
          </cell>
          <cell r="AR259">
            <v>17.912158487029057</v>
          </cell>
          <cell r="AS259">
            <v>18.129660496534786</v>
          </cell>
          <cell r="AT259">
            <v>18.129660496534786</v>
          </cell>
          <cell r="AU259">
            <v>20.913992</v>
          </cell>
          <cell r="AV259">
            <v>20.978056599999999</v>
          </cell>
          <cell r="AW259">
            <v>0.12962700000000002</v>
          </cell>
          <cell r="AX259">
            <v>18.979654400000001</v>
          </cell>
          <cell r="AY259">
            <v>17.9566874</v>
          </cell>
          <cell r="AZ259">
            <v>17.9566874</v>
          </cell>
          <cell r="BA259">
            <v>16.419136999999996</v>
          </cell>
        </row>
        <row r="260">
          <cell r="A260" t="str">
            <v>BPB2D</v>
          </cell>
          <cell r="B260" t="str">
            <v>EXT</v>
          </cell>
          <cell r="N260">
            <v>0</v>
          </cell>
          <cell r="O260">
            <v>0</v>
          </cell>
          <cell r="P260">
            <v>0</v>
          </cell>
          <cell r="Q260">
            <v>0</v>
          </cell>
          <cell r="R260">
            <v>0</v>
          </cell>
          <cell r="S260">
            <v>0</v>
          </cell>
          <cell r="T260">
            <v>15</v>
          </cell>
          <cell r="U260">
            <v>15</v>
          </cell>
          <cell r="V260">
            <v>15</v>
          </cell>
          <cell r="W260">
            <v>15</v>
          </cell>
          <cell r="X260">
            <v>14.98</v>
          </cell>
          <cell r="Y260">
            <v>14.98</v>
          </cell>
          <cell r="Z260">
            <v>14.98</v>
          </cell>
          <cell r="AA260">
            <v>14.98</v>
          </cell>
          <cell r="AB260">
            <v>14.98</v>
          </cell>
          <cell r="AC260">
            <v>14.98</v>
          </cell>
          <cell r="AD260">
            <v>14.98</v>
          </cell>
          <cell r="AE260">
            <v>0</v>
          </cell>
          <cell r="AF260">
            <v>0</v>
          </cell>
          <cell r="AG260">
            <v>0</v>
          </cell>
          <cell r="AH260">
            <v>0</v>
          </cell>
          <cell r="AI260">
            <v>0</v>
          </cell>
          <cell r="AJ260">
            <v>0</v>
          </cell>
          <cell r="AK260">
            <v>0</v>
          </cell>
          <cell r="AL260">
            <v>0</v>
          </cell>
          <cell r="AM260">
            <v>0</v>
          </cell>
          <cell r="AN260">
            <v>0</v>
          </cell>
          <cell r="AO260">
            <v>0</v>
          </cell>
          <cell r="AP260">
            <v>0</v>
          </cell>
          <cell r="AQ260">
            <v>0</v>
          </cell>
          <cell r="AR260">
            <v>0</v>
          </cell>
          <cell r="AS260">
            <v>0</v>
          </cell>
          <cell r="AT260">
            <v>0</v>
          </cell>
          <cell r="AU260">
            <v>0</v>
          </cell>
          <cell r="AV260">
            <v>0</v>
          </cell>
          <cell r="AW260">
            <v>0</v>
          </cell>
          <cell r="AX260">
            <v>0</v>
          </cell>
          <cell r="AY260">
            <v>0</v>
          </cell>
          <cell r="AZ260">
            <v>0</v>
          </cell>
          <cell r="BA260">
            <v>0</v>
          </cell>
        </row>
        <row r="261">
          <cell r="A261" t="str">
            <v>BPB3C</v>
          </cell>
          <cell r="B261" t="str">
            <v>EXT</v>
          </cell>
          <cell r="N261">
            <v>0</v>
          </cell>
          <cell r="O261">
            <v>0</v>
          </cell>
          <cell r="P261">
            <v>0</v>
          </cell>
          <cell r="Q261">
            <v>0</v>
          </cell>
          <cell r="R261">
            <v>0</v>
          </cell>
          <cell r="S261">
            <v>0</v>
          </cell>
          <cell r="T261">
            <v>5</v>
          </cell>
          <cell r="U261">
            <v>5</v>
          </cell>
          <cell r="V261">
            <v>5</v>
          </cell>
          <cell r="W261">
            <v>5</v>
          </cell>
          <cell r="X261">
            <v>8</v>
          </cell>
          <cell r="Y261">
            <v>8</v>
          </cell>
          <cell r="Z261">
            <v>8</v>
          </cell>
          <cell r="AA261">
            <v>3.25</v>
          </cell>
          <cell r="AB261">
            <v>2.0499999999999998</v>
          </cell>
          <cell r="AC261">
            <v>2.0499999999999998</v>
          </cell>
          <cell r="AD261">
            <v>2.0499999999999998</v>
          </cell>
          <cell r="AE261">
            <v>2.0499999999999998</v>
          </cell>
          <cell r="AF261">
            <v>0</v>
          </cell>
          <cell r="AG261">
            <v>0</v>
          </cell>
          <cell r="AH261">
            <v>0</v>
          </cell>
          <cell r="AI261">
            <v>0</v>
          </cell>
          <cell r="AJ261">
            <v>0</v>
          </cell>
          <cell r="AK261">
            <v>0</v>
          </cell>
          <cell r="AL261">
            <v>0</v>
          </cell>
          <cell r="AM261">
            <v>0</v>
          </cell>
          <cell r="AN261">
            <v>0</v>
          </cell>
          <cell r="AO261">
            <v>0</v>
          </cell>
          <cell r="AP261">
            <v>0</v>
          </cell>
          <cell r="AQ261">
            <v>0</v>
          </cell>
          <cell r="AR261">
            <v>0</v>
          </cell>
          <cell r="AS261">
            <v>0</v>
          </cell>
          <cell r="AT261">
            <v>0</v>
          </cell>
          <cell r="AU261">
            <v>0</v>
          </cell>
          <cell r="AV261">
            <v>0</v>
          </cell>
          <cell r="AW261">
            <v>0</v>
          </cell>
          <cell r="AX261">
            <v>0</v>
          </cell>
          <cell r="AY261">
            <v>0</v>
          </cell>
          <cell r="AZ261">
            <v>0</v>
          </cell>
          <cell r="BA261">
            <v>0</v>
          </cell>
        </row>
        <row r="262">
          <cell r="A262" t="str">
            <v>BPBA1</v>
          </cell>
          <cell r="B262" t="str">
            <v>EXT</v>
          </cell>
          <cell r="N262">
            <v>0</v>
          </cell>
          <cell r="O262">
            <v>0</v>
          </cell>
          <cell r="P262">
            <v>0</v>
          </cell>
          <cell r="Q262">
            <v>0</v>
          </cell>
          <cell r="R262">
            <v>0</v>
          </cell>
          <cell r="S262">
            <v>0</v>
          </cell>
          <cell r="T262">
            <v>3.83</v>
          </cell>
          <cell r="U262">
            <v>3.83</v>
          </cell>
          <cell r="V262">
            <v>3.83</v>
          </cell>
          <cell r="W262">
            <v>3.83</v>
          </cell>
          <cell r="X262">
            <v>2.2200000000000002</v>
          </cell>
          <cell r="Y262">
            <v>2.2200000000000002</v>
          </cell>
          <cell r="Z262">
            <v>2.2200000000000002</v>
          </cell>
          <cell r="AA262">
            <v>0</v>
          </cell>
          <cell r="AB262">
            <v>0</v>
          </cell>
          <cell r="AC262">
            <v>0</v>
          </cell>
          <cell r="AD262">
            <v>0</v>
          </cell>
          <cell r="AE262">
            <v>0</v>
          </cell>
          <cell r="AF262">
            <v>0</v>
          </cell>
          <cell r="AG262">
            <v>0</v>
          </cell>
          <cell r="AH262">
            <v>0</v>
          </cell>
          <cell r="AI262">
            <v>0</v>
          </cell>
          <cell r="AJ262">
            <v>0</v>
          </cell>
          <cell r="AK262">
            <v>0</v>
          </cell>
          <cell r="AL262">
            <v>0</v>
          </cell>
          <cell r="AM262">
            <v>0</v>
          </cell>
          <cell r="AN262">
            <v>0</v>
          </cell>
          <cell r="AO262">
            <v>0</v>
          </cell>
          <cell r="AP262">
            <v>0</v>
          </cell>
          <cell r="AQ262">
            <v>0</v>
          </cell>
          <cell r="AR262">
            <v>0</v>
          </cell>
          <cell r="AS262">
            <v>0</v>
          </cell>
          <cell r="AT262">
            <v>0</v>
          </cell>
          <cell r="AU262">
            <v>0</v>
          </cell>
          <cell r="AV262">
            <v>0</v>
          </cell>
          <cell r="AW262">
            <v>0</v>
          </cell>
          <cell r="AX262">
            <v>0</v>
          </cell>
          <cell r="AY262">
            <v>0</v>
          </cell>
          <cell r="AZ262">
            <v>0</v>
          </cell>
          <cell r="BA262">
            <v>0</v>
          </cell>
        </row>
        <row r="263">
          <cell r="A263" t="str">
            <v>GPBX7</v>
          </cell>
          <cell r="B263" t="str">
            <v>EXT</v>
          </cell>
          <cell r="N263">
            <v>0</v>
          </cell>
          <cell r="O263">
            <v>0</v>
          </cell>
          <cell r="P263">
            <v>0</v>
          </cell>
          <cell r="Q263">
            <v>0</v>
          </cell>
          <cell r="R263">
            <v>0</v>
          </cell>
          <cell r="S263">
            <v>0</v>
          </cell>
          <cell r="T263">
            <v>0</v>
          </cell>
          <cell r="U263">
            <v>0</v>
          </cell>
          <cell r="V263">
            <v>0</v>
          </cell>
          <cell r="W263">
            <v>0</v>
          </cell>
          <cell r="X263">
            <v>0</v>
          </cell>
          <cell r="Y263">
            <v>0</v>
          </cell>
          <cell r="Z263">
            <v>0</v>
          </cell>
          <cell r="AA263">
            <v>0</v>
          </cell>
          <cell r="AB263">
            <v>0</v>
          </cell>
          <cell r="AC263">
            <v>0</v>
          </cell>
          <cell r="AD263">
            <v>0</v>
          </cell>
          <cell r="AE263">
            <v>0</v>
          </cell>
          <cell r="AF263">
            <v>0</v>
          </cell>
          <cell r="AG263">
            <v>0</v>
          </cell>
          <cell r="AH263">
            <v>0</v>
          </cell>
          <cell r="AI263">
            <v>0</v>
          </cell>
          <cell r="AJ263">
            <v>0</v>
          </cell>
          <cell r="AK263">
            <v>172.35</v>
          </cell>
          <cell r="AL263">
            <v>209.35</v>
          </cell>
          <cell r="AM263">
            <v>204.58</v>
          </cell>
          <cell r="AN263">
            <v>216.41800000000001</v>
          </cell>
          <cell r="AO263">
            <v>222.08099999999999</v>
          </cell>
          <cell r="AP263">
            <v>226.46100000000001</v>
          </cell>
          <cell r="AQ263">
            <v>230.71100000000001</v>
          </cell>
          <cell r="AR263">
            <v>230.71100000000001</v>
          </cell>
          <cell r="AS263">
            <v>255.63704993000002</v>
          </cell>
          <cell r="AT263">
            <v>255.63704993000002</v>
          </cell>
          <cell r="AU263">
            <v>255.63704993000002</v>
          </cell>
          <cell r="AV263">
            <v>255.63704993000002</v>
          </cell>
          <cell r="AW263">
            <v>253.15874100000002</v>
          </cell>
          <cell r="AX263">
            <v>253.15874100000002</v>
          </cell>
          <cell r="AY263">
            <v>252.558741</v>
          </cell>
          <cell r="AZ263">
            <v>252.558741</v>
          </cell>
          <cell r="BA263">
            <v>252.558741</v>
          </cell>
        </row>
        <row r="264">
          <cell r="A264" t="str">
            <v>GPM07-Aconcagua</v>
          </cell>
          <cell r="B264" t="str">
            <v>EXT</v>
          </cell>
          <cell r="N264">
            <v>0</v>
          </cell>
          <cell r="O264">
            <v>0</v>
          </cell>
          <cell r="P264">
            <v>0</v>
          </cell>
          <cell r="Q264">
            <v>0</v>
          </cell>
          <cell r="R264">
            <v>0</v>
          </cell>
          <cell r="S264">
            <v>0</v>
          </cell>
          <cell r="T264">
            <v>0</v>
          </cell>
          <cell r="U264">
            <v>0</v>
          </cell>
          <cell r="V264">
            <v>0</v>
          </cell>
          <cell r="W264">
            <v>30.89</v>
          </cell>
          <cell r="X264">
            <v>32.909166666666671</v>
          </cell>
          <cell r="Y264">
            <v>31.606666666666662</v>
          </cell>
          <cell r="Z264">
            <v>30.17</v>
          </cell>
          <cell r="AA264">
            <v>15.033333333333333</v>
          </cell>
          <cell r="AB264">
            <v>14.281666666666668</v>
          </cell>
          <cell r="AC264">
            <v>13.53</v>
          </cell>
          <cell r="AD264">
            <v>13.130375000000001</v>
          </cell>
          <cell r="AE264">
            <v>13.691333333333334</v>
          </cell>
          <cell r="AF264">
            <v>13.535625</v>
          </cell>
          <cell r="AG264">
            <v>12.516583333333335</v>
          </cell>
          <cell r="AH264">
            <v>11.541291666666668</v>
          </cell>
          <cell r="AI264">
            <v>10.653499999999999</v>
          </cell>
          <cell r="AJ264">
            <v>9.7657083333333343</v>
          </cell>
          <cell r="AK264">
            <v>8.8779166666666676</v>
          </cell>
          <cell r="AL264">
            <v>7.990124999999999</v>
          </cell>
          <cell r="AM264">
            <v>7.1023333333333341</v>
          </cell>
          <cell r="AN264">
            <v>6.2145416666666682</v>
          </cell>
          <cell r="AO264">
            <v>5.3267499999999997</v>
          </cell>
          <cell r="AP264">
            <v>4.4389583333333338</v>
          </cell>
          <cell r="AQ264">
            <v>3.5511666666666679</v>
          </cell>
          <cell r="AR264">
            <v>3.5511666666666679</v>
          </cell>
          <cell r="AS264">
            <v>2.6633749999999998</v>
          </cell>
          <cell r="AT264">
            <v>1.775583333333334</v>
          </cell>
          <cell r="AU264">
            <v>0.8877916666666682</v>
          </cell>
          <cell r="AV264">
            <v>0</v>
          </cell>
          <cell r="AW264">
            <v>0</v>
          </cell>
          <cell r="AX264">
            <v>0</v>
          </cell>
          <cell r="AY264">
            <v>0</v>
          </cell>
          <cell r="AZ264">
            <v>0</v>
          </cell>
          <cell r="BA264">
            <v>0</v>
          </cell>
        </row>
        <row r="265">
          <cell r="A265" t="str">
            <v>MBB1</v>
          </cell>
          <cell r="B265" t="str">
            <v>EXT</v>
          </cell>
          <cell r="N265">
            <v>0</v>
          </cell>
          <cell r="O265">
            <v>0</v>
          </cell>
          <cell r="P265">
            <v>0</v>
          </cell>
          <cell r="Q265">
            <v>0</v>
          </cell>
          <cell r="R265">
            <v>0</v>
          </cell>
          <cell r="S265">
            <v>0</v>
          </cell>
          <cell r="T265">
            <v>0</v>
          </cell>
          <cell r="U265">
            <v>0</v>
          </cell>
          <cell r="V265">
            <v>0</v>
          </cell>
          <cell r="W265">
            <v>0</v>
          </cell>
          <cell r="X265">
            <v>0</v>
          </cell>
          <cell r="Y265">
            <v>0</v>
          </cell>
          <cell r="Z265">
            <v>0</v>
          </cell>
          <cell r="AA265">
            <v>0</v>
          </cell>
          <cell r="AB265">
            <v>0</v>
          </cell>
          <cell r="AC265">
            <v>0</v>
          </cell>
          <cell r="AD265">
            <v>0</v>
          </cell>
          <cell r="AE265">
            <v>0</v>
          </cell>
          <cell r="AF265">
            <v>0</v>
          </cell>
          <cell r="AG265">
            <v>0</v>
          </cell>
          <cell r="AH265">
            <v>0</v>
          </cell>
          <cell r="AI265">
            <v>0</v>
          </cell>
          <cell r="AJ265">
            <v>0</v>
          </cell>
          <cell r="AK265">
            <v>0</v>
          </cell>
          <cell r="AL265">
            <v>0</v>
          </cell>
          <cell r="AM265">
            <v>0</v>
          </cell>
          <cell r="AN265">
            <v>0</v>
          </cell>
          <cell r="AO265">
            <v>3.53</v>
          </cell>
          <cell r="AP265">
            <v>3.55</v>
          </cell>
          <cell r="AQ265">
            <v>3.55</v>
          </cell>
          <cell r="AR265">
            <v>3.55</v>
          </cell>
          <cell r="AS265">
            <v>3.53</v>
          </cell>
          <cell r="AT265">
            <v>3.53</v>
          </cell>
          <cell r="AU265">
            <v>3.53</v>
          </cell>
          <cell r="AV265">
            <v>3.53</v>
          </cell>
          <cell r="AW265">
            <v>3.53</v>
          </cell>
          <cell r="AX265">
            <v>0</v>
          </cell>
          <cell r="AY265">
            <v>0</v>
          </cell>
          <cell r="AZ265">
            <v>0</v>
          </cell>
          <cell r="BA265">
            <v>0</v>
          </cell>
        </row>
        <row r="266">
          <cell r="A266" t="str">
            <v>PBAS2</v>
          </cell>
          <cell r="B266" t="str">
            <v>EXT</v>
          </cell>
          <cell r="N266">
            <v>0</v>
          </cell>
          <cell r="O266">
            <v>0</v>
          </cell>
          <cell r="P266">
            <v>0</v>
          </cell>
          <cell r="Q266">
            <v>0</v>
          </cell>
          <cell r="R266">
            <v>0</v>
          </cell>
          <cell r="S266">
            <v>0</v>
          </cell>
          <cell r="T266">
            <v>0</v>
          </cell>
          <cell r="U266">
            <v>0</v>
          </cell>
          <cell r="V266">
            <v>0</v>
          </cell>
          <cell r="W266">
            <v>0</v>
          </cell>
          <cell r="X266">
            <v>0</v>
          </cell>
          <cell r="Y266">
            <v>0</v>
          </cell>
          <cell r="Z266">
            <v>0</v>
          </cell>
          <cell r="AA266">
            <v>0</v>
          </cell>
          <cell r="AB266">
            <v>0</v>
          </cell>
          <cell r="AC266">
            <v>0</v>
          </cell>
          <cell r="AD266">
            <v>0</v>
          </cell>
          <cell r="AE266">
            <v>0</v>
          </cell>
          <cell r="AF266">
            <v>0</v>
          </cell>
          <cell r="AG266">
            <v>68.62</v>
          </cell>
          <cell r="AH266">
            <v>72.77</v>
          </cell>
          <cell r="AI266">
            <v>65.77</v>
          </cell>
          <cell r="AJ266">
            <v>65.77</v>
          </cell>
          <cell r="AK266">
            <v>61.33</v>
          </cell>
          <cell r="AL266">
            <v>61.07</v>
          </cell>
          <cell r="AM266">
            <v>52.31</v>
          </cell>
          <cell r="AN266">
            <v>60.927999999999997</v>
          </cell>
          <cell r="AO266">
            <v>53.527999999999999</v>
          </cell>
          <cell r="AP266">
            <v>50.552999999999997</v>
          </cell>
          <cell r="AQ266">
            <v>53.783000000000001</v>
          </cell>
          <cell r="AR266">
            <v>53.783000000000001</v>
          </cell>
          <cell r="AS266">
            <v>55.069682799999995</v>
          </cell>
          <cell r="AT266">
            <v>55.069682799999995</v>
          </cell>
          <cell r="AU266">
            <v>55.069682799999995</v>
          </cell>
          <cell r="AV266">
            <v>55.069682799999995</v>
          </cell>
          <cell r="AW266">
            <v>54.324744000000003</v>
          </cell>
          <cell r="AX266">
            <v>54.324744000000003</v>
          </cell>
          <cell r="AY266">
            <v>54.324744000000003</v>
          </cell>
          <cell r="AZ266">
            <v>54.324744000000003</v>
          </cell>
          <cell r="BA266">
            <v>41.258000000000003</v>
          </cell>
        </row>
        <row r="267">
          <cell r="A267" t="str">
            <v>PBAS3</v>
          </cell>
          <cell r="B267" t="str">
            <v>EXT</v>
          </cell>
          <cell r="N267">
            <v>0</v>
          </cell>
          <cell r="O267">
            <v>0</v>
          </cell>
          <cell r="P267">
            <v>0</v>
          </cell>
          <cell r="Q267">
            <v>0</v>
          </cell>
          <cell r="R267">
            <v>0</v>
          </cell>
          <cell r="S267">
            <v>0</v>
          </cell>
          <cell r="T267">
            <v>0</v>
          </cell>
          <cell r="U267">
            <v>0</v>
          </cell>
          <cell r="V267">
            <v>0</v>
          </cell>
          <cell r="W267">
            <v>0</v>
          </cell>
          <cell r="X267">
            <v>0</v>
          </cell>
          <cell r="Y267">
            <v>0</v>
          </cell>
          <cell r="Z267">
            <v>0</v>
          </cell>
          <cell r="AA267">
            <v>0</v>
          </cell>
          <cell r="AB267">
            <v>0</v>
          </cell>
          <cell r="AC267">
            <v>0</v>
          </cell>
          <cell r="AD267">
            <v>0</v>
          </cell>
          <cell r="AE267">
            <v>0</v>
          </cell>
          <cell r="AF267">
            <v>0</v>
          </cell>
          <cell r="AG267">
            <v>0</v>
          </cell>
          <cell r="AH267">
            <v>0</v>
          </cell>
          <cell r="AI267">
            <v>0</v>
          </cell>
          <cell r="AJ267">
            <v>20.616107174316941</v>
          </cell>
          <cell r="AK267">
            <v>20.217962295081968</v>
          </cell>
          <cell r="AL267">
            <v>12.709882913114754</v>
          </cell>
          <cell r="AM267">
            <v>0.49004793715846995</v>
          </cell>
          <cell r="AN267">
            <v>0</v>
          </cell>
          <cell r="AO267">
            <v>0</v>
          </cell>
          <cell r="AP267">
            <v>0</v>
          </cell>
          <cell r="AQ267">
            <v>0</v>
          </cell>
          <cell r="AR267">
            <v>0</v>
          </cell>
          <cell r="AS267">
            <v>0</v>
          </cell>
          <cell r="AT267">
            <v>0</v>
          </cell>
          <cell r="AU267">
            <v>0</v>
          </cell>
          <cell r="AV267">
            <v>0</v>
          </cell>
          <cell r="AW267">
            <v>0</v>
          </cell>
          <cell r="AX267">
            <v>0</v>
          </cell>
          <cell r="AY267">
            <v>0</v>
          </cell>
          <cell r="AZ267">
            <v>0</v>
          </cell>
          <cell r="BA267">
            <v>0</v>
          </cell>
        </row>
        <row r="268">
          <cell r="A268" t="str">
            <v>PBAS9</v>
          </cell>
          <cell r="B268" t="str">
            <v>EXT</v>
          </cell>
          <cell r="N268">
            <v>0</v>
          </cell>
          <cell r="O268">
            <v>0</v>
          </cell>
          <cell r="P268">
            <v>0</v>
          </cell>
          <cell r="Q268">
            <v>0</v>
          </cell>
          <cell r="R268">
            <v>0</v>
          </cell>
          <cell r="S268">
            <v>0</v>
          </cell>
          <cell r="T268">
            <v>0</v>
          </cell>
          <cell r="U268">
            <v>0</v>
          </cell>
          <cell r="V268">
            <v>0</v>
          </cell>
          <cell r="W268">
            <v>0</v>
          </cell>
          <cell r="X268">
            <v>0</v>
          </cell>
          <cell r="Y268">
            <v>0</v>
          </cell>
          <cell r="Z268">
            <v>0</v>
          </cell>
          <cell r="AA268">
            <v>0</v>
          </cell>
          <cell r="AB268">
            <v>0</v>
          </cell>
          <cell r="AC268">
            <v>0</v>
          </cell>
          <cell r="AD268">
            <v>0</v>
          </cell>
          <cell r="AE268">
            <v>0</v>
          </cell>
          <cell r="AF268">
            <v>0</v>
          </cell>
          <cell r="AG268">
            <v>0</v>
          </cell>
          <cell r="AH268">
            <v>0</v>
          </cell>
          <cell r="AI268">
            <v>0</v>
          </cell>
          <cell r="AJ268">
            <v>0</v>
          </cell>
          <cell r="AK268">
            <v>0</v>
          </cell>
          <cell r="AL268">
            <v>1.522486</v>
          </cell>
          <cell r="AM268">
            <v>23.544736608351648</v>
          </cell>
          <cell r="AN268">
            <v>22.734794902271066</v>
          </cell>
          <cell r="AO268">
            <v>0</v>
          </cell>
          <cell r="AP268">
            <v>0</v>
          </cell>
          <cell r="AQ268">
            <v>0</v>
          </cell>
          <cell r="AR268">
            <v>0</v>
          </cell>
          <cell r="AS268">
            <v>0</v>
          </cell>
          <cell r="AT268">
            <v>0</v>
          </cell>
          <cell r="AU268">
            <v>0</v>
          </cell>
          <cell r="AV268">
            <v>0</v>
          </cell>
          <cell r="AW268">
            <v>0</v>
          </cell>
          <cell r="AX268">
            <v>0</v>
          </cell>
          <cell r="AY268">
            <v>0</v>
          </cell>
          <cell r="AZ268">
            <v>0</v>
          </cell>
          <cell r="BA268">
            <v>0</v>
          </cell>
        </row>
        <row r="269">
          <cell r="A269" t="str">
            <v>PX13D</v>
          </cell>
          <cell r="B269" t="str">
            <v>EXT</v>
          </cell>
          <cell r="N269">
            <v>0</v>
          </cell>
          <cell r="O269">
            <v>0</v>
          </cell>
          <cell r="P269">
            <v>0</v>
          </cell>
          <cell r="Q269">
            <v>0</v>
          </cell>
          <cell r="R269">
            <v>0</v>
          </cell>
          <cell r="S269">
            <v>0</v>
          </cell>
          <cell r="T269">
            <v>0</v>
          </cell>
          <cell r="U269">
            <v>0</v>
          </cell>
          <cell r="V269">
            <v>0</v>
          </cell>
          <cell r="W269">
            <v>0</v>
          </cell>
          <cell r="X269">
            <v>0</v>
          </cell>
          <cell r="Y269">
            <v>0</v>
          </cell>
          <cell r="Z269">
            <v>0</v>
          </cell>
          <cell r="AA269">
            <v>0</v>
          </cell>
          <cell r="AB269">
            <v>0</v>
          </cell>
          <cell r="AC269">
            <v>0</v>
          </cell>
          <cell r="AD269">
            <v>0</v>
          </cell>
          <cell r="AE269">
            <v>0</v>
          </cell>
          <cell r="AF269">
            <v>0</v>
          </cell>
          <cell r="AG269">
            <v>0</v>
          </cell>
          <cell r="AH269">
            <v>0</v>
          </cell>
          <cell r="AI269">
            <v>0</v>
          </cell>
          <cell r="AJ269">
            <v>0</v>
          </cell>
          <cell r="AK269">
            <v>0</v>
          </cell>
          <cell r="AL269">
            <v>0</v>
          </cell>
          <cell r="AM269">
            <v>19.358000000000001</v>
          </cell>
          <cell r="AN269">
            <v>18.257999999999999</v>
          </cell>
          <cell r="AO269">
            <v>16.757999999999999</v>
          </cell>
          <cell r="AP269">
            <v>17.257999999999999</v>
          </cell>
          <cell r="AQ269">
            <v>17.018000000000001</v>
          </cell>
          <cell r="AR269">
            <v>17.018000000000001</v>
          </cell>
          <cell r="AS269">
            <v>17.866399999999999</v>
          </cell>
          <cell r="AT269">
            <v>17.866399999999999</v>
          </cell>
          <cell r="AU269">
            <v>17.866399999999999</v>
          </cell>
          <cell r="AV269">
            <v>17.866399999999999</v>
          </cell>
          <cell r="AW269">
            <v>17.609087000000002</v>
          </cell>
          <cell r="AX269">
            <v>17.609087000000002</v>
          </cell>
          <cell r="AY269">
            <v>17.609087000000002</v>
          </cell>
          <cell r="AZ269">
            <v>17.609087000000002</v>
          </cell>
          <cell r="BA269">
            <v>7.49</v>
          </cell>
        </row>
        <row r="270">
          <cell r="A270" t="str">
            <v>PX14D</v>
          </cell>
          <cell r="B270" t="str">
            <v>EXT</v>
          </cell>
          <cell r="N270">
            <v>0</v>
          </cell>
          <cell r="O270">
            <v>0</v>
          </cell>
          <cell r="P270">
            <v>0</v>
          </cell>
          <cell r="Q270">
            <v>0</v>
          </cell>
          <cell r="R270">
            <v>0</v>
          </cell>
          <cell r="S270">
            <v>0</v>
          </cell>
          <cell r="T270">
            <v>0</v>
          </cell>
          <cell r="U270">
            <v>0</v>
          </cell>
          <cell r="V270">
            <v>0</v>
          </cell>
          <cell r="W270">
            <v>0</v>
          </cell>
          <cell r="X270">
            <v>0</v>
          </cell>
          <cell r="Y270">
            <v>0</v>
          </cell>
          <cell r="Z270">
            <v>0</v>
          </cell>
          <cell r="AA270">
            <v>0</v>
          </cell>
          <cell r="AB270">
            <v>0</v>
          </cell>
          <cell r="AC270">
            <v>0</v>
          </cell>
          <cell r="AD270">
            <v>0</v>
          </cell>
          <cell r="AE270">
            <v>0</v>
          </cell>
          <cell r="AF270">
            <v>0</v>
          </cell>
          <cell r="AG270">
            <v>0</v>
          </cell>
          <cell r="AH270">
            <v>0</v>
          </cell>
          <cell r="AI270">
            <v>0</v>
          </cell>
          <cell r="AJ270">
            <v>0</v>
          </cell>
          <cell r="AK270">
            <v>0</v>
          </cell>
          <cell r="AL270">
            <v>0</v>
          </cell>
          <cell r="AM270">
            <v>133.46</v>
          </cell>
          <cell r="AN270">
            <v>133.26</v>
          </cell>
          <cell r="AO270">
            <v>122.16</v>
          </cell>
          <cell r="AP270">
            <v>128.97999999999999</v>
          </cell>
          <cell r="AQ270">
            <v>131.24600000000001</v>
          </cell>
          <cell r="AR270">
            <v>131.24600000000001</v>
          </cell>
          <cell r="AS270">
            <v>135.27529612000001</v>
          </cell>
          <cell r="AT270">
            <v>135.27529612000001</v>
          </cell>
          <cell r="AU270">
            <v>135.27529612000001</v>
          </cell>
          <cell r="AV270">
            <v>135.27529612000001</v>
          </cell>
          <cell r="AW270">
            <v>133.051783</v>
          </cell>
          <cell r="AX270">
            <v>132.85178300000001</v>
          </cell>
          <cell r="AY270">
            <v>132.25178299999999</v>
          </cell>
          <cell r="AZ270">
            <v>132.25178299999999</v>
          </cell>
          <cell r="BA270">
            <v>132.25178299999999</v>
          </cell>
        </row>
        <row r="271">
          <cell r="A271" t="str">
            <v>PX16P</v>
          </cell>
          <cell r="B271" t="str">
            <v>EXT</v>
          </cell>
          <cell r="N271">
            <v>0</v>
          </cell>
          <cell r="O271">
            <v>0</v>
          </cell>
          <cell r="P271">
            <v>0</v>
          </cell>
          <cell r="Q271">
            <v>0</v>
          </cell>
          <cell r="R271">
            <v>0</v>
          </cell>
          <cell r="S271">
            <v>0</v>
          </cell>
          <cell r="T271">
            <v>0</v>
          </cell>
          <cell r="U271">
            <v>0</v>
          </cell>
          <cell r="V271">
            <v>0</v>
          </cell>
          <cell r="W271">
            <v>0</v>
          </cell>
          <cell r="X271">
            <v>0</v>
          </cell>
          <cell r="Y271">
            <v>0</v>
          </cell>
          <cell r="Z271">
            <v>0</v>
          </cell>
          <cell r="AA271">
            <v>0</v>
          </cell>
          <cell r="AB271">
            <v>0</v>
          </cell>
          <cell r="AC271">
            <v>0</v>
          </cell>
          <cell r="AD271">
            <v>0</v>
          </cell>
          <cell r="AE271">
            <v>0</v>
          </cell>
          <cell r="AF271">
            <v>0</v>
          </cell>
          <cell r="AG271">
            <v>0</v>
          </cell>
          <cell r="AH271">
            <v>0</v>
          </cell>
          <cell r="AI271">
            <v>0</v>
          </cell>
          <cell r="AJ271">
            <v>0</v>
          </cell>
          <cell r="AK271">
            <v>0</v>
          </cell>
          <cell r="AL271">
            <v>0</v>
          </cell>
          <cell r="AM271">
            <v>74.537702400000001</v>
          </cell>
          <cell r="AN271">
            <v>77.702720223561641</v>
          </cell>
          <cell r="AO271">
            <v>80.647323050958903</v>
          </cell>
          <cell r="AP271">
            <v>85.31130024986301</v>
          </cell>
          <cell r="AQ271">
            <v>0</v>
          </cell>
          <cell r="AR271">
            <v>0</v>
          </cell>
          <cell r="AS271">
            <v>0</v>
          </cell>
          <cell r="AT271">
            <v>0</v>
          </cell>
          <cell r="AU271">
            <v>0</v>
          </cell>
          <cell r="AV271">
            <v>0</v>
          </cell>
          <cell r="AW271">
            <v>0</v>
          </cell>
          <cell r="AX271">
            <v>0</v>
          </cell>
          <cell r="AY271">
            <v>0</v>
          </cell>
          <cell r="AZ271">
            <v>0</v>
          </cell>
          <cell r="BA271">
            <v>0</v>
          </cell>
        </row>
        <row r="272">
          <cell r="A272" t="str">
            <v>PX21</v>
          </cell>
          <cell r="B272" t="str">
            <v>EXT</v>
          </cell>
          <cell r="N272">
            <v>0</v>
          </cell>
          <cell r="O272">
            <v>0</v>
          </cell>
          <cell r="P272">
            <v>0</v>
          </cell>
          <cell r="Q272">
            <v>0</v>
          </cell>
          <cell r="R272">
            <v>0</v>
          </cell>
          <cell r="S272">
            <v>0</v>
          </cell>
          <cell r="T272">
            <v>0</v>
          </cell>
          <cell r="U272">
            <v>0</v>
          </cell>
          <cell r="V272">
            <v>0</v>
          </cell>
          <cell r="W272">
            <v>0</v>
          </cell>
          <cell r="X272">
            <v>0</v>
          </cell>
          <cell r="Y272">
            <v>0</v>
          </cell>
          <cell r="Z272">
            <v>0</v>
          </cell>
          <cell r="AA272">
            <v>0</v>
          </cell>
          <cell r="AB272">
            <v>0</v>
          </cell>
          <cell r="AC272">
            <v>0</v>
          </cell>
          <cell r="AD272">
            <v>0</v>
          </cell>
          <cell r="AE272">
            <v>0</v>
          </cell>
          <cell r="AF272">
            <v>0</v>
          </cell>
          <cell r="AG272">
            <v>0</v>
          </cell>
          <cell r="AH272">
            <v>0</v>
          </cell>
          <cell r="AI272">
            <v>0</v>
          </cell>
          <cell r="AJ272">
            <v>0</v>
          </cell>
          <cell r="AK272">
            <v>0</v>
          </cell>
          <cell r="AL272">
            <v>0</v>
          </cell>
          <cell r="AM272">
            <v>0</v>
          </cell>
          <cell r="AN272">
            <v>0</v>
          </cell>
          <cell r="AO272">
            <v>4</v>
          </cell>
          <cell r="AP272">
            <v>18.21</v>
          </cell>
          <cell r="AQ272">
            <v>22.975000000000001</v>
          </cell>
          <cell r="AR272">
            <v>22.975000000000001</v>
          </cell>
          <cell r="AS272">
            <v>22.104406000000001</v>
          </cell>
          <cell r="AT272">
            <v>22.104406000000001</v>
          </cell>
          <cell r="AU272">
            <v>22.104406000000001</v>
          </cell>
          <cell r="AV272">
            <v>22.104406000000001</v>
          </cell>
          <cell r="AW272">
            <v>22.179812999999999</v>
          </cell>
          <cell r="AX272">
            <v>22.179812999999999</v>
          </cell>
          <cell r="AY272">
            <v>22.179812999999999</v>
          </cell>
          <cell r="AZ272">
            <v>22.179812999999999</v>
          </cell>
          <cell r="BA272">
            <v>1.99</v>
          </cell>
        </row>
        <row r="273">
          <cell r="A273" t="str">
            <v>PX22D</v>
          </cell>
          <cell r="B273" t="str">
            <v>EXT</v>
          </cell>
          <cell r="N273">
            <v>0</v>
          </cell>
          <cell r="O273">
            <v>0</v>
          </cell>
          <cell r="P273">
            <v>0</v>
          </cell>
          <cell r="Q273">
            <v>0</v>
          </cell>
          <cell r="R273">
            <v>0</v>
          </cell>
          <cell r="S273">
            <v>0</v>
          </cell>
          <cell r="T273">
            <v>0</v>
          </cell>
          <cell r="U273">
            <v>0</v>
          </cell>
          <cell r="V273">
            <v>0</v>
          </cell>
          <cell r="W273">
            <v>0</v>
          </cell>
          <cell r="X273">
            <v>0</v>
          </cell>
          <cell r="Y273">
            <v>0</v>
          </cell>
          <cell r="Z273">
            <v>0</v>
          </cell>
          <cell r="AA273">
            <v>0</v>
          </cell>
          <cell r="AB273">
            <v>0</v>
          </cell>
          <cell r="AC273">
            <v>0</v>
          </cell>
          <cell r="AD273">
            <v>0</v>
          </cell>
          <cell r="AE273">
            <v>0</v>
          </cell>
          <cell r="AF273">
            <v>0</v>
          </cell>
          <cell r="AG273">
            <v>0</v>
          </cell>
          <cell r="AH273">
            <v>0</v>
          </cell>
          <cell r="AI273">
            <v>0</v>
          </cell>
          <cell r="AJ273">
            <v>0</v>
          </cell>
          <cell r="AK273">
            <v>0</v>
          </cell>
          <cell r="AL273">
            <v>0</v>
          </cell>
          <cell r="AM273">
            <v>0</v>
          </cell>
          <cell r="AN273">
            <v>0</v>
          </cell>
          <cell r="AO273">
            <v>0</v>
          </cell>
          <cell r="AP273">
            <v>0</v>
          </cell>
          <cell r="AQ273">
            <v>63.055</v>
          </cell>
          <cell r="AR273">
            <v>63.055</v>
          </cell>
          <cell r="AS273">
            <v>64.794162999999998</v>
          </cell>
          <cell r="AT273">
            <v>64.794162999999998</v>
          </cell>
          <cell r="AU273">
            <v>64.794162999999998</v>
          </cell>
          <cell r="AV273">
            <v>64.794162999999998</v>
          </cell>
          <cell r="AW273">
            <v>63.657798</v>
          </cell>
          <cell r="AX273">
            <v>63.657798</v>
          </cell>
          <cell r="AY273">
            <v>63.657798</v>
          </cell>
          <cell r="AZ273">
            <v>63.657798</v>
          </cell>
          <cell r="BA273">
            <v>41.2</v>
          </cell>
        </row>
        <row r="274">
          <cell r="A274" t="str">
            <v>TSEX5</v>
          </cell>
          <cell r="B274" t="str">
            <v>EXT</v>
          </cell>
          <cell r="N274">
            <v>0</v>
          </cell>
          <cell r="O274">
            <v>0</v>
          </cell>
          <cell r="P274">
            <v>0</v>
          </cell>
          <cell r="Q274">
            <v>0</v>
          </cell>
          <cell r="R274">
            <v>0</v>
          </cell>
          <cell r="S274">
            <v>0</v>
          </cell>
          <cell r="T274">
            <v>0</v>
          </cell>
          <cell r="U274">
            <v>0</v>
          </cell>
          <cell r="V274">
            <v>0</v>
          </cell>
          <cell r="W274">
            <v>0</v>
          </cell>
          <cell r="X274">
            <v>0</v>
          </cell>
          <cell r="Y274">
            <v>0</v>
          </cell>
          <cell r="Z274">
            <v>0</v>
          </cell>
          <cell r="AA274">
            <v>0</v>
          </cell>
          <cell r="AB274">
            <v>0</v>
          </cell>
          <cell r="AC274">
            <v>0</v>
          </cell>
          <cell r="AD274">
            <v>0</v>
          </cell>
          <cell r="AE274">
            <v>0</v>
          </cell>
          <cell r="AF274">
            <v>0</v>
          </cell>
          <cell r="AG274">
            <v>0</v>
          </cell>
          <cell r="AH274">
            <v>72.94</v>
          </cell>
          <cell r="AI274">
            <v>73.48</v>
          </cell>
          <cell r="AJ274">
            <v>90.356999999999999</v>
          </cell>
          <cell r="AK274">
            <v>91.507000000000005</v>
          </cell>
          <cell r="AL274">
            <v>92.007000000000005</v>
          </cell>
          <cell r="AM274">
            <v>91.986999999999995</v>
          </cell>
          <cell r="AN274">
            <v>87.112278415353643</v>
          </cell>
          <cell r="AO274">
            <v>87.112278415353643</v>
          </cell>
          <cell r="AP274">
            <v>81.861419554925973</v>
          </cell>
          <cell r="AQ274">
            <v>81.861419554925973</v>
          </cell>
          <cell r="AR274">
            <v>81.861419554925973</v>
          </cell>
          <cell r="AS274">
            <v>76.110933743126651</v>
          </cell>
          <cell r="AT274">
            <v>76.110933743126651</v>
          </cell>
          <cell r="AU274">
            <v>70.00006971245962</v>
          </cell>
          <cell r="AV274">
            <v>70.00006971245962</v>
          </cell>
          <cell r="AW274">
            <v>63.404155849358403</v>
          </cell>
          <cell r="AX274">
            <v>63.404155849358403</v>
          </cell>
          <cell r="AY274">
            <v>56.284691323373536</v>
          </cell>
          <cell r="AZ274">
            <v>56.284691323373501</v>
          </cell>
          <cell r="BA274">
            <v>48.600119300638603</v>
          </cell>
        </row>
        <row r="275">
          <cell r="A275" t="str">
            <v>TTUX2</v>
          </cell>
          <cell r="B275" t="str">
            <v>EXT</v>
          </cell>
          <cell r="N275">
            <v>0</v>
          </cell>
          <cell r="O275">
            <v>0</v>
          </cell>
          <cell r="P275">
            <v>0</v>
          </cell>
          <cell r="Q275">
            <v>0</v>
          </cell>
          <cell r="R275">
            <v>0</v>
          </cell>
          <cell r="S275">
            <v>0</v>
          </cell>
          <cell r="T275">
            <v>0</v>
          </cell>
          <cell r="U275">
            <v>0</v>
          </cell>
          <cell r="V275">
            <v>0</v>
          </cell>
          <cell r="W275">
            <v>0</v>
          </cell>
          <cell r="X275">
            <v>0</v>
          </cell>
          <cell r="Y275">
            <v>0</v>
          </cell>
          <cell r="Z275">
            <v>0</v>
          </cell>
          <cell r="AA275">
            <v>8.6850000000000005</v>
          </cell>
          <cell r="AB275">
            <v>6.6391071428571431</v>
          </cell>
          <cell r="AC275">
            <v>6.3932142857142855</v>
          </cell>
          <cell r="AD275">
            <v>8.9151785714285712</v>
          </cell>
          <cell r="AE275">
            <v>8.73</v>
          </cell>
          <cell r="AF275">
            <v>8.3662500000000009</v>
          </cell>
          <cell r="AG275">
            <v>14.40607142857143</v>
          </cell>
          <cell r="AH275">
            <v>44.295000000000002</v>
          </cell>
          <cell r="AI275">
            <v>46.982142857142861</v>
          </cell>
          <cell r="AJ275">
            <v>45.796785714285711</v>
          </cell>
          <cell r="AK275">
            <v>50.690571428571438</v>
          </cell>
          <cell r="AL275">
            <v>48.708642857142863</v>
          </cell>
          <cell r="AM275">
            <v>48.568571428571431</v>
          </cell>
          <cell r="AN275">
            <v>45.874821428571437</v>
          </cell>
          <cell r="AO275">
            <v>42.791499999999999</v>
          </cell>
          <cell r="AP275">
            <v>39.758178571428573</v>
          </cell>
          <cell r="AQ275">
            <v>36.691285714285719</v>
          </cell>
          <cell r="AR275">
            <v>36.691285714285719</v>
          </cell>
          <cell r="AS275">
            <v>34.311357142857148</v>
          </cell>
          <cell r="AT275">
            <v>31.192142857142862</v>
          </cell>
          <cell r="AU275">
            <v>28.072928571428577</v>
          </cell>
          <cell r="AV275">
            <v>24.953714285714291</v>
          </cell>
          <cell r="AW275">
            <v>21.834499999999998</v>
          </cell>
          <cell r="AX275">
            <v>18.715285714285713</v>
          </cell>
          <cell r="AY275">
            <v>15.596071428571431</v>
          </cell>
          <cell r="AZ275">
            <v>15.596071428571431</v>
          </cell>
          <cell r="BA275">
            <v>9.3556071428571492</v>
          </cell>
        </row>
        <row r="276">
          <cell r="C276" t="str">
            <v>Préstamos Garantizados</v>
          </cell>
          <cell r="AS276">
            <v>550.74699784999996</v>
          </cell>
          <cell r="AT276">
            <v>395.90618933232076</v>
          </cell>
          <cell r="AU276">
            <v>333.33205894662524</v>
          </cell>
          <cell r="AV276">
            <v>275.17344065035849</v>
          </cell>
          <cell r="AW276">
            <v>154.23622366882915</v>
          </cell>
          <cell r="AX276">
            <v>0</v>
          </cell>
          <cell r="AY276">
            <v>0</v>
          </cell>
          <cell r="AZ276">
            <v>0</v>
          </cell>
        </row>
        <row r="277">
          <cell r="AS277">
            <v>0</v>
          </cell>
          <cell r="AT277">
            <v>0</v>
          </cell>
          <cell r="AU277">
            <v>0</v>
          </cell>
          <cell r="AV277">
            <v>0</v>
          </cell>
          <cell r="AW277">
            <v>0</v>
          </cell>
          <cell r="AX277">
            <v>0</v>
          </cell>
        </row>
        <row r="278">
          <cell r="A278" t="str">
            <v>P GPBX7</v>
          </cell>
          <cell r="AS278">
            <v>255.63704993000002</v>
          </cell>
          <cell r="AT278">
            <v>165.28732145058959</v>
          </cell>
          <cell r="AU278">
            <v>117.68049774803922</v>
          </cell>
          <cell r="AV278">
            <v>93.501807382396791</v>
          </cell>
          <cell r="AW278">
            <v>31.396361566852942</v>
          </cell>
        </row>
        <row r="279">
          <cell r="A279" t="str">
            <v>P PBAS2</v>
          </cell>
          <cell r="AS279">
            <v>55.069682799999995</v>
          </cell>
          <cell r="AT279">
            <v>57.971801635927463</v>
          </cell>
          <cell r="AU279">
            <v>52.37041848716207</v>
          </cell>
          <cell r="AV279">
            <v>44.863194761722212</v>
          </cell>
          <cell r="AW279">
            <v>31.209589904798289</v>
          </cell>
        </row>
        <row r="280">
          <cell r="A280" t="str">
            <v>P PX21</v>
          </cell>
          <cell r="AS280">
            <v>22.104406000000001</v>
          </cell>
          <cell r="AT280">
            <v>61.843835385523157</v>
          </cell>
          <cell r="AU280">
            <v>63.427333978446093</v>
          </cell>
          <cell r="AV280">
            <v>57.470640237068295</v>
          </cell>
          <cell r="AW280">
            <v>61.981472685295557</v>
          </cell>
        </row>
        <row r="281">
          <cell r="A281" t="str">
            <v>P PX13D</v>
          </cell>
          <cell r="AS281">
            <v>17.866399999999999</v>
          </cell>
          <cell r="AT281">
            <v>9.4318161495854653</v>
          </cell>
          <cell r="AU281">
            <v>8.2246561894736825</v>
          </cell>
          <cell r="AV281">
            <v>6.5348144639999992</v>
          </cell>
          <cell r="AW281">
            <v>4.1824567532647059</v>
          </cell>
        </row>
        <row r="282">
          <cell r="A282" t="str">
            <v>P PX14D</v>
          </cell>
          <cell r="AS282">
            <v>135.27529612000001</v>
          </cell>
          <cell r="AT282">
            <v>68.480938478102672</v>
          </cell>
          <cell r="AU282">
            <v>61.801671139319993</v>
          </cell>
          <cell r="AV282">
            <v>49.1038707462912</v>
          </cell>
          <cell r="AW282">
            <v>16.184006426441176</v>
          </cell>
        </row>
        <row r="283">
          <cell r="A283" t="str">
            <v>P PX22D</v>
          </cell>
          <cell r="AS283">
            <v>64.794162999999998</v>
          </cell>
          <cell r="AT283">
            <v>32.890476232592405</v>
          </cell>
          <cell r="AU283">
            <v>29.827481404184208</v>
          </cell>
          <cell r="AV283">
            <v>23.699113058879998</v>
          </cell>
          <cell r="AW283">
            <v>9.282336332176472</v>
          </cell>
        </row>
        <row r="287">
          <cell r="A287" t="str">
            <v>Para agregar títulos inserte filas por encima de esta línea</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sheetData sheetId="14"/>
      <sheetData sheetId="15"/>
      <sheetData sheetId="16"/>
      <sheetData sheetId="17"/>
      <sheetData sheetId="18"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lida"/>
      <sheetName val="Datos"/>
      <sheetName val="Codigos"/>
      <sheetName val="BajaSiGADEProy"/>
      <sheetName val="BajaSiGADEProy.xls"/>
      <sheetName val="BajaSiGADEProy_xls"/>
    </sheetNames>
    <definedNames>
      <definedName name="SIGADERED"/>
    </definedNames>
    <sheetDataSet>
      <sheetData sheetId="0" refreshError="1"/>
      <sheetData sheetId="1" refreshError="1"/>
      <sheetData sheetId="2" refreshError="1"/>
      <sheetData sheetId="3" refreshError="1"/>
      <sheetData sheetId="4" refreshError="1"/>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 val="Datos Caja"/>
      <sheetName val="Capitalizacion"/>
      <sheetName val="Titulo x Pais"/>
      <sheetName val="% Residual"/>
      <sheetName val="Current"/>
      <sheetName val="Datos_Caja"/>
      <sheetName val="Titulo_x_Pais"/>
      <sheetName val="%_Residual"/>
    </sheetNames>
    <sheetDataSet>
      <sheetData sheetId="0" refreshError="1">
        <row r="2">
          <cell r="A2" t="str">
            <v xml:space="preserve"> - Valores Residuales Actualizados en millones de dólares -</v>
          </cell>
          <cell r="B2">
            <v>2</v>
          </cell>
          <cell r="C2">
            <v>3</v>
          </cell>
          <cell r="D2">
            <v>4</v>
          </cell>
          <cell r="E2">
            <v>5</v>
          </cell>
          <cell r="F2">
            <v>6</v>
          </cell>
          <cell r="G2">
            <v>7</v>
          </cell>
          <cell r="H2">
            <v>8</v>
          </cell>
          <cell r="I2">
            <v>9</v>
          </cell>
          <cell r="J2">
            <v>10</v>
          </cell>
          <cell r="K2">
            <v>11</v>
          </cell>
          <cell r="L2">
            <v>12</v>
          </cell>
          <cell r="M2">
            <v>13</v>
          </cell>
          <cell r="N2">
            <v>14</v>
          </cell>
          <cell r="O2">
            <v>15</v>
          </cell>
          <cell r="P2">
            <v>16</v>
          </cell>
          <cell r="Q2">
            <v>17</v>
          </cell>
          <cell r="R2">
            <v>18</v>
          </cell>
          <cell r="S2">
            <v>19</v>
          </cell>
          <cell r="T2">
            <v>20</v>
          </cell>
          <cell r="U2">
            <v>21</v>
          </cell>
          <cell r="V2">
            <v>22</v>
          </cell>
          <cell r="W2">
            <v>23</v>
          </cell>
          <cell r="X2">
            <v>24</v>
          </cell>
          <cell r="Y2">
            <v>25</v>
          </cell>
          <cell r="Z2">
            <v>26</v>
          </cell>
          <cell r="AA2">
            <v>27</v>
          </cell>
          <cell r="AB2">
            <v>28</v>
          </cell>
          <cell r="AC2">
            <v>29</v>
          </cell>
          <cell r="AD2">
            <v>30</v>
          </cell>
          <cell r="AE2">
            <v>31</v>
          </cell>
          <cell r="AF2">
            <v>32</v>
          </cell>
          <cell r="AG2">
            <v>33</v>
          </cell>
          <cell r="AH2">
            <v>34</v>
          </cell>
          <cell r="AI2">
            <v>35</v>
          </cell>
          <cell r="AJ2">
            <v>36</v>
          </cell>
          <cell r="AK2">
            <v>37</v>
          </cell>
          <cell r="AL2">
            <v>38</v>
          </cell>
          <cell r="AM2">
            <v>39</v>
          </cell>
          <cell r="AN2">
            <v>40</v>
          </cell>
          <cell r="AO2">
            <v>41</v>
          </cell>
          <cell r="AP2">
            <v>42</v>
          </cell>
          <cell r="AQ2">
            <v>43</v>
          </cell>
          <cell r="AR2">
            <v>44</v>
          </cell>
          <cell r="AS2">
            <v>45</v>
          </cell>
          <cell r="AT2">
            <v>46</v>
          </cell>
          <cell r="AU2">
            <v>47</v>
          </cell>
        </row>
        <row r="3">
          <cell r="E3" t="str">
            <v>DATOS ORIGINALES SIN REVISAR</v>
          </cell>
          <cell r="AT3" t="str">
            <v>ojo: no está implementada la pesificación</v>
          </cell>
        </row>
        <row r="4">
          <cell r="A4" t="str">
            <v>DNCI</v>
          </cell>
          <cell r="B4" t="str">
            <v>COD CAJA</v>
          </cell>
          <cell r="C4" t="str">
            <v>ESPECIE</v>
          </cell>
          <cell r="D4" t="str">
            <v>CAP INT</v>
          </cell>
          <cell r="E4">
            <v>33603</v>
          </cell>
          <cell r="F4">
            <v>33694</v>
          </cell>
          <cell r="G4">
            <v>33785</v>
          </cell>
          <cell r="H4">
            <v>33877</v>
          </cell>
          <cell r="I4">
            <v>33969</v>
          </cell>
          <cell r="J4">
            <v>34059</v>
          </cell>
          <cell r="K4">
            <v>34150</v>
          </cell>
          <cell r="L4">
            <v>34242</v>
          </cell>
          <cell r="M4">
            <v>34334</v>
          </cell>
          <cell r="N4">
            <v>34424</v>
          </cell>
          <cell r="O4">
            <v>34515</v>
          </cell>
          <cell r="P4">
            <v>34607</v>
          </cell>
          <cell r="Q4">
            <v>34699</v>
          </cell>
          <cell r="R4">
            <v>34789</v>
          </cell>
          <cell r="S4">
            <v>34880</v>
          </cell>
          <cell r="T4">
            <v>34972</v>
          </cell>
          <cell r="U4">
            <v>35064</v>
          </cell>
          <cell r="V4">
            <v>35155</v>
          </cell>
          <cell r="W4">
            <v>35246</v>
          </cell>
          <cell r="X4">
            <v>35338</v>
          </cell>
          <cell r="Y4">
            <v>35430</v>
          </cell>
          <cell r="Z4">
            <v>35520</v>
          </cell>
          <cell r="AA4">
            <v>35611</v>
          </cell>
          <cell r="AB4">
            <v>35703</v>
          </cell>
          <cell r="AC4">
            <v>35795</v>
          </cell>
          <cell r="AD4">
            <v>35885</v>
          </cell>
          <cell r="AE4">
            <v>35976</v>
          </cell>
          <cell r="AF4">
            <v>36068</v>
          </cell>
          <cell r="AG4">
            <v>36160</v>
          </cell>
          <cell r="AH4">
            <v>36250</v>
          </cell>
          <cell r="AI4">
            <v>36341</v>
          </cell>
          <cell r="AJ4">
            <v>36433</v>
          </cell>
          <cell r="AK4">
            <v>36525</v>
          </cell>
          <cell r="AL4">
            <v>36616</v>
          </cell>
          <cell r="AM4">
            <v>36707</v>
          </cell>
          <cell r="AN4">
            <v>36799</v>
          </cell>
          <cell r="AO4">
            <v>36891</v>
          </cell>
          <cell r="AP4">
            <v>36981</v>
          </cell>
          <cell r="AQ4">
            <v>37072</v>
          </cell>
          <cell r="AR4">
            <v>37164</v>
          </cell>
          <cell r="AS4">
            <v>37256</v>
          </cell>
          <cell r="AT4">
            <v>37346</v>
          </cell>
          <cell r="AU4">
            <v>37437</v>
          </cell>
        </row>
        <row r="5">
          <cell r="A5" t="str">
            <v>x</v>
          </cell>
          <cell r="B5">
            <v>2</v>
          </cell>
          <cell r="C5">
            <v>3</v>
          </cell>
          <cell r="D5">
            <v>4</v>
          </cell>
          <cell r="E5">
            <v>0</v>
          </cell>
          <cell r="F5">
            <v>0</v>
          </cell>
          <cell r="G5">
            <v>0</v>
          </cell>
          <cell r="H5">
            <v>0</v>
          </cell>
          <cell r="I5">
            <v>0</v>
          </cell>
          <cell r="J5">
            <v>0</v>
          </cell>
          <cell r="K5">
            <v>0</v>
          </cell>
          <cell r="L5">
            <v>0</v>
          </cell>
          <cell r="M5">
            <v>0</v>
          </cell>
          <cell r="N5">
            <v>0</v>
          </cell>
          <cell r="O5">
            <v>0</v>
          </cell>
          <cell r="P5">
            <v>0</v>
          </cell>
          <cell r="Q5">
            <v>0</v>
          </cell>
          <cell r="R5">
            <v>0</v>
          </cell>
          <cell r="S5">
            <v>0</v>
          </cell>
          <cell r="T5">
            <v>0</v>
          </cell>
          <cell r="U5">
            <v>0</v>
          </cell>
          <cell r="V5">
            <v>0</v>
          </cell>
          <cell r="W5">
            <v>-3565.0425802064669</v>
          </cell>
          <cell r="X5">
            <v>0</v>
          </cell>
          <cell r="Y5">
            <v>0</v>
          </cell>
          <cell r="Z5">
            <v>0</v>
          </cell>
          <cell r="AA5">
            <v>0</v>
          </cell>
          <cell r="AB5">
            <v>0</v>
          </cell>
          <cell r="AC5">
            <v>0</v>
          </cell>
          <cell r="AD5">
            <v>0</v>
          </cell>
          <cell r="AE5">
            <v>0</v>
          </cell>
          <cell r="AF5">
            <v>0</v>
          </cell>
          <cell r="AG5">
            <v>0</v>
          </cell>
          <cell r="AH5">
            <v>0</v>
          </cell>
          <cell r="AI5">
            <v>0</v>
          </cell>
          <cell r="AJ5">
            <v>0</v>
          </cell>
          <cell r="AK5">
            <v>0</v>
          </cell>
          <cell r="AL5">
            <v>-5.4569682106375694E-12</v>
          </cell>
          <cell r="AM5">
            <v>0</v>
          </cell>
          <cell r="AN5">
            <v>0</v>
          </cell>
          <cell r="AO5">
            <v>0</v>
          </cell>
          <cell r="AP5">
            <v>0</v>
          </cell>
          <cell r="AQ5">
            <v>-1.0250000013911631E-3</v>
          </cell>
          <cell r="AR5">
            <v>0</v>
          </cell>
          <cell r="AS5">
            <v>-0.91927484326015474</v>
          </cell>
          <cell r="AT5">
            <v>-0.35874990859997524</v>
          </cell>
          <cell r="AU5">
            <v>728.75507170609171</v>
          </cell>
        </row>
        <row r="6">
          <cell r="A6" t="str">
            <v>TENENCIAS TOTALES NO RESIDENTES</v>
          </cell>
          <cell r="E6">
            <v>-4</v>
          </cell>
          <cell r="F6">
            <v>-5</v>
          </cell>
          <cell r="G6">
            <v>-6</v>
          </cell>
          <cell r="H6">
            <v>-7</v>
          </cell>
          <cell r="I6">
            <v>-8</v>
          </cell>
          <cell r="J6">
            <v>-9</v>
          </cell>
          <cell r="K6">
            <v>-10</v>
          </cell>
          <cell r="L6">
            <v>-11</v>
          </cell>
          <cell r="M6">
            <v>-12</v>
          </cell>
          <cell r="N6">
            <v>-13</v>
          </cell>
          <cell r="O6">
            <v>-14</v>
          </cell>
          <cell r="P6">
            <v>-15</v>
          </cell>
          <cell r="Q6">
            <v>-16</v>
          </cell>
          <cell r="R6">
            <v>-17</v>
          </cell>
          <cell r="S6">
            <v>-18</v>
          </cell>
          <cell r="T6">
            <v>-19</v>
          </cell>
          <cell r="U6">
            <v>0</v>
          </cell>
          <cell r="V6">
            <v>0</v>
          </cell>
          <cell r="W6">
            <v>4391.6784540334838</v>
          </cell>
          <cell r="X6">
            <v>4668.8353208583358</v>
          </cell>
          <cell r="Y6">
            <v>4966.9917551170656</v>
          </cell>
          <cell r="Z6">
            <v>5289.7620068273282</v>
          </cell>
          <cell r="AA6">
            <v>5110.5299150258579</v>
          </cell>
          <cell r="AB6">
            <v>4959.7284206104105</v>
          </cell>
          <cell r="AC6">
            <v>4957.2158078967186</v>
          </cell>
          <cell r="AD6">
            <v>4609.6033083547172</v>
          </cell>
          <cell r="AE6">
            <v>4841.7529609631056</v>
          </cell>
          <cell r="AF6">
            <v>5656.4746429618317</v>
          </cell>
          <cell r="AG6">
            <v>4565.7770116076463</v>
          </cell>
          <cell r="AH6">
            <v>4551.1594728048276</v>
          </cell>
          <cell r="AI6">
            <v>4343.2071524669245</v>
          </cell>
          <cell r="AJ6">
            <v>4394.6046847267116</v>
          </cell>
          <cell r="AK6">
            <v>4294.2259322303007</v>
          </cell>
          <cell r="AL6">
            <v>4467.0428180679737</v>
          </cell>
          <cell r="AM6">
            <v>4744.0042304521003</v>
          </cell>
          <cell r="AN6">
            <v>4281.5769660252845</v>
          </cell>
          <cell r="AO6">
            <v>4067.5728613374572</v>
          </cell>
          <cell r="AP6">
            <v>3795.1179788178911</v>
          </cell>
          <cell r="AQ6">
            <v>2192.5336031892439</v>
          </cell>
          <cell r="AR6">
            <v>1492.1360016803046</v>
          </cell>
          <cell r="AS6">
            <v>763.75813045177574</v>
          </cell>
          <cell r="AT6">
            <v>747.01371132832389</v>
          </cell>
          <cell r="AU6">
            <v>802.11601608886804</v>
          </cell>
        </row>
        <row r="7">
          <cell r="A7" t="str">
            <v>X</v>
          </cell>
          <cell r="U7">
            <v>0</v>
          </cell>
          <cell r="V7">
            <v>0</v>
          </cell>
          <cell r="W7">
            <v>4391.6784540334838</v>
          </cell>
          <cell r="X7">
            <v>4668.8353208583358</v>
          </cell>
          <cell r="Y7">
            <v>4966.9917551170656</v>
          </cell>
          <cell r="Z7">
            <v>5289.7620068273282</v>
          </cell>
          <cell r="AA7">
            <v>5110.5299150258579</v>
          </cell>
          <cell r="AB7">
            <v>4959.7284206104105</v>
          </cell>
          <cell r="AC7">
            <v>4957.2158078967186</v>
          </cell>
          <cell r="AD7">
            <v>4609.6033083547172</v>
          </cell>
          <cell r="AE7">
            <v>4841.7529609631056</v>
          </cell>
          <cell r="AF7">
            <v>5656.4746429618317</v>
          </cell>
          <cell r="AG7">
            <v>4565.7770116076463</v>
          </cell>
          <cell r="AH7">
            <v>4551.1594728048276</v>
          </cell>
          <cell r="AI7">
            <v>4343.2071524669245</v>
          </cell>
          <cell r="AJ7">
            <v>4394.6046847267116</v>
          </cell>
          <cell r="AK7">
            <v>4294.2259322303007</v>
          </cell>
          <cell r="AL7">
            <v>4467.0428180679737</v>
          </cell>
          <cell r="AM7">
            <v>4744.0042304521003</v>
          </cell>
          <cell r="AN7">
            <v>4281.5769660252845</v>
          </cell>
          <cell r="AO7">
            <v>4067.5728613374572</v>
          </cell>
          <cell r="AP7">
            <v>3795.1179788178911</v>
          </cell>
          <cell r="AQ7">
            <v>2192.5336031892439</v>
          </cell>
          <cell r="AR7">
            <v>1492.1360016803046</v>
          </cell>
          <cell r="AS7">
            <v>763.75813045177574</v>
          </cell>
          <cell r="AT7">
            <v>747.01371132832389</v>
          </cell>
          <cell r="AU7">
            <v>802.11601608886804</v>
          </cell>
        </row>
        <row r="8">
          <cell r="A8" t="str">
            <v>TITULOS GOBIERNO NACIONAL</v>
          </cell>
          <cell r="U8">
            <v>0</v>
          </cell>
          <cell r="V8">
            <v>0</v>
          </cell>
          <cell r="W8">
            <v>4325.354950852663</v>
          </cell>
          <cell r="X8">
            <v>4600.9923540878262</v>
          </cell>
          <cell r="Y8">
            <v>4848.4995016291177</v>
          </cell>
          <cell r="Z8">
            <v>5141.9430408018243</v>
          </cell>
          <cell r="AA8">
            <v>4870.2041901967004</v>
          </cell>
          <cell r="AB8">
            <v>4680.6607970988498</v>
          </cell>
          <cell r="AC8">
            <v>4541.894117214877</v>
          </cell>
          <cell r="AD8">
            <v>4203.5863194370759</v>
          </cell>
          <cell r="AE8">
            <v>4414.3253262066901</v>
          </cell>
          <cell r="AF8">
            <v>5197.9910050907802</v>
          </cell>
          <cell r="AG8">
            <v>4119.1463281482611</v>
          </cell>
          <cell r="AH8">
            <v>4110.6528128912214</v>
          </cell>
          <cell r="AI8">
            <v>3949.7509018734027</v>
          </cell>
          <cell r="AJ8">
            <v>4077.2003753305526</v>
          </cell>
          <cell r="AK8">
            <v>3965.3960342644818</v>
          </cell>
          <cell r="AL8">
            <v>4152.0404239318532</v>
          </cell>
          <cell r="AM8">
            <v>4452.5086498145938</v>
          </cell>
          <cell r="AN8">
            <v>3985.5980465667426</v>
          </cell>
          <cell r="AO8">
            <v>3778.5484050875889</v>
          </cell>
          <cell r="AP8">
            <v>3531.2716555306934</v>
          </cell>
          <cell r="AQ8">
            <v>1949.96381386747</v>
          </cell>
          <cell r="AR8">
            <v>1255.2424389003195</v>
          </cell>
          <cell r="AS8">
            <v>694.51240066846231</v>
          </cell>
          <cell r="AT8">
            <v>698.17512010267478</v>
          </cell>
          <cell r="AU8">
            <v>736.62506283577409</v>
          </cell>
        </row>
        <row r="9">
          <cell r="A9" t="str">
            <v>x</v>
          </cell>
          <cell r="U9">
            <v>0</v>
          </cell>
          <cell r="V9">
            <v>0</v>
          </cell>
          <cell r="W9">
            <v>4325.354950852663</v>
          </cell>
          <cell r="X9">
            <v>4600.9923540878262</v>
          </cell>
          <cell r="Y9">
            <v>4848.4995016291177</v>
          </cell>
          <cell r="Z9">
            <v>5141.9430408018243</v>
          </cell>
          <cell r="AA9">
            <v>4870.2041901967004</v>
          </cell>
          <cell r="AB9">
            <v>4680.6607970988498</v>
          </cell>
          <cell r="AC9">
            <v>4541.894117214877</v>
          </cell>
          <cell r="AD9">
            <v>4203.5863194370759</v>
          </cell>
          <cell r="AE9">
            <v>4414.3253262066901</v>
          </cell>
          <cell r="AF9">
            <v>5197.9910050907802</v>
          </cell>
          <cell r="AG9">
            <v>4119.1463281482611</v>
          </cell>
          <cell r="AH9">
            <v>4110.6528128912214</v>
          </cell>
          <cell r="AI9">
            <v>3949.7509018734027</v>
          </cell>
          <cell r="AJ9">
            <v>4077.2003753305526</v>
          </cell>
          <cell r="AK9">
            <v>3965.3960342644818</v>
          </cell>
          <cell r="AL9">
            <v>4152.0404239318532</v>
          </cell>
          <cell r="AM9">
            <v>4452.5086498145938</v>
          </cell>
          <cell r="AN9">
            <v>3985.5980465667426</v>
          </cell>
          <cell r="AO9">
            <v>3778.5484050875889</v>
          </cell>
          <cell r="AP9">
            <v>3531.2716555306934</v>
          </cell>
          <cell r="AQ9">
            <v>1949.96381386747</v>
          </cell>
          <cell r="AR9">
            <v>1255.2424389003195</v>
          </cell>
          <cell r="AS9">
            <v>694.51240066846231</v>
          </cell>
          <cell r="AT9">
            <v>698.17512010267478</v>
          </cell>
          <cell r="AU9">
            <v>736.62506283577409</v>
          </cell>
        </row>
        <row r="10">
          <cell r="A10" t="str">
            <v>BOTE</v>
          </cell>
          <cell r="B10">
            <v>0</v>
          </cell>
          <cell r="C10" t="str">
            <v>BOTE 1ra Serie</v>
          </cell>
          <cell r="D10" t="str">
            <v>N</v>
          </cell>
          <cell r="U10">
            <v>0</v>
          </cell>
          <cell r="V10">
            <v>0</v>
          </cell>
          <cell r="W10">
            <v>0</v>
          </cell>
          <cell r="X10">
            <v>0</v>
          </cell>
          <cell r="Y10">
            <v>0</v>
          </cell>
          <cell r="Z10">
            <v>0</v>
          </cell>
          <cell r="AA10">
            <v>0</v>
          </cell>
          <cell r="AB10">
            <v>0</v>
          </cell>
          <cell r="AC10">
            <v>0</v>
          </cell>
          <cell r="AD10">
            <v>0</v>
          </cell>
          <cell r="AE10">
            <v>0</v>
          </cell>
          <cell r="AF10">
            <v>0</v>
          </cell>
          <cell r="AG10">
            <v>0</v>
          </cell>
          <cell r="AH10">
            <v>0</v>
          </cell>
          <cell r="AI10">
            <v>0</v>
          </cell>
          <cell r="AJ10">
            <v>0</v>
          </cell>
          <cell r="AK10">
            <v>0</v>
          </cell>
          <cell r="AL10">
            <v>0</v>
          </cell>
          <cell r="AM10">
            <v>0</v>
          </cell>
          <cell r="AN10">
            <v>0</v>
          </cell>
          <cell r="AO10">
            <v>0</v>
          </cell>
          <cell r="AP10">
            <v>0</v>
          </cell>
          <cell r="AQ10">
            <v>0</v>
          </cell>
          <cell r="AR10">
            <v>0</v>
          </cell>
          <cell r="AS10">
            <v>0</v>
          </cell>
          <cell r="AT10">
            <v>0</v>
          </cell>
          <cell r="AU10">
            <v>0</v>
          </cell>
        </row>
        <row r="11">
          <cell r="A11" t="str">
            <v>BOTE2</v>
          </cell>
          <cell r="B11">
            <v>2228</v>
          </cell>
          <cell r="C11" t="str">
            <v>BOTE 2</v>
          </cell>
          <cell r="D11" t="str">
            <v>N</v>
          </cell>
          <cell r="U11">
            <v>0</v>
          </cell>
          <cell r="V11">
            <v>0</v>
          </cell>
          <cell r="W11">
            <v>123.19384531722056</v>
          </cell>
          <cell r="X11">
            <v>108.8870208888889</v>
          </cell>
          <cell r="Y11">
            <v>92.402579354838693</v>
          </cell>
          <cell r="Z11">
            <v>55.56464230000001</v>
          </cell>
          <cell r="AA11">
            <v>22.798706887550196</v>
          </cell>
          <cell r="AB11">
            <v>0</v>
          </cell>
          <cell r="AC11">
            <v>0</v>
          </cell>
          <cell r="AD11">
            <v>0</v>
          </cell>
          <cell r="AE11">
            <v>0</v>
          </cell>
          <cell r="AF11">
            <v>0</v>
          </cell>
          <cell r="AG11">
            <v>0</v>
          </cell>
          <cell r="AH11">
            <v>0</v>
          </cell>
          <cell r="AI11">
            <v>0</v>
          </cell>
          <cell r="AJ11">
            <v>0</v>
          </cell>
          <cell r="AK11">
            <v>0</v>
          </cell>
          <cell r="AL11">
            <v>0</v>
          </cell>
          <cell r="AM11">
            <v>0</v>
          </cell>
          <cell r="AN11">
            <v>0</v>
          </cell>
          <cell r="AO11">
            <v>0</v>
          </cell>
          <cell r="AP11">
            <v>0</v>
          </cell>
          <cell r="AQ11">
            <v>0</v>
          </cell>
          <cell r="AR11">
            <v>0</v>
          </cell>
          <cell r="AS11">
            <v>0</v>
          </cell>
          <cell r="AT11">
            <v>0</v>
          </cell>
          <cell r="AU11">
            <v>0</v>
          </cell>
        </row>
        <row r="12">
          <cell r="A12" t="str">
            <v>BOTE3</v>
          </cell>
          <cell r="B12">
            <v>2228</v>
          </cell>
          <cell r="C12" t="str">
            <v>BOTE 3</v>
          </cell>
          <cell r="D12" t="str">
            <v>N</v>
          </cell>
          <cell r="U12">
            <v>0</v>
          </cell>
          <cell r="V12">
            <v>0</v>
          </cell>
          <cell r="W12">
            <v>18.874782477551015</v>
          </cell>
          <cell r="X12">
            <v>17.083092820000001</v>
          </cell>
          <cell r="Y12">
            <v>19.100445115862072</v>
          </cell>
          <cell r="Z12">
            <v>10.890372030000009</v>
          </cell>
          <cell r="AA12">
            <v>41.813095212587392</v>
          </cell>
          <cell r="AB12">
            <v>42.720059592592605</v>
          </cell>
          <cell r="AC12">
            <v>30.591221167368424</v>
          </cell>
          <cell r="AD12">
            <v>22.999706507368423</v>
          </cell>
          <cell r="AE12">
            <v>16.224844659298245</v>
          </cell>
          <cell r="AF12">
            <v>12.059170870182768</v>
          </cell>
          <cell r="AG12">
            <v>7.610732094078946</v>
          </cell>
          <cell r="AH12">
            <v>3.5188878800000003</v>
          </cell>
          <cell r="AI12">
            <v>0</v>
          </cell>
          <cell r="AJ12">
            <v>0</v>
          </cell>
          <cell r="AK12">
            <v>0</v>
          </cell>
          <cell r="AL12">
            <v>0</v>
          </cell>
          <cell r="AM12">
            <v>0</v>
          </cell>
          <cell r="AN12">
            <v>0</v>
          </cell>
          <cell r="AO12">
            <v>0</v>
          </cell>
          <cell r="AP12">
            <v>0</v>
          </cell>
          <cell r="AQ12">
            <v>0</v>
          </cell>
          <cell r="AR12">
            <v>0</v>
          </cell>
          <cell r="AS12">
            <v>0</v>
          </cell>
          <cell r="AT12">
            <v>0</v>
          </cell>
          <cell r="AU12">
            <v>0</v>
          </cell>
        </row>
        <row r="13">
          <cell r="A13" t="str">
            <v>BOTE3</v>
          </cell>
          <cell r="B13">
            <v>2395</v>
          </cell>
          <cell r="C13" t="str">
            <v>BOTE 3</v>
          </cell>
          <cell r="D13" t="str">
            <v>N</v>
          </cell>
          <cell r="U13">
            <v>0</v>
          </cell>
          <cell r="V13">
            <v>0</v>
          </cell>
          <cell r="W13">
            <v>5.4043338775510117</v>
          </cell>
          <cell r="X13">
            <v>4.1031901000000017</v>
          </cell>
          <cell r="Y13">
            <v>5.6472882758620679</v>
          </cell>
          <cell r="Z13">
            <v>2.26652875</v>
          </cell>
          <cell r="AA13">
            <v>1.4347874125874116</v>
          </cell>
          <cell r="AB13">
            <v>2.3358875925925968</v>
          </cell>
          <cell r="AC13">
            <v>0.90999194736842071</v>
          </cell>
          <cell r="AD13">
            <v>0.86335394736842253</v>
          </cell>
          <cell r="AE13">
            <v>0.5995037192982472</v>
          </cell>
          <cell r="AF13">
            <v>0.19514671018276736</v>
          </cell>
          <cell r="AG13">
            <v>0.18320669407894741</v>
          </cell>
          <cell r="AH13">
            <v>0</v>
          </cell>
          <cell r="AI13">
            <v>0</v>
          </cell>
          <cell r="AJ13">
            <v>0</v>
          </cell>
          <cell r="AK13">
            <v>0</v>
          </cell>
          <cell r="AL13">
            <v>0</v>
          </cell>
          <cell r="AM13">
            <v>0</v>
          </cell>
          <cell r="AN13">
            <v>0</v>
          </cell>
          <cell r="AO13">
            <v>0</v>
          </cell>
          <cell r="AP13">
            <v>0</v>
          </cell>
          <cell r="AQ13">
            <v>0</v>
          </cell>
          <cell r="AR13">
            <v>0</v>
          </cell>
          <cell r="AS13">
            <v>0</v>
          </cell>
          <cell r="AT13">
            <v>0</v>
          </cell>
          <cell r="AU13">
            <v>0</v>
          </cell>
        </row>
        <row r="14">
          <cell r="B14">
            <v>9495</v>
          </cell>
          <cell r="C14" t="str">
            <v xml:space="preserve">BOTE 3 CUP.EN TRANSF.AL EXTERIOR        </v>
          </cell>
          <cell r="D14" t="str">
            <v>N</v>
          </cell>
          <cell r="U14">
            <v>0</v>
          </cell>
          <cell r="V14">
            <v>0</v>
          </cell>
          <cell r="W14">
            <v>13.470448600000005</v>
          </cell>
          <cell r="X14">
            <v>12.97990272</v>
          </cell>
          <cell r="Y14">
            <v>13.453156840000004</v>
          </cell>
          <cell r="Z14">
            <v>8.623843280000008</v>
          </cell>
          <cell r="AA14">
            <v>40.37830779999998</v>
          </cell>
          <cell r="AB14">
            <v>40.384172000000007</v>
          </cell>
          <cell r="AC14">
            <v>29.681229220000002</v>
          </cell>
          <cell r="AD14">
            <v>22.136352559999999</v>
          </cell>
          <cell r="AE14">
            <v>15.625340939999999</v>
          </cell>
          <cell r="AF14">
            <v>11.864024160000001</v>
          </cell>
          <cell r="AG14">
            <v>7.4275253999999986</v>
          </cell>
          <cell r="AH14">
            <v>3.5188878800000003</v>
          </cell>
          <cell r="AI14">
            <v>0</v>
          </cell>
          <cell r="AJ14">
            <v>0</v>
          </cell>
          <cell r="AK14">
            <v>0</v>
          </cell>
          <cell r="AL14">
            <v>0</v>
          </cell>
          <cell r="AM14">
            <v>0</v>
          </cell>
          <cell r="AN14">
            <v>0</v>
          </cell>
          <cell r="AO14">
            <v>0</v>
          </cell>
          <cell r="AP14">
            <v>0</v>
          </cell>
          <cell r="AQ14">
            <v>0</v>
          </cell>
          <cell r="AR14">
            <v>0</v>
          </cell>
          <cell r="AS14">
            <v>0</v>
          </cell>
          <cell r="AT14">
            <v>0</v>
          </cell>
          <cell r="AU14">
            <v>0</v>
          </cell>
        </row>
        <row r="15">
          <cell r="A15" t="str">
            <v>BIC</v>
          </cell>
          <cell r="B15">
            <v>9495</v>
          </cell>
          <cell r="C15" t="str">
            <v xml:space="preserve">BOTE 3 CUP.EN TRANSF.AL EXTERIOR        </v>
          </cell>
          <cell r="D15" t="str">
            <v>N</v>
          </cell>
          <cell r="U15">
            <v>0</v>
          </cell>
          <cell r="V15">
            <v>0</v>
          </cell>
          <cell r="W15">
            <v>0</v>
          </cell>
          <cell r="X15">
            <v>0</v>
          </cell>
          <cell r="Y15">
            <v>0</v>
          </cell>
          <cell r="Z15">
            <v>0</v>
          </cell>
          <cell r="AA15">
            <v>0</v>
          </cell>
          <cell r="AB15">
            <v>0</v>
          </cell>
          <cell r="AC15">
            <v>0</v>
          </cell>
          <cell r="AD15">
            <v>0</v>
          </cell>
          <cell r="AE15">
            <v>0</v>
          </cell>
          <cell r="AF15">
            <v>0</v>
          </cell>
          <cell r="AG15">
            <v>0</v>
          </cell>
          <cell r="AH15">
            <v>0</v>
          </cell>
          <cell r="AI15">
            <v>0</v>
          </cell>
          <cell r="AJ15">
            <v>0</v>
          </cell>
          <cell r="AK15">
            <v>0</v>
          </cell>
          <cell r="AL15">
            <v>0</v>
          </cell>
          <cell r="AM15">
            <v>0</v>
          </cell>
          <cell r="AN15">
            <v>0</v>
          </cell>
          <cell r="AO15">
            <v>0</v>
          </cell>
          <cell r="AP15">
            <v>0</v>
          </cell>
          <cell r="AQ15">
            <v>0</v>
          </cell>
          <cell r="AR15">
            <v>0</v>
          </cell>
          <cell r="AS15">
            <v>0</v>
          </cell>
          <cell r="AT15">
            <v>0</v>
          </cell>
          <cell r="AU15">
            <v>0</v>
          </cell>
        </row>
        <row r="16">
          <cell r="A16" t="str">
            <v>BOT5</v>
          </cell>
          <cell r="B16">
            <v>0</v>
          </cell>
          <cell r="C16" t="str">
            <v>BOTESO 5</v>
          </cell>
          <cell r="D16" t="str">
            <v>S(*)</v>
          </cell>
          <cell r="U16">
            <v>0</v>
          </cell>
          <cell r="V16">
            <v>0</v>
          </cell>
          <cell r="W16">
            <v>0</v>
          </cell>
          <cell r="X16">
            <v>0</v>
          </cell>
          <cell r="Y16">
            <v>0</v>
          </cell>
          <cell r="Z16">
            <v>0</v>
          </cell>
          <cell r="AA16">
            <v>0</v>
          </cell>
          <cell r="AB16">
            <v>0</v>
          </cell>
          <cell r="AC16">
            <v>0</v>
          </cell>
          <cell r="AD16">
            <v>0</v>
          </cell>
          <cell r="AE16">
            <v>0</v>
          </cell>
          <cell r="AF16">
            <v>0</v>
          </cell>
          <cell r="AG16">
            <v>0</v>
          </cell>
          <cell r="AH16">
            <v>0</v>
          </cell>
          <cell r="AI16">
            <v>0</v>
          </cell>
          <cell r="AJ16">
            <v>0</v>
          </cell>
          <cell r="AK16">
            <v>0</v>
          </cell>
          <cell r="AL16">
            <v>0</v>
          </cell>
          <cell r="AM16">
            <v>0</v>
          </cell>
          <cell r="AN16">
            <v>0</v>
          </cell>
          <cell r="AO16">
            <v>0</v>
          </cell>
          <cell r="AP16">
            <v>0</v>
          </cell>
          <cell r="AQ16">
            <v>0</v>
          </cell>
          <cell r="AR16">
            <v>0</v>
          </cell>
          <cell r="AS16">
            <v>0</v>
          </cell>
          <cell r="AT16">
            <v>0</v>
          </cell>
          <cell r="AU16">
            <v>0</v>
          </cell>
        </row>
        <row r="17">
          <cell r="A17" t="str">
            <v>BOT10</v>
          </cell>
          <cell r="B17">
            <v>0</v>
          </cell>
          <cell r="C17" t="str">
            <v>BOTESO 10</v>
          </cell>
          <cell r="D17" t="str">
            <v>S</v>
          </cell>
          <cell r="U17">
            <v>0</v>
          </cell>
          <cell r="V17">
            <v>0</v>
          </cell>
          <cell r="W17">
            <v>197.83791740238573</v>
          </cell>
          <cell r="X17">
            <v>250.37368130972777</v>
          </cell>
          <cell r="Y17">
            <v>245.11518675152104</v>
          </cell>
          <cell r="Z17">
            <v>202.61095835971682</v>
          </cell>
          <cell r="AA17">
            <v>132.8709484762357</v>
          </cell>
          <cell r="AB17">
            <v>143.03332349109922</v>
          </cell>
          <cell r="AC17">
            <v>74.698501417211205</v>
          </cell>
          <cell r="AD17">
            <v>48.655889616256253</v>
          </cell>
          <cell r="AE17">
            <v>45.898719427097099</v>
          </cell>
          <cell r="AF17">
            <v>54.105196689660232</v>
          </cell>
          <cell r="AG17">
            <v>50.935207969938851</v>
          </cell>
          <cell r="AH17">
            <v>38.907570375714229</v>
          </cell>
          <cell r="AI17">
            <v>31.526644856223694</v>
          </cell>
          <cell r="AJ17">
            <v>24.112777203810875</v>
          </cell>
          <cell r="AK17">
            <v>17.013361164663099</v>
          </cell>
          <cell r="AL17">
            <v>8.8543899056476025</v>
          </cell>
          <cell r="AM17">
            <v>0</v>
          </cell>
          <cell r="AN17">
            <v>0</v>
          </cell>
          <cell r="AO17">
            <v>0</v>
          </cell>
          <cell r="AP17">
            <v>0</v>
          </cell>
          <cell r="AQ17">
            <v>0</v>
          </cell>
          <cell r="AR17">
            <v>0</v>
          </cell>
          <cell r="AS17">
            <v>0</v>
          </cell>
          <cell r="AT17">
            <v>0</v>
          </cell>
          <cell r="AU17">
            <v>0</v>
          </cell>
        </row>
        <row r="18">
          <cell r="A18" t="str">
            <v>BOT10</v>
          </cell>
          <cell r="B18">
            <v>2389</v>
          </cell>
          <cell r="C18" t="str">
            <v>BOTESO 10</v>
          </cell>
          <cell r="D18" t="str">
            <v>S</v>
          </cell>
          <cell r="U18">
            <v>0</v>
          </cell>
          <cell r="V18">
            <v>0</v>
          </cell>
          <cell r="W18">
            <v>54.727512019192623</v>
          </cell>
          <cell r="X18">
            <v>38.073131780515084</v>
          </cell>
          <cell r="Y18">
            <v>36.003195934324538</v>
          </cell>
          <cell r="Z18">
            <v>18.315914857572412</v>
          </cell>
          <cell r="AA18">
            <v>4.6140276349446667</v>
          </cell>
          <cell r="AB18">
            <v>63.415526640483144</v>
          </cell>
          <cell r="AC18">
            <v>2.9816279458551564</v>
          </cell>
          <cell r="AD18">
            <v>3.818110918535953</v>
          </cell>
          <cell r="AE18">
            <v>3.3244731312768141</v>
          </cell>
          <cell r="AF18">
            <v>2.622712439216909</v>
          </cell>
          <cell r="AG18">
            <v>2.6670265791531724</v>
          </cell>
          <cell r="AH18">
            <v>3.5559854855458326</v>
          </cell>
          <cell r="AI18">
            <v>1.7993990448707065</v>
          </cell>
          <cell r="AJ18">
            <v>1.2480564346326419</v>
          </cell>
          <cell r="AK18">
            <v>1.024630740667732</v>
          </cell>
          <cell r="AL18">
            <v>0</v>
          </cell>
          <cell r="AM18">
            <v>0</v>
          </cell>
          <cell r="AN18">
            <v>0</v>
          </cell>
          <cell r="AO18">
            <v>0</v>
          </cell>
          <cell r="AP18">
            <v>0</v>
          </cell>
          <cell r="AQ18">
            <v>0</v>
          </cell>
          <cell r="AR18">
            <v>0</v>
          </cell>
          <cell r="AS18">
            <v>0</v>
          </cell>
          <cell r="AT18">
            <v>0</v>
          </cell>
          <cell r="AU18">
            <v>0</v>
          </cell>
        </row>
        <row r="19">
          <cell r="B19">
            <v>9489</v>
          </cell>
          <cell r="C19" t="str">
            <v xml:space="preserve">BONOS TES. 10 A&amp;OS TRANSF. EXT.         </v>
          </cell>
          <cell r="D19" t="str">
            <v>S</v>
          </cell>
          <cell r="U19">
            <v>0</v>
          </cell>
          <cell r="V19">
            <v>0</v>
          </cell>
          <cell r="W19">
            <v>143.1104053831931</v>
          </cell>
          <cell r="X19">
            <v>212.3005495292127</v>
          </cell>
          <cell r="Y19">
            <v>209.1119908171965</v>
          </cell>
          <cell r="Z19">
            <v>184.29504350214441</v>
          </cell>
          <cell r="AA19">
            <v>128.25692084129102</v>
          </cell>
          <cell r="AB19">
            <v>79.617796850616088</v>
          </cell>
          <cell r="AC19">
            <v>71.716873471356053</v>
          </cell>
          <cell r="AD19">
            <v>44.837778697720303</v>
          </cell>
          <cell r="AE19">
            <v>42.574246295820288</v>
          </cell>
          <cell r="AF19">
            <v>51.482484250443321</v>
          </cell>
          <cell r="AG19">
            <v>48.268181390785678</v>
          </cell>
          <cell r="AH19">
            <v>35.351584890168397</v>
          </cell>
          <cell r="AI19">
            <v>29.727245811352986</v>
          </cell>
          <cell r="AJ19">
            <v>22.864720769178234</v>
          </cell>
          <cell r="AK19">
            <v>15.988730423995365</v>
          </cell>
          <cell r="AL19">
            <v>8.8543899056476025</v>
          </cell>
          <cell r="AM19">
            <v>0</v>
          </cell>
          <cell r="AN19">
            <v>0</v>
          </cell>
          <cell r="AO19">
            <v>0</v>
          </cell>
          <cell r="AP19">
            <v>0</v>
          </cell>
          <cell r="AQ19">
            <v>0</v>
          </cell>
          <cell r="AR19">
            <v>0</v>
          </cell>
          <cell r="AS19">
            <v>0</v>
          </cell>
          <cell r="AT19">
            <v>0</v>
          </cell>
          <cell r="AU19">
            <v>0</v>
          </cell>
        </row>
        <row r="20">
          <cell r="A20" t="str">
            <v>BX84</v>
          </cell>
          <cell r="B20">
            <v>9489</v>
          </cell>
          <cell r="C20" t="str">
            <v xml:space="preserve">BONOS TES. 10 A&amp;OS TRANSF. EXT.         </v>
          </cell>
          <cell r="D20" t="str">
            <v>S</v>
          </cell>
          <cell r="U20">
            <v>0</v>
          </cell>
          <cell r="V20">
            <v>0</v>
          </cell>
          <cell r="W20">
            <v>0</v>
          </cell>
          <cell r="X20">
            <v>0</v>
          </cell>
          <cell r="Y20">
            <v>0</v>
          </cell>
          <cell r="Z20">
            <v>0</v>
          </cell>
          <cell r="AA20">
            <v>0</v>
          </cell>
          <cell r="AB20">
            <v>0</v>
          </cell>
          <cell r="AC20">
            <v>0</v>
          </cell>
          <cell r="AD20">
            <v>0</v>
          </cell>
          <cell r="AE20">
            <v>0</v>
          </cell>
          <cell r="AF20">
            <v>0</v>
          </cell>
          <cell r="AG20">
            <v>0</v>
          </cell>
          <cell r="AH20">
            <v>0</v>
          </cell>
          <cell r="AI20">
            <v>0</v>
          </cell>
          <cell r="AJ20">
            <v>0</v>
          </cell>
          <cell r="AK20">
            <v>0</v>
          </cell>
          <cell r="AL20">
            <v>0</v>
          </cell>
          <cell r="AM20">
            <v>0</v>
          </cell>
          <cell r="AN20">
            <v>0</v>
          </cell>
          <cell r="AO20">
            <v>0</v>
          </cell>
          <cell r="AP20">
            <v>0</v>
          </cell>
          <cell r="AQ20">
            <v>0</v>
          </cell>
          <cell r="AR20">
            <v>0</v>
          </cell>
          <cell r="AS20">
            <v>0</v>
          </cell>
          <cell r="AT20">
            <v>0</v>
          </cell>
          <cell r="AU20">
            <v>0</v>
          </cell>
        </row>
        <row r="21">
          <cell r="A21" t="str">
            <v>BX87</v>
          </cell>
          <cell r="B21">
            <v>2281</v>
          </cell>
          <cell r="C21" t="str">
            <v>BONEX 87</v>
          </cell>
          <cell r="D21" t="str">
            <v>N</v>
          </cell>
          <cell r="U21">
            <v>0</v>
          </cell>
          <cell r="V21">
            <v>0</v>
          </cell>
          <cell r="W21">
            <v>9.3504500000000004</v>
          </cell>
          <cell r="X21">
            <v>8.4875250150753594</v>
          </cell>
          <cell r="Y21">
            <v>6.8281875000000003</v>
          </cell>
          <cell r="Z21">
            <v>7.2251875228426305</v>
          </cell>
          <cell r="AA21">
            <v>10.05953751497008</v>
          </cell>
          <cell r="AB21">
            <v>0</v>
          </cell>
          <cell r="AC21">
            <v>0</v>
          </cell>
          <cell r="AD21">
            <v>0</v>
          </cell>
          <cell r="AE21">
            <v>0</v>
          </cell>
          <cell r="AF21">
            <v>0</v>
          </cell>
          <cell r="AG21">
            <v>0</v>
          </cell>
          <cell r="AH21">
            <v>0</v>
          </cell>
          <cell r="AI21">
            <v>0</v>
          </cell>
          <cell r="AJ21">
            <v>0</v>
          </cell>
          <cell r="AK21">
            <v>0</v>
          </cell>
          <cell r="AL21">
            <v>0</v>
          </cell>
          <cell r="AM21">
            <v>0</v>
          </cell>
          <cell r="AN21">
            <v>0</v>
          </cell>
          <cell r="AO21">
            <v>0</v>
          </cell>
          <cell r="AP21">
            <v>0</v>
          </cell>
          <cell r="AQ21">
            <v>0</v>
          </cell>
          <cell r="AR21">
            <v>0</v>
          </cell>
          <cell r="AS21">
            <v>0</v>
          </cell>
          <cell r="AT21">
            <v>0</v>
          </cell>
          <cell r="AU21">
            <v>0</v>
          </cell>
        </row>
        <row r="22">
          <cell r="A22" t="str">
            <v>BX89</v>
          </cell>
          <cell r="B22">
            <v>2284</v>
          </cell>
          <cell r="C22" t="str">
            <v>BONEX 89</v>
          </cell>
          <cell r="D22" t="str">
            <v>N</v>
          </cell>
          <cell r="U22">
            <v>0</v>
          </cell>
          <cell r="V22">
            <v>0</v>
          </cell>
          <cell r="W22">
            <v>379.03109999999998</v>
          </cell>
          <cell r="X22">
            <v>376.24455</v>
          </cell>
          <cell r="Y22">
            <v>309.43770004123689</v>
          </cell>
          <cell r="Z22">
            <v>265.2601125075837</v>
          </cell>
          <cell r="AA22">
            <v>228.98977502538037</v>
          </cell>
          <cell r="AB22">
            <v>222.94001253493079</v>
          </cell>
          <cell r="AC22">
            <v>250.36072503575065</v>
          </cell>
          <cell r="AD22">
            <v>158.84614999999999</v>
          </cell>
          <cell r="AE22">
            <v>166.92112499999999</v>
          </cell>
          <cell r="AF22">
            <v>160.94555</v>
          </cell>
          <cell r="AG22">
            <v>71.378975025125726</v>
          </cell>
          <cell r="AH22">
            <v>63.734575035176057</v>
          </cell>
          <cell r="AI22">
            <v>62.877012499999999</v>
          </cell>
          <cell r="AJ22">
            <v>62.930762537313178</v>
          </cell>
          <cell r="AK22">
            <v>0</v>
          </cell>
          <cell r="AL22">
            <v>0</v>
          </cell>
          <cell r="AM22">
            <v>0</v>
          </cell>
          <cell r="AN22">
            <v>0</v>
          </cell>
          <cell r="AO22">
            <v>0</v>
          </cell>
          <cell r="AP22">
            <v>0</v>
          </cell>
          <cell r="AQ22">
            <v>0</v>
          </cell>
          <cell r="AR22">
            <v>0</v>
          </cell>
          <cell r="AS22">
            <v>0</v>
          </cell>
          <cell r="AT22">
            <v>0</v>
          </cell>
          <cell r="AU22">
            <v>0</v>
          </cell>
        </row>
        <row r="23">
          <cell r="A23" t="str">
            <v>BX92</v>
          </cell>
          <cell r="B23">
            <v>2217</v>
          </cell>
          <cell r="C23" t="str">
            <v>BONEX 92</v>
          </cell>
          <cell r="D23" t="str">
            <v>N</v>
          </cell>
          <cell r="U23">
            <v>0</v>
          </cell>
          <cell r="V23">
            <v>0</v>
          </cell>
          <cell r="W23">
            <v>21.221025000000001</v>
          </cell>
          <cell r="X23">
            <v>62.465100022247313</v>
          </cell>
          <cell r="Y23">
            <v>74.166375000000002</v>
          </cell>
          <cell r="Z23">
            <v>47.040374999999969</v>
          </cell>
          <cell r="AA23">
            <v>38.388674999999999</v>
          </cell>
          <cell r="AB23">
            <v>28.2533125</v>
          </cell>
          <cell r="AC23">
            <v>31.408437535787701</v>
          </cell>
          <cell r="AD23">
            <v>29.983874994871737</v>
          </cell>
          <cell r="AE23">
            <v>58.657312517623346</v>
          </cell>
          <cell r="AF23">
            <v>39.502699999999997</v>
          </cell>
          <cell r="AG23">
            <v>33.84995</v>
          </cell>
          <cell r="AH23">
            <v>35.838099999999997</v>
          </cell>
          <cell r="AI23">
            <v>53.84225</v>
          </cell>
          <cell r="AJ23">
            <v>53.319412497420011</v>
          </cell>
          <cell r="AK23">
            <v>57.117900010319829</v>
          </cell>
          <cell r="AL23">
            <v>56.971874999999997</v>
          </cell>
          <cell r="AM23">
            <v>57.492337512846646</v>
          </cell>
          <cell r="AN23">
            <v>38.783925025536178</v>
          </cell>
          <cell r="AO23">
            <v>24.337524999999999</v>
          </cell>
          <cell r="AP23">
            <v>25.079174999999999</v>
          </cell>
          <cell r="AQ23">
            <v>25.770800000000001</v>
          </cell>
          <cell r="AR23">
            <v>8.3167875000000002</v>
          </cell>
          <cell r="AS23">
            <v>2.2541125000000002</v>
          </cell>
          <cell r="AT23">
            <v>1.9016375000000001</v>
          </cell>
          <cell r="AU23">
            <v>4.6581374999999996</v>
          </cell>
        </row>
        <row r="24">
          <cell r="A24" t="str">
            <v>PRE1</v>
          </cell>
          <cell r="B24">
            <v>2217</v>
          </cell>
          <cell r="C24" t="str">
            <v>BOCON PREV 1ra Serie en Pesos</v>
          </cell>
          <cell r="D24" t="str">
            <v>S</v>
          </cell>
          <cell r="U24">
            <v>0</v>
          </cell>
          <cell r="V24">
            <v>0</v>
          </cell>
          <cell r="W24">
            <v>205.67353528288183</v>
          </cell>
          <cell r="X24">
            <v>196.9822072091103</v>
          </cell>
          <cell r="Y24">
            <v>311.74470242406881</v>
          </cell>
          <cell r="Z24">
            <v>355.57247734320003</v>
          </cell>
          <cell r="AA24">
            <v>276.16824352532183</v>
          </cell>
          <cell r="AB24">
            <v>248.6262671849916</v>
          </cell>
          <cell r="AC24">
            <v>226.85664297149262</v>
          </cell>
          <cell r="AD24">
            <v>182.30890196390291</v>
          </cell>
          <cell r="AE24">
            <v>173.24247459879879</v>
          </cell>
          <cell r="AF24">
            <v>153.68723103931464</v>
          </cell>
          <cell r="AG24">
            <v>133.53176672429188</v>
          </cell>
          <cell r="AH24">
            <v>123.42036924735869</v>
          </cell>
          <cell r="AI24">
            <v>129.35293225021559</v>
          </cell>
          <cell r="AJ24">
            <v>104.7144933633522</v>
          </cell>
          <cell r="AK24">
            <v>27.590088430486666</v>
          </cell>
          <cell r="AL24">
            <v>21.700465284162618</v>
          </cell>
          <cell r="AM24">
            <v>15.008984766588066</v>
          </cell>
          <cell r="AN24">
            <v>17.612274395363666</v>
          </cell>
          <cell r="AO24">
            <v>9.734632204868749</v>
          </cell>
          <cell r="AP24">
            <v>2.2373436316585753</v>
          </cell>
          <cell r="AQ24">
            <v>0</v>
          </cell>
          <cell r="AR24">
            <v>0</v>
          </cell>
          <cell r="AS24">
            <v>0</v>
          </cell>
          <cell r="AT24">
            <v>0</v>
          </cell>
          <cell r="AU24">
            <v>0</v>
          </cell>
        </row>
        <row r="25">
          <cell r="A25" t="str">
            <v>PRE1</v>
          </cell>
          <cell r="B25">
            <v>2187</v>
          </cell>
          <cell r="C25" t="str">
            <v>BOCON PREV 1ra Serie en Pesos</v>
          </cell>
          <cell r="D25" t="str">
            <v>S</v>
          </cell>
          <cell r="U25">
            <v>0</v>
          </cell>
          <cell r="V25">
            <v>0</v>
          </cell>
          <cell r="W25">
            <v>2.3038658940948337E-2</v>
          </cell>
          <cell r="X25">
            <v>2.523938294560436E-2</v>
          </cell>
          <cell r="Y25">
            <v>1.8936424431240398E-2</v>
          </cell>
          <cell r="Z25">
            <v>1.8139495200000001E-2</v>
          </cell>
          <cell r="AA25">
            <v>1.5736328582611266E-2</v>
          </cell>
          <cell r="AB25">
            <v>1.4712232716904229E-2</v>
          </cell>
          <cell r="AC25">
            <v>1.3687651585391317E-2</v>
          </cell>
          <cell r="AD25">
            <v>1.26630321757012E-2</v>
          </cell>
          <cell r="AE25">
            <v>1.1638430651296688E-2</v>
          </cell>
          <cell r="AF25">
            <v>1.0613822086615285E-2</v>
          </cell>
          <cell r="AG25">
            <v>9.2050570558027713E-3</v>
          </cell>
          <cell r="AH25">
            <v>7.5027180759329234E-3</v>
          </cell>
          <cell r="AI25">
            <v>6.6051531127683492E-3</v>
          </cell>
          <cell r="AJ25">
            <v>5.7075898973190037E-3</v>
          </cell>
          <cell r="AK25">
            <v>4.8100172107110491E-3</v>
          </cell>
          <cell r="AL25">
            <v>3.9124644145231485E-3</v>
          </cell>
          <cell r="AM25">
            <v>3.0148983998087467E-3</v>
          </cell>
          <cell r="AN25">
            <v>2.1173225197377282E-3</v>
          </cell>
          <cell r="AO25">
            <v>6.5709899813249967E-4</v>
          </cell>
          <cell r="AP25">
            <v>1.735723869596492E-4</v>
          </cell>
          <cell r="AQ25">
            <v>0</v>
          </cell>
          <cell r="AR25">
            <v>0</v>
          </cell>
          <cell r="AS25">
            <v>0</v>
          </cell>
          <cell r="AT25">
            <v>0</v>
          </cell>
          <cell r="AU25">
            <v>0</v>
          </cell>
        </row>
        <row r="26">
          <cell r="B26">
            <v>2197</v>
          </cell>
          <cell r="C26" t="str">
            <v xml:space="preserve">BOCON PREV. PESOS 1 RA. (C.G.)          </v>
          </cell>
          <cell r="D26" t="str">
            <v>S</v>
          </cell>
          <cell r="U26">
            <v>0</v>
          </cell>
          <cell r="V26">
            <v>0</v>
          </cell>
          <cell r="W26">
            <v>205.65049662394088</v>
          </cell>
          <cell r="X26">
            <v>196.95696782616469</v>
          </cell>
          <cell r="Y26">
            <v>311.72576599963759</v>
          </cell>
          <cell r="Z26">
            <v>355.55433784800005</v>
          </cell>
          <cell r="AA26">
            <v>276.15250719673924</v>
          </cell>
          <cell r="AB26">
            <v>248.6115549522747</v>
          </cell>
          <cell r="AC26">
            <v>226.84295531990722</v>
          </cell>
          <cell r="AD26">
            <v>182.2962389317272</v>
          </cell>
          <cell r="AE26">
            <v>173.2308361681475</v>
          </cell>
          <cell r="AF26">
            <v>153.67661721722803</v>
          </cell>
          <cell r="AG26">
            <v>133.52256166723609</v>
          </cell>
          <cell r="AH26">
            <v>123.41286652928277</v>
          </cell>
          <cell r="AI26">
            <v>129.34632709710283</v>
          </cell>
          <cell r="AJ26">
            <v>104.70878577345489</v>
          </cell>
          <cell r="AK26">
            <v>27.585278413275955</v>
          </cell>
          <cell r="AL26">
            <v>21.696552819748096</v>
          </cell>
          <cell r="AM26">
            <v>15.005969868188258</v>
          </cell>
          <cell r="AN26">
            <v>17.610157072843929</v>
          </cell>
          <cell r="AO26">
            <v>9.7339751058706163</v>
          </cell>
          <cell r="AP26">
            <v>2.2371700592716155</v>
          </cell>
          <cell r="AQ26">
            <v>0</v>
          </cell>
          <cell r="AR26">
            <v>0</v>
          </cell>
          <cell r="AS26">
            <v>0</v>
          </cell>
          <cell r="AT26">
            <v>0</v>
          </cell>
          <cell r="AU26">
            <v>0</v>
          </cell>
        </row>
        <row r="27">
          <cell r="A27" t="str">
            <v>PRE3</v>
          </cell>
          <cell r="B27">
            <v>2197</v>
          </cell>
          <cell r="C27" t="str">
            <v xml:space="preserve">BOCON PREV. PESOS 1 RA. (C.G.)          </v>
          </cell>
          <cell r="D27" t="str">
            <v>S</v>
          </cell>
          <cell r="U27">
            <v>0</v>
          </cell>
          <cell r="V27">
            <v>0</v>
          </cell>
          <cell r="W27">
            <v>138.27726668789532</v>
          </cell>
          <cell r="X27">
            <v>136.94579846639999</v>
          </cell>
          <cell r="Y27">
            <v>142.4424755885702</v>
          </cell>
          <cell r="Z27">
            <v>162.95844650552496</v>
          </cell>
          <cell r="AA27">
            <v>166.42591635208527</v>
          </cell>
          <cell r="AB27">
            <v>151.69442132172085</v>
          </cell>
          <cell r="AC27">
            <v>170.0050342625095</v>
          </cell>
          <cell r="AD27">
            <v>170.51639870442258</v>
          </cell>
          <cell r="AE27">
            <v>202.54976664982192</v>
          </cell>
          <cell r="AF27">
            <v>213.48579125123487</v>
          </cell>
          <cell r="AG27">
            <v>231.95638217689208</v>
          </cell>
          <cell r="AH27">
            <v>237.40036818207108</v>
          </cell>
          <cell r="AI27">
            <v>162.03077692352116</v>
          </cell>
          <cell r="AJ27">
            <v>114.3636832408515</v>
          </cell>
          <cell r="AK27">
            <v>81.172695582596688</v>
          </cell>
          <cell r="AL27">
            <v>88.841254550176842</v>
          </cell>
          <cell r="AM27">
            <v>72.529222275395128</v>
          </cell>
          <cell r="AN27">
            <v>14.881230765723632</v>
          </cell>
          <cell r="AO27">
            <v>12.86529466162713</v>
          </cell>
          <cell r="AP27">
            <v>10.388212515884016</v>
          </cell>
          <cell r="AQ27">
            <v>9.5318826853067922</v>
          </cell>
          <cell r="AR27">
            <v>7.394010028629558</v>
          </cell>
          <cell r="AS27">
            <v>1.6218540970966444</v>
          </cell>
          <cell r="AT27">
            <v>1.2124419147370549</v>
          </cell>
          <cell r="AU27">
            <v>0.49788992713624453</v>
          </cell>
        </row>
        <row r="28">
          <cell r="A28" t="str">
            <v>PRE3</v>
          </cell>
          <cell r="B28">
            <v>2216</v>
          </cell>
          <cell r="C28" t="str">
            <v>BOCON PREV 2da Serie en Pesos</v>
          </cell>
          <cell r="D28" t="str">
            <v>S</v>
          </cell>
          <cell r="U28">
            <v>0</v>
          </cell>
          <cell r="V28">
            <v>0</v>
          </cell>
          <cell r="W28">
            <v>7.9485566761410636E-2</v>
          </cell>
          <cell r="X28">
            <v>7.4956789600000004E-2</v>
          </cell>
          <cell r="Y28">
            <v>6.2488730499964347E-2</v>
          </cell>
          <cell r="Z28">
            <v>5.5546068549881547E-2</v>
          </cell>
          <cell r="AA28">
            <v>4.5863159744192791E-2</v>
          </cell>
          <cell r="AB28">
            <v>4.6244212946003053E-2</v>
          </cell>
          <cell r="AC28">
            <v>4.2774697057151707E-2</v>
          </cell>
          <cell r="AD28">
            <v>3.5308680110445113E-2</v>
          </cell>
          <cell r="AE28">
            <v>3.4950964169199995E-2</v>
          </cell>
          <cell r="AF28">
            <v>2.8850106780748248E-2</v>
          </cell>
          <cell r="AG28">
            <v>2.7049842369820023E-2</v>
          </cell>
          <cell r="AH28">
            <v>2.5249594402704679E-2</v>
          </cell>
          <cell r="AI28">
            <v>2.3449352599367684E-2</v>
          </cell>
          <cell r="AJ28">
            <v>1.5320459115946714E-2</v>
          </cell>
          <cell r="AK28">
            <v>1.6165906451203388E-2</v>
          </cell>
          <cell r="AL28">
            <v>1.2772472482089424E-2</v>
          </cell>
          <cell r="AM28">
            <v>9.4762558732886075E-3</v>
          </cell>
          <cell r="AN28">
            <v>8.4263360182032267E-3</v>
          </cell>
          <cell r="AO28">
            <v>5.4159345394905033E-3</v>
          </cell>
          <cell r="AP28">
            <v>4.645052082300892E-3</v>
          </cell>
          <cell r="AQ28">
            <v>3.8741710984272182E-3</v>
          </cell>
          <cell r="AR28">
            <v>3.1032901145535445E-3</v>
          </cell>
          <cell r="AS28">
            <v>2.3324091306845744E-3</v>
          </cell>
          <cell r="AT28">
            <v>1.5615281468132525E-3</v>
          </cell>
          <cell r="AU28">
            <v>7.906471629440001E-4</v>
          </cell>
        </row>
        <row r="29">
          <cell r="B29">
            <v>2226</v>
          </cell>
          <cell r="C29" t="str">
            <v xml:space="preserve">BOCON PREV. PESOS 2 DA.(C.G.)           </v>
          </cell>
          <cell r="D29" t="str">
            <v>S</v>
          </cell>
          <cell r="U29">
            <v>0</v>
          </cell>
          <cell r="V29">
            <v>0</v>
          </cell>
          <cell r="W29">
            <v>138.27726668789532</v>
          </cell>
          <cell r="X29">
            <v>136.94579846639999</v>
          </cell>
          <cell r="Y29">
            <v>142.4424755885702</v>
          </cell>
          <cell r="Z29">
            <v>162.95844650552496</v>
          </cell>
          <cell r="AA29">
            <v>166.42591635208527</v>
          </cell>
          <cell r="AB29">
            <v>151.69442132172085</v>
          </cell>
          <cell r="AC29">
            <v>170.0050342625095</v>
          </cell>
          <cell r="AD29">
            <v>170.51639870442258</v>
          </cell>
          <cell r="AE29">
            <v>202.54976664982192</v>
          </cell>
          <cell r="AF29">
            <v>213.48579125123487</v>
          </cell>
          <cell r="AG29">
            <v>231.95638217689208</v>
          </cell>
          <cell r="AH29">
            <v>237.40036818207108</v>
          </cell>
          <cell r="AI29">
            <v>162.03077692352116</v>
          </cell>
          <cell r="AJ29">
            <v>114.3636832408515</v>
          </cell>
          <cell r="AK29">
            <v>81.172695582596688</v>
          </cell>
          <cell r="AL29">
            <v>88.841254550176842</v>
          </cell>
          <cell r="AM29">
            <v>72.529222275395128</v>
          </cell>
          <cell r="AN29">
            <v>14.881230765723632</v>
          </cell>
          <cell r="AO29">
            <v>12.86529466162713</v>
          </cell>
          <cell r="AP29">
            <v>10.388212515884016</v>
          </cell>
          <cell r="AQ29">
            <v>9.5318826853067922</v>
          </cell>
          <cell r="AR29">
            <v>7.3909067385150049</v>
          </cell>
          <cell r="AS29">
            <v>1.6195216879659597</v>
          </cell>
          <cell r="AT29">
            <v>1.2108803865902416</v>
          </cell>
          <cell r="AU29">
            <v>0.4970992799733005</v>
          </cell>
        </row>
        <row r="30">
          <cell r="A30" t="str">
            <v>PRE2</v>
          </cell>
          <cell r="B30">
            <v>2226</v>
          </cell>
          <cell r="C30" t="str">
            <v xml:space="preserve">BOCON PREV. PESOS 2 DA.(C.G.)           </v>
          </cell>
          <cell r="D30" t="str">
            <v>S</v>
          </cell>
          <cell r="U30">
            <v>0</v>
          </cell>
          <cell r="V30">
            <v>0</v>
          </cell>
          <cell r="W30">
            <v>0</v>
          </cell>
          <cell r="X30">
            <v>1565.3216989660257</v>
          </cell>
          <cell r="Y30">
            <v>1514.9941540178386</v>
          </cell>
          <cell r="Z30">
            <v>1354.6168357502841</v>
          </cell>
          <cell r="AA30">
            <v>1282.5610040053834</v>
          </cell>
          <cell r="AB30">
            <v>1098.6633780679233</v>
          </cell>
          <cell r="AC30">
            <v>784.01224403706215</v>
          </cell>
          <cell r="AD30">
            <v>628.03143395651261</v>
          </cell>
          <cell r="AE30">
            <v>657.98108539131363</v>
          </cell>
          <cell r="AF30">
            <v>715.97910611821169</v>
          </cell>
          <cell r="AG30">
            <v>438.74624255149718</v>
          </cell>
          <cell r="AH30">
            <v>406.47000373317286</v>
          </cell>
          <cell r="AI30">
            <v>295.72528668897297</v>
          </cell>
          <cell r="AJ30">
            <v>252.31900660929699</v>
          </cell>
          <cell r="AK30">
            <v>214.31827435925919</v>
          </cell>
          <cell r="AL30">
            <v>128.42649525116616</v>
          </cell>
          <cell r="AM30">
            <v>102.50982307609179</v>
          </cell>
          <cell r="AN30">
            <v>54.710166118093419</v>
          </cell>
          <cell r="AO30">
            <v>31.817462034383883</v>
          </cell>
          <cell r="AP30">
            <v>8.3217604414754405</v>
          </cell>
          <cell r="AQ30">
            <v>0</v>
          </cell>
          <cell r="AR30">
            <v>0</v>
          </cell>
          <cell r="AS30">
            <v>0</v>
          </cell>
          <cell r="AT30">
            <v>0</v>
          </cell>
          <cell r="AU30">
            <v>0</v>
          </cell>
        </row>
        <row r="31">
          <cell r="A31" t="str">
            <v>PRE2</v>
          </cell>
          <cell r="B31">
            <v>42226</v>
          </cell>
          <cell r="C31" t="str">
            <v xml:space="preserve">BOCON PREV. PESOS 2DA. SERIE CG.        </v>
          </cell>
          <cell r="D31" t="str">
            <v>S</v>
          </cell>
          <cell r="U31">
            <v>0</v>
          </cell>
          <cell r="V31">
            <v>0</v>
          </cell>
          <cell r="W31">
            <v>1550.3942502075381</v>
          </cell>
          <cell r="X31">
            <v>1565.3216989660257</v>
          </cell>
          <cell r="Y31">
            <v>1514.9941540178386</v>
          </cell>
          <cell r="Z31">
            <v>1354.6168357502841</v>
          </cell>
          <cell r="AA31">
            <v>1282.5610040053834</v>
          </cell>
          <cell r="AB31">
            <v>1098.6633780679233</v>
          </cell>
          <cell r="AC31">
            <v>784.01224403706215</v>
          </cell>
          <cell r="AD31">
            <v>628.03143395651261</v>
          </cell>
          <cell r="AE31">
            <v>657.98108539131363</v>
          </cell>
          <cell r="AF31">
            <v>715.97910611821169</v>
          </cell>
          <cell r="AG31">
            <v>438.74624255149718</v>
          </cell>
          <cell r="AH31">
            <v>406.47000373317286</v>
          </cell>
          <cell r="AI31">
            <v>295.72528668897297</v>
          </cell>
          <cell r="AJ31">
            <v>252.31900660929699</v>
          </cell>
          <cell r="AK31">
            <v>214.31827435925919</v>
          </cell>
          <cell r="AL31">
            <v>128.42649525116616</v>
          </cell>
          <cell r="AM31">
            <v>102.50982307609179</v>
          </cell>
          <cell r="AN31">
            <v>54.710166118093419</v>
          </cell>
          <cell r="AO31">
            <v>31.817462034383883</v>
          </cell>
          <cell r="AP31">
            <v>8.3217604414754405</v>
          </cell>
          <cell r="AQ31">
            <v>0</v>
          </cell>
          <cell r="AR31">
            <v>0</v>
          </cell>
          <cell r="AS31">
            <v>0</v>
          </cell>
          <cell r="AT31">
            <v>0</v>
          </cell>
          <cell r="AU31">
            <v>0</v>
          </cell>
        </row>
        <row r="32">
          <cell r="A32" t="str">
            <v>PRE2</v>
          </cell>
          <cell r="B32">
            <v>2186</v>
          </cell>
          <cell r="C32" t="str">
            <v>BOCON PREV 1ra Serie en Dólares</v>
          </cell>
          <cell r="D32" t="str">
            <v>S</v>
          </cell>
          <cell r="U32">
            <v>0</v>
          </cell>
          <cell r="V32">
            <v>0</v>
          </cell>
          <cell r="W32">
            <v>0.38712341840351533</v>
          </cell>
          <cell r="X32">
            <v>0.36690980791901467</v>
          </cell>
          <cell r="Y32">
            <v>0.3668780944270999</v>
          </cell>
          <cell r="Z32">
            <v>0.3715305801892767</v>
          </cell>
          <cell r="AA32">
            <v>0.33467859854663007</v>
          </cell>
          <cell r="AB32">
            <v>0.312427875835458</v>
          </cell>
          <cell r="AC32">
            <v>0.27840188268653859</v>
          </cell>
          <cell r="AD32">
            <v>0.28202223640614654</v>
          </cell>
          <cell r="AE32">
            <v>0.25121785620610121</v>
          </cell>
          <cell r="AF32">
            <v>0.21706648118746769</v>
          </cell>
          <cell r="AG32">
            <v>0.22391895633814574</v>
          </cell>
          <cell r="AH32">
            <v>0.1641408758452759</v>
          </cell>
          <cell r="AI32">
            <v>0.14548149374095179</v>
          </cell>
          <cell r="AJ32">
            <v>0.13971694979173382</v>
          </cell>
          <cell r="AK32">
            <v>0.13539626767609142</v>
          </cell>
          <cell r="AL32">
            <v>9.9317049250245523E-2</v>
          </cell>
          <cell r="AM32">
            <v>6.5782239734685805E-2</v>
          </cell>
          <cell r="AN32">
            <v>4.9041726428290092E-2</v>
          </cell>
          <cell r="AO32">
            <v>2.9373756343461274E-2</v>
          </cell>
          <cell r="AP32">
            <v>1.9315951637247721E-2</v>
          </cell>
          <cell r="AQ32">
            <v>0</v>
          </cell>
          <cell r="AR32">
            <v>0</v>
          </cell>
          <cell r="AS32">
            <v>0</v>
          </cell>
          <cell r="AT32">
            <v>0</v>
          </cell>
          <cell r="AU32">
            <v>0</v>
          </cell>
        </row>
        <row r="33">
          <cell r="A33" t="str">
            <v>PRE4</v>
          </cell>
          <cell r="B33">
            <v>2186</v>
          </cell>
          <cell r="C33" t="str">
            <v xml:space="preserve">BOCON PREV. U$S (JUB) 1 RA. (C.G.)      </v>
          </cell>
          <cell r="D33" t="str">
            <v>S</v>
          </cell>
          <cell r="U33">
            <v>0</v>
          </cell>
          <cell r="V33">
            <v>0</v>
          </cell>
          <cell r="W33">
            <v>1550.0071267891346</v>
          </cell>
          <cell r="X33">
            <v>1564.9547891581067</v>
          </cell>
          <cell r="Y33">
            <v>1514.6272759234114</v>
          </cell>
          <cell r="Z33">
            <v>1354.2453051700948</v>
          </cell>
          <cell r="AA33">
            <v>1282.2263254068368</v>
          </cell>
          <cell r="AB33">
            <v>1098.3509501920878</v>
          </cell>
          <cell r="AC33">
            <v>783.73384215437557</v>
          </cell>
          <cell r="AD33">
            <v>627.74941172010642</v>
          </cell>
          <cell r="AE33">
            <v>657.72986753510747</v>
          </cell>
          <cell r="AF33">
            <v>715.76203963702426</v>
          </cell>
          <cell r="AG33">
            <v>438.52232359515904</v>
          </cell>
          <cell r="AH33">
            <v>406.30586285732761</v>
          </cell>
          <cell r="AI33">
            <v>295.57980519523204</v>
          </cell>
          <cell r="AJ33">
            <v>252.17928965950526</v>
          </cell>
          <cell r="AK33">
            <v>214.18287809158309</v>
          </cell>
          <cell r="AL33">
            <v>128.32717820191593</v>
          </cell>
          <cell r="AM33">
            <v>102.4440408363571</v>
          </cell>
          <cell r="AN33">
            <v>54.661124391665126</v>
          </cell>
          <cell r="AO33">
            <v>31.788088278040423</v>
          </cell>
          <cell r="AP33">
            <v>8.3024444898381926</v>
          </cell>
          <cell r="AQ33">
            <v>0</v>
          </cell>
          <cell r="AR33">
            <v>0</v>
          </cell>
          <cell r="AS33">
            <v>0</v>
          </cell>
          <cell r="AT33">
            <v>0</v>
          </cell>
          <cell r="AU33">
            <v>0</v>
          </cell>
        </row>
        <row r="34">
          <cell r="A34" t="str">
            <v>PRE4</v>
          </cell>
          <cell r="B34">
            <v>2196</v>
          </cell>
          <cell r="C34" t="str">
            <v xml:space="preserve">BOCON PREV. U$S 1 RA. (C.G.)            </v>
          </cell>
          <cell r="D34" t="str">
            <v>S</v>
          </cell>
          <cell r="U34">
            <v>0</v>
          </cell>
          <cell r="V34">
            <v>0</v>
          </cell>
          <cell r="W34">
            <v>355.6318734823912</v>
          </cell>
          <cell r="X34">
            <v>462.39245547071079</v>
          </cell>
          <cell r="Y34">
            <v>493.70423316679995</v>
          </cell>
          <cell r="Z34">
            <v>635.78139504284093</v>
          </cell>
          <cell r="AA34">
            <v>704.70693869680815</v>
          </cell>
          <cell r="AB34">
            <v>625.59243261635015</v>
          </cell>
          <cell r="AC34">
            <v>600.66556435373968</v>
          </cell>
          <cell r="AD34">
            <v>572.87909715673027</v>
          </cell>
          <cell r="AE34">
            <v>580.6491928636724</v>
          </cell>
          <cell r="AF34">
            <v>699.33303255400324</v>
          </cell>
          <cell r="AG34">
            <v>562.40370118964097</v>
          </cell>
          <cell r="AH34">
            <v>600.01572511117888</v>
          </cell>
          <cell r="AI34">
            <v>613.78277312293392</v>
          </cell>
          <cell r="AJ34">
            <v>650.38798148966862</v>
          </cell>
          <cell r="AK34">
            <v>601.47833220853113</v>
          </cell>
          <cell r="AL34">
            <v>509.69170125212776</v>
          </cell>
          <cell r="AM34">
            <v>496.61436628292711</v>
          </cell>
          <cell r="AN34">
            <v>118.14745864392287</v>
          </cell>
          <cell r="AO34">
            <v>134.83636429318545</v>
          </cell>
          <cell r="AP34">
            <v>103.15204051644737</v>
          </cell>
          <cell r="AQ34">
            <v>82.153992868464357</v>
          </cell>
          <cell r="AR34">
            <v>59.70336672133427</v>
          </cell>
          <cell r="AS34">
            <v>39.753061399815472</v>
          </cell>
          <cell r="AT34">
            <v>21.863015484410663</v>
          </cell>
          <cell r="AU34">
            <v>19.925972037170045</v>
          </cell>
        </row>
        <row r="35">
          <cell r="A35" t="str">
            <v>PRE4</v>
          </cell>
          <cell r="B35">
            <v>2225</v>
          </cell>
          <cell r="C35" t="str">
            <v>BOCON PREV 2ra Serie en Dólares</v>
          </cell>
          <cell r="D35" t="str">
            <v>S</v>
          </cell>
          <cell r="U35">
            <v>0</v>
          </cell>
          <cell r="V35">
            <v>0</v>
          </cell>
          <cell r="W35">
            <v>355.31780573331673</v>
          </cell>
          <cell r="X35">
            <v>462.15645721660314</v>
          </cell>
          <cell r="Y35">
            <v>493.47592237799995</v>
          </cell>
          <cell r="Z35">
            <v>635.56268582138648</v>
          </cell>
          <cell r="AA35">
            <v>704.49713364924492</v>
          </cell>
          <cell r="AB35">
            <v>625.3968146586152</v>
          </cell>
          <cell r="AC35">
            <v>600.50457932381971</v>
          </cell>
          <cell r="AD35">
            <v>572.68838738052125</v>
          </cell>
          <cell r="AE35">
            <v>580.47303223033055</v>
          </cell>
          <cell r="AF35">
            <v>699.17370497754496</v>
          </cell>
          <cell r="AG35">
            <v>562.24371917021756</v>
          </cell>
          <cell r="AH35">
            <v>599.88978761197347</v>
          </cell>
          <cell r="AI35">
            <v>613.66379288285339</v>
          </cell>
          <cell r="AJ35">
            <v>650.28571473597822</v>
          </cell>
          <cell r="AK35">
            <v>601.35541386217415</v>
          </cell>
          <cell r="AL35">
            <v>509.60060798706644</v>
          </cell>
          <cell r="AM35">
            <v>496.54424645644224</v>
          </cell>
          <cell r="AN35">
            <v>118.08323545850683</v>
          </cell>
          <cell r="AO35">
            <v>134.77851906056432</v>
          </cell>
          <cell r="AP35">
            <v>103.04432861408044</v>
          </cell>
          <cell r="AQ35">
            <v>82.074971718577316</v>
          </cell>
          <cell r="AR35">
            <v>59.640069167598213</v>
          </cell>
          <cell r="AS35">
            <v>39.701625249770451</v>
          </cell>
          <cell r="AT35">
            <v>21.827727516580712</v>
          </cell>
          <cell r="AU35">
            <v>19.907933925492603</v>
          </cell>
        </row>
        <row r="36">
          <cell r="A36" t="str">
            <v>PRO1</v>
          </cell>
          <cell r="B36">
            <v>2225</v>
          </cell>
          <cell r="C36" t="str">
            <v xml:space="preserve">BOCON PREV. U$S 2 DA.(C.G.)             </v>
          </cell>
          <cell r="D36" t="str">
            <v>S</v>
          </cell>
          <cell r="U36">
            <v>0</v>
          </cell>
          <cell r="V36">
            <v>0</v>
          </cell>
          <cell r="W36">
            <v>0.31406774907445562</v>
          </cell>
          <cell r="X36">
            <v>0.23599825410764941</v>
          </cell>
          <cell r="Y36">
            <v>0.22831078879999997</v>
          </cell>
          <cell r="Z36">
            <v>0.21870922145440974</v>
          </cell>
          <cell r="AA36">
            <v>0.20980504756328203</v>
          </cell>
          <cell r="AB36">
            <v>0.19561795773496518</v>
          </cell>
          <cell r="AC36">
            <v>0.16098502992000002</v>
          </cell>
          <cell r="AD36">
            <v>0.19070977620897384</v>
          </cell>
          <cell r="AE36">
            <v>0.17616063334180859</v>
          </cell>
          <cell r="AF36">
            <v>0.15932757645825563</v>
          </cell>
          <cell r="AG36">
            <v>0.15998201942342721</v>
          </cell>
          <cell r="AH36">
            <v>0.1259374992054125</v>
          </cell>
          <cell r="AI36">
            <v>0.11898024008056997</v>
          </cell>
          <cell r="AJ36">
            <v>0.10226675369043607</v>
          </cell>
          <cell r="AK36">
            <v>0.12291834635701811</v>
          </cell>
          <cell r="AL36">
            <v>9.1093265061302234E-2</v>
          </cell>
          <cell r="AM36">
            <v>7.0119826484852071E-2</v>
          </cell>
          <cell r="AN36">
            <v>6.4223185416037928E-2</v>
          </cell>
          <cell r="AO36">
            <v>5.7845232621119701E-2</v>
          </cell>
          <cell r="AP36">
            <v>0.10771190236692944</v>
          </cell>
          <cell r="AQ36">
            <v>7.9021149887034542E-2</v>
          </cell>
          <cell r="AR36">
            <v>6.3297553736058582E-2</v>
          </cell>
          <cell r="AS36">
            <v>5.1436150045022277E-2</v>
          </cell>
          <cell r="AT36">
            <v>3.5287967829951028E-2</v>
          </cell>
          <cell r="AU36">
            <v>1.8038111677439999E-2</v>
          </cell>
        </row>
        <row r="37">
          <cell r="A37" t="str">
            <v>PRO2</v>
          </cell>
          <cell r="B37">
            <v>2215</v>
          </cell>
          <cell r="C37" t="str">
            <v xml:space="preserve">BOCON PREV. U$S 2 DA.(JUB)(C.G.)        </v>
          </cell>
          <cell r="D37" t="str">
            <v>S</v>
          </cell>
          <cell r="U37">
            <v>0</v>
          </cell>
          <cell r="V37">
            <v>0</v>
          </cell>
          <cell r="W37">
            <v>0</v>
          </cell>
          <cell r="X37">
            <v>319.94406000719999</v>
          </cell>
          <cell r="Y37">
            <v>304.74520650882749</v>
          </cell>
          <cell r="Z37">
            <v>432.91690192109849</v>
          </cell>
          <cell r="AA37">
            <v>360.77039853873129</v>
          </cell>
          <cell r="AB37">
            <v>276.21334344216604</v>
          </cell>
          <cell r="AC37">
            <v>304.0276951406849</v>
          </cell>
          <cell r="AD37">
            <v>199.03200187901808</v>
          </cell>
          <cell r="AE37">
            <v>251.40645197446426</v>
          </cell>
          <cell r="AF37">
            <v>204.76455491109652</v>
          </cell>
          <cell r="AG37">
            <v>148.61575508691905</v>
          </cell>
          <cell r="AH37">
            <v>160.73200776946325</v>
          </cell>
          <cell r="AI37">
            <v>153.78423343155427</v>
          </cell>
          <cell r="AJ37">
            <v>242.76310516138528</v>
          </cell>
          <cell r="AK37">
            <v>223.47044248046302</v>
          </cell>
          <cell r="AL37">
            <v>177.27396768557816</v>
          </cell>
          <cell r="AM37">
            <v>219.48456380904238</v>
          </cell>
          <cell r="AN37">
            <v>46.068187816573683</v>
          </cell>
          <cell r="AO37">
            <v>55.966508721519396</v>
          </cell>
          <cell r="AP37">
            <v>47.131356354414478</v>
          </cell>
          <cell r="AQ37">
            <v>37.206999417191689</v>
          </cell>
          <cell r="AR37">
            <v>24.254778694223436</v>
          </cell>
          <cell r="AS37">
            <v>18.086855764567773</v>
          </cell>
          <cell r="AT37">
            <v>8.3048441010685483</v>
          </cell>
          <cell r="AU37">
            <v>0</v>
          </cell>
        </row>
        <row r="38">
          <cell r="A38" t="str">
            <v>PRE6</v>
          </cell>
          <cell r="B38">
            <v>42225</v>
          </cell>
          <cell r="C38" t="str">
            <v xml:space="preserve">BOCON PREV. (U$S) 2DA. SERIE CG.        </v>
          </cell>
          <cell r="D38" t="str">
            <v>S</v>
          </cell>
          <cell r="U38">
            <v>0</v>
          </cell>
          <cell r="V38">
            <v>0</v>
          </cell>
          <cell r="W38">
            <v>0</v>
          </cell>
          <cell r="X38">
            <v>0</v>
          </cell>
          <cell r="Y38">
            <v>0</v>
          </cell>
          <cell r="Z38">
            <v>0</v>
          </cell>
          <cell r="AA38">
            <v>0</v>
          </cell>
          <cell r="AB38">
            <v>0</v>
          </cell>
          <cell r="AC38">
            <v>0</v>
          </cell>
          <cell r="AD38">
            <v>0</v>
          </cell>
          <cell r="AE38">
            <v>4.5968249754000006E-3</v>
          </cell>
          <cell r="AF38">
            <v>4.6316267130000009E-3</v>
          </cell>
          <cell r="AG38">
            <v>6.2814124594199994E-2</v>
          </cell>
          <cell r="AH38">
            <v>4.6999045086000002E-3</v>
          </cell>
          <cell r="AI38">
            <v>2.1236626564999996E-2</v>
          </cell>
          <cell r="AJ38">
            <v>6.2811730129999993E-2</v>
          </cell>
          <cell r="AK38">
            <v>0.2001978781066</v>
          </cell>
          <cell r="AL38">
            <v>5.889547648E-2</v>
          </cell>
          <cell r="AM38">
            <v>7.4845076058000004E-2</v>
          </cell>
          <cell r="AN38">
            <v>5.9736444480000005E-2</v>
          </cell>
          <cell r="AO38">
            <v>6.013614112E-2</v>
          </cell>
          <cell r="AP38">
            <v>5.9918402702071362E-2</v>
          </cell>
          <cell r="AQ38">
            <v>5.7633733707145904E-2</v>
          </cell>
          <cell r="AR38">
            <v>5.8205709883968865E-2</v>
          </cell>
          <cell r="AS38">
            <v>1.5446095878456847E-2</v>
          </cell>
          <cell r="AT38">
            <v>4.4107662688475109E-17</v>
          </cell>
          <cell r="AU38">
            <v>0</v>
          </cell>
        </row>
        <row r="39">
          <cell r="A39" t="str">
            <v>PRO1</v>
          </cell>
          <cell r="B39">
            <v>2129</v>
          </cell>
          <cell r="C39" t="str">
            <v>BONOS CONSOLIDACION 1ra Serie en Pesos</v>
          </cell>
          <cell r="D39" t="str">
            <v>S</v>
          </cell>
          <cell r="U39">
            <v>0</v>
          </cell>
          <cell r="V39">
            <v>0</v>
          </cell>
          <cell r="W39">
            <v>1011.5531358799999</v>
          </cell>
          <cell r="X39">
            <v>981.52352355959999</v>
          </cell>
          <cell r="Y39">
            <v>1048.6829933656909</v>
          </cell>
          <cell r="Z39">
            <v>999.20392174954986</v>
          </cell>
          <cell r="AA39">
            <v>861.62512085463584</v>
          </cell>
          <cell r="AB39">
            <v>704.08403833040995</v>
          </cell>
          <cell r="AC39">
            <v>1013.1409356702302</v>
          </cell>
          <cell r="AD39">
            <v>976.71584408615058</v>
          </cell>
          <cell r="AE39">
            <v>963.11537391673107</v>
          </cell>
          <cell r="AF39">
            <v>949.50854555525166</v>
          </cell>
          <cell r="AG39">
            <v>831.7372098815905</v>
          </cell>
          <cell r="AH39">
            <v>784.70031390058853</v>
          </cell>
          <cell r="AI39">
            <v>627.462319371185</v>
          </cell>
          <cell r="AJ39">
            <v>625.07998322320418</v>
          </cell>
          <cell r="AK39">
            <v>627.31008561053875</v>
          </cell>
          <cell r="AL39">
            <v>581.18509686522395</v>
          </cell>
          <cell r="AM39">
            <v>518.59056906166779</v>
          </cell>
          <cell r="AN39">
            <v>491.99294052866492</v>
          </cell>
          <cell r="AO39">
            <v>458.55621563250696</v>
          </cell>
          <cell r="AP39">
            <v>423.51630399142596</v>
          </cell>
          <cell r="AQ39">
            <v>19.825629465669323</v>
          </cell>
          <cell r="AR39">
            <v>17.521386520047237</v>
          </cell>
          <cell r="AS39">
            <v>19.162377265422119</v>
          </cell>
          <cell r="AT39">
            <v>13.880028796105936</v>
          </cell>
          <cell r="AU39">
            <v>0</v>
          </cell>
        </row>
        <row r="40">
          <cell r="A40" t="str">
            <v>PRO5</v>
          </cell>
          <cell r="B40">
            <v>2209</v>
          </cell>
          <cell r="C40" t="str">
            <v>BONOS CONSOLIDACION 1ra Serie en Pesos</v>
          </cell>
          <cell r="D40" t="str">
            <v>S</v>
          </cell>
          <cell r="U40">
            <v>0</v>
          </cell>
          <cell r="V40">
            <v>0</v>
          </cell>
          <cell r="W40">
            <v>1011.5531358799999</v>
          </cell>
          <cell r="X40">
            <v>981.52352355959999</v>
          </cell>
          <cell r="Y40">
            <v>1048.6829933656909</v>
          </cell>
          <cell r="Z40">
            <v>999.20392174954986</v>
          </cell>
          <cell r="AA40">
            <v>861.62512085463584</v>
          </cell>
          <cell r="AB40">
            <v>704.08403833040995</v>
          </cell>
          <cell r="AC40">
            <v>1013.1409356702302</v>
          </cell>
          <cell r="AD40">
            <v>976.71584408615058</v>
          </cell>
          <cell r="AE40">
            <v>963.11537391673107</v>
          </cell>
          <cell r="AF40">
            <v>949.50854555525166</v>
          </cell>
          <cell r="AG40">
            <v>831.7372098815905</v>
          </cell>
          <cell r="AH40">
            <v>784.70031390058853</v>
          </cell>
          <cell r="AI40">
            <v>627.462319371185</v>
          </cell>
          <cell r="AJ40">
            <v>625.07998322320418</v>
          </cell>
          <cell r="AK40">
            <v>627.31008561053875</v>
          </cell>
          <cell r="AL40">
            <v>581.18509686522395</v>
          </cell>
          <cell r="AM40">
            <v>518.59056906166779</v>
          </cell>
          <cell r="AN40">
            <v>491.99294052866492</v>
          </cell>
          <cell r="AO40">
            <v>458.55621563250696</v>
          </cell>
          <cell r="AP40">
            <v>423.51630399142596</v>
          </cell>
          <cell r="AQ40">
            <v>19.825629465669323</v>
          </cell>
          <cell r="AR40">
            <v>17.521386520047237</v>
          </cell>
          <cell r="AS40">
            <v>19.162377265422119</v>
          </cell>
          <cell r="AT40">
            <v>13.880028796105936</v>
          </cell>
          <cell r="AU40">
            <v>8.1826418917578412</v>
          </cell>
        </row>
        <row r="41">
          <cell r="A41" t="str">
            <v>PRO6</v>
          </cell>
          <cell r="B41">
            <v>2209</v>
          </cell>
          <cell r="C41" t="str">
            <v>BONOS CONSOLIDACION 1ra Serie en Pesos</v>
          </cell>
          <cell r="D41" t="str">
            <v>S</v>
          </cell>
          <cell r="U41">
            <v>0</v>
          </cell>
          <cell r="V41">
            <v>0</v>
          </cell>
          <cell r="W41">
            <v>0</v>
          </cell>
          <cell r="X41">
            <v>0</v>
          </cell>
          <cell r="Y41">
            <v>0</v>
          </cell>
          <cell r="Z41">
            <v>0</v>
          </cell>
          <cell r="AA41">
            <v>0</v>
          </cell>
          <cell r="AB41">
            <v>0</v>
          </cell>
          <cell r="AC41">
            <v>0</v>
          </cell>
          <cell r="AD41">
            <v>0</v>
          </cell>
          <cell r="AE41">
            <v>0</v>
          </cell>
          <cell r="AF41">
            <v>0</v>
          </cell>
          <cell r="AG41">
            <v>0</v>
          </cell>
          <cell r="AH41">
            <v>1.05</v>
          </cell>
          <cell r="AI41">
            <v>9.0109999999999996E-2</v>
          </cell>
          <cell r="AJ41">
            <v>0.79226099999999999</v>
          </cell>
          <cell r="AK41">
            <v>2.0316880025773352</v>
          </cell>
          <cell r="AL41">
            <v>4.4362170000000001</v>
          </cell>
          <cell r="AM41">
            <v>6.6319700000000221</v>
          </cell>
          <cell r="AN41">
            <v>12.807052002398089</v>
          </cell>
          <cell r="AO41">
            <v>13.555734019728645</v>
          </cell>
          <cell r="AP41">
            <v>23.856722000000001</v>
          </cell>
          <cell r="AQ41">
            <v>24.872774399999919</v>
          </cell>
          <cell r="AR41">
            <v>38.917493160000106</v>
          </cell>
          <cell r="AS41">
            <v>24.435922719999954</v>
          </cell>
          <cell r="AT41">
            <v>18.010175399999927</v>
          </cell>
          <cell r="AU41">
            <v>0</v>
          </cell>
        </row>
        <row r="42">
          <cell r="A42" t="str">
            <v>PRO2</v>
          </cell>
          <cell r="B42">
            <v>42209</v>
          </cell>
          <cell r="C42" t="str">
            <v xml:space="preserve">BONO CONSOLIDACION 1 SERIE $            </v>
          </cell>
          <cell r="D42" t="str">
            <v>S</v>
          </cell>
          <cell r="V42">
            <v>0</v>
          </cell>
          <cell r="W42">
            <v>313.10264128417919</v>
          </cell>
          <cell r="X42">
            <v>319.94406000719999</v>
          </cell>
          <cell r="Y42">
            <v>304.74520650882749</v>
          </cell>
          <cell r="Z42">
            <v>432.91690192109849</v>
          </cell>
          <cell r="AA42">
            <v>360.77039853873129</v>
          </cell>
          <cell r="AB42">
            <v>276.21334344216604</v>
          </cell>
          <cell r="AC42">
            <v>304.0276951406849</v>
          </cell>
          <cell r="AD42">
            <v>199.03200187901808</v>
          </cell>
          <cell r="AE42">
            <v>251.40645197446426</v>
          </cell>
          <cell r="AF42">
            <v>204.76455491109652</v>
          </cell>
          <cell r="AG42">
            <v>148.61575508691905</v>
          </cell>
          <cell r="AH42">
            <v>160.73200776946325</v>
          </cell>
          <cell r="AI42">
            <v>153.78423343155427</v>
          </cell>
          <cell r="AJ42">
            <v>242.76310516138528</v>
          </cell>
          <cell r="AK42">
            <v>223.47044248046302</v>
          </cell>
          <cell r="AL42">
            <v>177.27396768557816</v>
          </cell>
          <cell r="AM42">
            <v>219.48456380904238</v>
          </cell>
          <cell r="AN42">
            <v>46.068187816573683</v>
          </cell>
          <cell r="AO42">
            <v>55.966508721519396</v>
          </cell>
          <cell r="AP42">
            <v>47.131356354414478</v>
          </cell>
          <cell r="AQ42">
            <v>37.206999417191689</v>
          </cell>
          <cell r="AR42">
            <v>24.254778694223436</v>
          </cell>
          <cell r="AS42">
            <v>18.086855764567773</v>
          </cell>
          <cell r="AT42">
            <v>8.3048441010685483</v>
          </cell>
          <cell r="AU42">
            <v>0</v>
          </cell>
        </row>
        <row r="43">
          <cell r="A43" t="str">
            <v>PRO8</v>
          </cell>
          <cell r="B43">
            <v>2208</v>
          </cell>
          <cell r="C43" t="str">
            <v>BONOS CONSOLIDACION 1ra Serie en Dólares</v>
          </cell>
          <cell r="D43" t="str">
            <v>S</v>
          </cell>
          <cell r="U43">
            <v>0</v>
          </cell>
          <cell r="V43">
            <v>0</v>
          </cell>
          <cell r="W43">
            <v>313.10264128417919</v>
          </cell>
          <cell r="X43">
            <v>319.94406000719999</v>
          </cell>
          <cell r="Y43">
            <v>304.74520650882749</v>
          </cell>
          <cell r="Z43">
            <v>432.91690192109849</v>
          </cell>
          <cell r="AA43">
            <v>360.77039853873129</v>
          </cell>
          <cell r="AB43">
            <v>276.21334344216604</v>
          </cell>
          <cell r="AC43">
            <v>304.0276951406849</v>
          </cell>
          <cell r="AD43">
            <v>199.03200187901808</v>
          </cell>
          <cell r="AE43">
            <v>251.40645197446426</v>
          </cell>
          <cell r="AF43">
            <v>204.76455491109652</v>
          </cell>
          <cell r="AG43">
            <v>148.61575508691905</v>
          </cell>
          <cell r="AH43">
            <v>160.73200776946325</v>
          </cell>
          <cell r="AI43">
            <v>153.78423343155427</v>
          </cell>
          <cell r="AJ43">
            <v>242.76310516138528</v>
          </cell>
          <cell r="AK43">
            <v>223.47044248046302</v>
          </cell>
          <cell r="AL43">
            <v>177.27396768557816</v>
          </cell>
          <cell r="AM43">
            <v>219.48456380904238</v>
          </cell>
          <cell r="AN43">
            <v>46.068187816573683</v>
          </cell>
          <cell r="AO43">
            <v>55.966508721519396</v>
          </cell>
          <cell r="AP43">
            <v>47.131356354414478</v>
          </cell>
          <cell r="AQ43">
            <v>37.206999417191689</v>
          </cell>
          <cell r="AR43">
            <v>24.254778694223436</v>
          </cell>
          <cell r="AS43">
            <v>18.086855764567773</v>
          </cell>
          <cell r="AT43">
            <v>8.3048441010685483</v>
          </cell>
          <cell r="AU43">
            <v>12.865641004713567</v>
          </cell>
        </row>
        <row r="44">
          <cell r="A44" t="str">
            <v>PRO9</v>
          </cell>
          <cell r="B44">
            <v>2208</v>
          </cell>
          <cell r="C44" t="str">
            <v>BONOS CONSOLIDACION 1ra Serie en Dólares</v>
          </cell>
          <cell r="D44" t="str">
            <v>S</v>
          </cell>
          <cell r="U44">
            <v>0</v>
          </cell>
          <cell r="V44">
            <v>0</v>
          </cell>
          <cell r="W44">
            <v>313.10264128417919</v>
          </cell>
          <cell r="X44">
            <v>319.94406000719999</v>
          </cell>
          <cell r="Y44">
            <v>304.74520650882749</v>
          </cell>
          <cell r="Z44">
            <v>432.91690192109849</v>
          </cell>
          <cell r="AA44">
            <v>360.77039853873129</v>
          </cell>
          <cell r="AB44">
            <v>276.21334344216604</v>
          </cell>
          <cell r="AC44">
            <v>304.0276951406849</v>
          </cell>
          <cell r="AD44">
            <v>199.03200187901808</v>
          </cell>
          <cell r="AE44">
            <v>251.40645197446426</v>
          </cell>
          <cell r="AF44">
            <v>204.76455491109652</v>
          </cell>
          <cell r="AG44">
            <v>148.61575508691905</v>
          </cell>
          <cell r="AH44">
            <v>160.73200776946325</v>
          </cell>
          <cell r="AI44">
            <v>153.78423343155427</v>
          </cell>
          <cell r="AJ44">
            <v>242.76310516138528</v>
          </cell>
          <cell r="AK44">
            <v>223.47044248046302</v>
          </cell>
          <cell r="AL44">
            <v>177.27396768557816</v>
          </cell>
          <cell r="AM44">
            <v>219.48456380904238</v>
          </cell>
          <cell r="AN44">
            <v>46.068187816573683</v>
          </cell>
          <cell r="AO44">
            <v>55.966508721519396</v>
          </cell>
          <cell r="AP44">
            <v>47.131356354414478</v>
          </cell>
          <cell r="AQ44">
            <v>0</v>
          </cell>
          <cell r="AR44">
            <v>0.711426</v>
          </cell>
          <cell r="AS44">
            <v>8.1182000000000004E-2</v>
          </cell>
          <cell r="AT44">
            <v>6.9409999999999999E-2</v>
          </cell>
          <cell r="AU44">
            <v>0</v>
          </cell>
        </row>
        <row r="45">
          <cell r="A45" t="str">
            <v>PRO3</v>
          </cell>
          <cell r="B45">
            <v>42208</v>
          </cell>
          <cell r="C45" t="str">
            <v xml:space="preserve">BONO CONSL. (U$S) ESCRIT. 1RA. SERIE    </v>
          </cell>
          <cell r="D45" t="str">
            <v>S</v>
          </cell>
          <cell r="V45">
            <v>0</v>
          </cell>
          <cell r="W45">
            <v>0</v>
          </cell>
          <cell r="X45">
            <v>0</v>
          </cell>
          <cell r="Y45">
            <v>0</v>
          </cell>
          <cell r="Z45">
            <v>0</v>
          </cell>
          <cell r="AA45">
            <v>0</v>
          </cell>
          <cell r="AB45">
            <v>0</v>
          </cell>
          <cell r="AC45">
            <v>0</v>
          </cell>
          <cell r="AD45">
            <v>0</v>
          </cell>
          <cell r="AE45">
            <v>4.5968249754000006E-3</v>
          </cell>
          <cell r="AF45">
            <v>4.6316267130000009E-3</v>
          </cell>
          <cell r="AG45">
            <v>6.2814124594199994E-2</v>
          </cell>
          <cell r="AH45">
            <v>4.6999045086000002E-3</v>
          </cell>
          <cell r="AI45">
            <v>2.1236626564999996E-2</v>
          </cell>
          <cell r="AJ45">
            <v>6.2811730129999993E-2</v>
          </cell>
          <cell r="AK45">
            <v>0.2001978781066</v>
          </cell>
          <cell r="AL45">
            <v>5.889547648E-2</v>
          </cell>
          <cell r="AM45">
            <v>7.4845076058000004E-2</v>
          </cell>
          <cell r="AN45">
            <v>5.9736444480000005E-2</v>
          </cell>
          <cell r="AO45">
            <v>6.013614112E-2</v>
          </cell>
          <cell r="AP45">
            <v>5.9918402702071362E-2</v>
          </cell>
          <cell r="AQ45">
            <v>5.7633733707145904E-2</v>
          </cell>
          <cell r="AR45">
            <v>5.8205709883968865E-2</v>
          </cell>
          <cell r="AS45">
            <v>1.5446095878456847E-2</v>
          </cell>
          <cell r="AT45">
            <v>4.4104759658636767E-17</v>
          </cell>
          <cell r="AU45">
            <v>0</v>
          </cell>
        </row>
        <row r="46">
          <cell r="A46" t="str">
            <v>BIHD</v>
          </cell>
          <cell r="B46">
            <v>2130</v>
          </cell>
          <cell r="C46" t="str">
            <v>BONOS CONSOLIDACION 2da Serie en Pesos</v>
          </cell>
          <cell r="D46" t="str">
            <v>S</v>
          </cell>
          <cell r="U46">
            <v>0</v>
          </cell>
          <cell r="V46">
            <v>0</v>
          </cell>
          <cell r="W46">
            <v>0</v>
          </cell>
          <cell r="X46">
            <v>0</v>
          </cell>
          <cell r="Y46">
            <v>0</v>
          </cell>
          <cell r="Z46">
            <v>0</v>
          </cell>
          <cell r="AA46">
            <v>0</v>
          </cell>
          <cell r="AB46">
            <v>0</v>
          </cell>
          <cell r="AC46">
            <v>0</v>
          </cell>
          <cell r="AD46">
            <v>0</v>
          </cell>
          <cell r="AE46">
            <v>4.5968249754000006E-3</v>
          </cell>
          <cell r="AF46">
            <v>4.6316267130000009E-3</v>
          </cell>
          <cell r="AG46">
            <v>6.2814124594199994E-2</v>
          </cell>
          <cell r="AH46">
            <v>4.6999045086000002E-3</v>
          </cell>
          <cell r="AI46">
            <v>2.1236626564999996E-2</v>
          </cell>
          <cell r="AJ46">
            <v>6.2811730129999993E-2</v>
          </cell>
          <cell r="AK46">
            <v>0.2001978781066</v>
          </cell>
          <cell r="AL46">
            <v>5.889547648E-2</v>
          </cell>
          <cell r="AM46">
            <v>7.4845076058000004E-2</v>
          </cell>
          <cell r="AN46">
            <v>5.9736444480000005E-2</v>
          </cell>
          <cell r="AO46">
            <v>6.013614112E-2</v>
          </cell>
          <cell r="AP46">
            <v>5.9918402702071362E-2</v>
          </cell>
          <cell r="AQ46">
            <v>5.7633733707145904E-2</v>
          </cell>
          <cell r="AR46">
            <v>5.8205709883968865E-2</v>
          </cell>
          <cell r="AS46">
            <v>1.5446095878456847E-2</v>
          </cell>
          <cell r="AT46">
            <v>4.4104759658636767E-17</v>
          </cell>
          <cell r="AU46">
            <v>4.5211495420572796E-3</v>
          </cell>
        </row>
        <row r="47">
          <cell r="A47" t="str">
            <v>FERRO</v>
          </cell>
          <cell r="B47">
            <v>2130</v>
          </cell>
          <cell r="C47" t="str">
            <v>BONOS CONSOLIDACION 2da Serie en Pesos</v>
          </cell>
          <cell r="D47" t="str">
            <v>S</v>
          </cell>
          <cell r="U47">
            <v>0</v>
          </cell>
          <cell r="V47">
            <v>0</v>
          </cell>
          <cell r="W47">
            <v>0</v>
          </cell>
          <cell r="X47">
            <v>0</v>
          </cell>
          <cell r="Y47">
            <v>0</v>
          </cell>
          <cell r="Z47">
            <v>0</v>
          </cell>
          <cell r="AA47">
            <v>0.03</v>
          </cell>
          <cell r="AB47">
            <v>0.03</v>
          </cell>
          <cell r="AC47">
            <v>0.03</v>
          </cell>
          <cell r="AD47">
            <v>0.03</v>
          </cell>
          <cell r="AE47">
            <v>0.03</v>
          </cell>
          <cell r="AF47">
            <v>0.03</v>
          </cell>
          <cell r="AG47">
            <v>0.03</v>
          </cell>
          <cell r="AH47">
            <v>0.03</v>
          </cell>
          <cell r="AI47">
            <v>0.03</v>
          </cell>
          <cell r="AJ47">
            <v>0.03</v>
          </cell>
          <cell r="AK47">
            <v>0.03</v>
          </cell>
          <cell r="AL47">
            <v>0.03</v>
          </cell>
          <cell r="AM47">
            <v>0.03</v>
          </cell>
          <cell r="AN47">
            <v>0.03</v>
          </cell>
          <cell r="AO47">
            <v>0.03</v>
          </cell>
          <cell r="AP47">
            <v>0.03</v>
          </cell>
          <cell r="AQ47">
            <v>0.03</v>
          </cell>
          <cell r="AR47">
            <v>0.03</v>
          </cell>
          <cell r="AS47">
            <v>0.03</v>
          </cell>
          <cell r="AT47">
            <v>0.03</v>
          </cell>
          <cell r="AU47">
            <v>0</v>
          </cell>
        </row>
        <row r="48">
          <cell r="A48" t="str">
            <v>PRO4</v>
          </cell>
          <cell r="B48">
            <v>42130</v>
          </cell>
          <cell r="C48" t="str">
            <v xml:space="preserve">BONO CONSOL. ($) ESCRIT.  2 DA. SERIE   </v>
          </cell>
          <cell r="D48" t="str">
            <v>S</v>
          </cell>
          <cell r="U48">
            <v>0</v>
          </cell>
          <cell r="V48">
            <v>0</v>
          </cell>
          <cell r="W48">
            <v>0</v>
          </cell>
          <cell r="X48">
            <v>0</v>
          </cell>
          <cell r="Y48">
            <v>0</v>
          </cell>
          <cell r="Z48">
            <v>0</v>
          </cell>
          <cell r="AA48">
            <v>0</v>
          </cell>
          <cell r="AB48">
            <v>0</v>
          </cell>
          <cell r="AC48">
            <v>0.16531432060000001</v>
          </cell>
          <cell r="AD48">
            <v>3.91244624092</v>
          </cell>
          <cell r="AE48">
            <v>6.4310707104121558</v>
          </cell>
          <cell r="AF48">
            <v>7.4728956580491417</v>
          </cell>
          <cell r="AG48">
            <v>5.0996061358522091</v>
          </cell>
          <cell r="AH48">
            <v>6.9812167767410003</v>
          </cell>
          <cell r="AI48">
            <v>10.259108328562981</v>
          </cell>
          <cell r="AJ48">
            <v>13.07976840555</v>
          </cell>
          <cell r="AK48">
            <v>16.721844796986456</v>
          </cell>
          <cell r="AL48">
            <v>26.257733558587535</v>
          </cell>
          <cell r="AM48">
            <v>43.643355792949166</v>
          </cell>
          <cell r="AN48">
            <v>43.289319766131285</v>
          </cell>
          <cell r="AO48">
            <v>62.825711398827224</v>
          </cell>
          <cell r="AP48">
            <v>60.391025244598779</v>
          </cell>
          <cell r="AQ48">
            <v>22.701954165865722</v>
          </cell>
          <cell r="AR48">
            <v>21.72719583007256</v>
          </cell>
          <cell r="AS48">
            <v>14.107000190912448</v>
          </cell>
          <cell r="AT48">
            <v>16.611540701962799</v>
          </cell>
          <cell r="AU48">
            <v>0</v>
          </cell>
        </row>
        <row r="49">
          <cell r="A49" t="str">
            <v>BT01</v>
          </cell>
          <cell r="B49">
            <v>2129</v>
          </cell>
          <cell r="C49" t="str">
            <v>BONOS CONSOLIDACION 2da Serie en Dólares</v>
          </cell>
          <cell r="D49" t="str">
            <v>S</v>
          </cell>
          <cell r="U49">
            <v>0</v>
          </cell>
          <cell r="V49">
            <v>0</v>
          </cell>
          <cell r="W49">
            <v>0</v>
          </cell>
          <cell r="X49">
            <v>0</v>
          </cell>
          <cell r="Y49">
            <v>0</v>
          </cell>
          <cell r="Z49">
            <v>0</v>
          </cell>
          <cell r="AA49">
            <v>0</v>
          </cell>
          <cell r="AB49">
            <v>0</v>
          </cell>
          <cell r="AC49">
            <v>0.16531432060000001</v>
          </cell>
          <cell r="AD49">
            <v>3.91244624092</v>
          </cell>
          <cell r="AE49">
            <v>6.4310707104121558</v>
          </cell>
          <cell r="AF49">
            <v>7.4728956580491417</v>
          </cell>
          <cell r="AG49">
            <v>5.0996061358522091</v>
          </cell>
          <cell r="AH49">
            <v>6.9812167767410003</v>
          </cell>
          <cell r="AI49">
            <v>10.259108328562981</v>
          </cell>
          <cell r="AJ49">
            <v>13.07976840555</v>
          </cell>
          <cell r="AK49">
            <v>16.721844796986456</v>
          </cell>
          <cell r="AL49">
            <v>26.257733558587535</v>
          </cell>
          <cell r="AM49">
            <v>43.643355792949166</v>
          </cell>
          <cell r="AN49">
            <v>43.289319766131285</v>
          </cell>
          <cell r="AO49">
            <v>62.825711398827224</v>
          </cell>
          <cell r="AP49">
            <v>60.391025244598779</v>
          </cell>
          <cell r="AQ49">
            <v>22.701954165865722</v>
          </cell>
          <cell r="AR49">
            <v>21.72719583007256</v>
          </cell>
          <cell r="AS49">
            <v>14.107000190912448</v>
          </cell>
          <cell r="AT49">
            <v>16.611540701962799</v>
          </cell>
          <cell r="AU49">
            <v>17.829642585118481</v>
          </cell>
        </row>
        <row r="50">
          <cell r="A50" t="str">
            <v>BT02</v>
          </cell>
          <cell r="B50">
            <v>2129</v>
          </cell>
          <cell r="C50" t="str">
            <v>BONOS CONSOLIDACION 2da Serie en Dólares</v>
          </cell>
          <cell r="D50" t="str">
            <v>S</v>
          </cell>
          <cell r="U50">
            <v>0</v>
          </cell>
          <cell r="V50">
            <v>0</v>
          </cell>
          <cell r="W50">
            <v>0</v>
          </cell>
          <cell r="X50">
            <v>0</v>
          </cell>
          <cell r="Y50">
            <v>0</v>
          </cell>
          <cell r="Z50">
            <v>0</v>
          </cell>
          <cell r="AA50">
            <v>129.86100000000013</v>
          </cell>
          <cell r="AB50">
            <v>364.97300000000001</v>
          </cell>
          <cell r="AC50">
            <v>404.53199999999998</v>
          </cell>
          <cell r="AD50">
            <v>349.41300000000001</v>
          </cell>
          <cell r="AE50">
            <v>427.41699999999997</v>
          </cell>
          <cell r="AF50">
            <v>652.678</v>
          </cell>
          <cell r="AG50">
            <v>659.11800000000005</v>
          </cell>
          <cell r="AH50">
            <v>686.34299999999996</v>
          </cell>
          <cell r="AI50">
            <v>698.19500000000005</v>
          </cell>
          <cell r="AJ50">
            <v>747.68299999999999</v>
          </cell>
          <cell r="AK50">
            <v>764.26</v>
          </cell>
          <cell r="AL50">
            <v>753.17300000000034</v>
          </cell>
          <cell r="AM50">
            <v>742.46199999999999</v>
          </cell>
          <cell r="AN50">
            <v>713.89</v>
          </cell>
          <cell r="AO50">
            <v>491.34899999999999</v>
          </cell>
          <cell r="AP50">
            <v>488.66699999999997</v>
          </cell>
          <cell r="AQ50">
            <v>361.20400000000001</v>
          </cell>
          <cell r="AR50">
            <v>342.661</v>
          </cell>
          <cell r="AS50">
            <v>243.00200000000001</v>
          </cell>
          <cell r="AT50">
            <v>0</v>
          </cell>
          <cell r="AU50">
            <v>0</v>
          </cell>
        </row>
        <row r="51">
          <cell r="A51" t="str">
            <v>PRO5</v>
          </cell>
          <cell r="B51">
            <v>42129</v>
          </cell>
          <cell r="C51" t="str">
            <v xml:space="preserve">BONO CONSOL.(U$S) ESCRIT. 2 DA SERIE    </v>
          </cell>
          <cell r="D51" t="str">
            <v>S</v>
          </cell>
          <cell r="U51">
            <v>0</v>
          </cell>
          <cell r="V51">
            <v>0</v>
          </cell>
          <cell r="W51">
            <v>0</v>
          </cell>
          <cell r="X51">
            <v>0</v>
          </cell>
          <cell r="Y51">
            <v>0</v>
          </cell>
          <cell r="Z51">
            <v>0</v>
          </cell>
          <cell r="AA51">
            <v>0</v>
          </cell>
          <cell r="AB51">
            <v>0</v>
          </cell>
          <cell r="AC51">
            <v>0</v>
          </cell>
          <cell r="AD51">
            <v>0</v>
          </cell>
          <cell r="AE51">
            <v>0</v>
          </cell>
          <cell r="AF51">
            <v>0</v>
          </cell>
          <cell r="AG51">
            <v>0</v>
          </cell>
          <cell r="AH51">
            <v>0</v>
          </cell>
          <cell r="AI51">
            <v>0</v>
          </cell>
          <cell r="AJ51">
            <v>0</v>
          </cell>
          <cell r="AK51">
            <v>0</v>
          </cell>
          <cell r="AL51">
            <v>0</v>
          </cell>
          <cell r="AM51">
            <v>4.7534E-2</v>
          </cell>
          <cell r="AN51">
            <v>15.183881001472756</v>
          </cell>
          <cell r="AO51">
            <v>12.792199999999999</v>
          </cell>
          <cell r="AP51">
            <v>21.062260999999999</v>
          </cell>
          <cell r="AQ51">
            <v>20.818826880000017</v>
          </cell>
          <cell r="AR51">
            <v>16.538665199999929</v>
          </cell>
          <cell r="AS51">
            <v>10.838651999999914</v>
          </cell>
          <cell r="AT51">
            <v>0</v>
          </cell>
          <cell r="AU51">
            <v>0</v>
          </cell>
        </row>
        <row r="52">
          <cell r="A52" t="str">
            <v>BT03Flot</v>
          </cell>
          <cell r="B52">
            <v>2156</v>
          </cell>
          <cell r="C52" t="str">
            <v>BONOS CONSOLIDACION 3ra Serie en Pesos</v>
          </cell>
          <cell r="D52" t="str">
            <v>N</v>
          </cell>
          <cell r="U52">
            <v>0</v>
          </cell>
          <cell r="V52">
            <v>0</v>
          </cell>
          <cell r="W52">
            <v>0</v>
          </cell>
          <cell r="X52">
            <v>0</v>
          </cell>
          <cell r="Y52">
            <v>0</v>
          </cell>
          <cell r="Z52">
            <v>0</v>
          </cell>
          <cell r="AA52">
            <v>0</v>
          </cell>
          <cell r="AB52">
            <v>0</v>
          </cell>
          <cell r="AC52">
            <v>0</v>
          </cell>
          <cell r="AD52">
            <v>0</v>
          </cell>
          <cell r="AE52">
            <v>0</v>
          </cell>
          <cell r="AF52">
            <v>0</v>
          </cell>
          <cell r="AG52">
            <v>0</v>
          </cell>
          <cell r="AH52">
            <v>0</v>
          </cell>
          <cell r="AI52">
            <v>0</v>
          </cell>
          <cell r="AJ52">
            <v>0</v>
          </cell>
          <cell r="AK52">
            <v>0</v>
          </cell>
          <cell r="AL52">
            <v>0</v>
          </cell>
          <cell r="AM52">
            <v>4.7534E-2</v>
          </cell>
          <cell r="AN52">
            <v>15.183881001472756</v>
          </cell>
          <cell r="AO52">
            <v>12.792199999999999</v>
          </cell>
          <cell r="AP52">
            <v>21.062260999999999</v>
          </cell>
          <cell r="AQ52">
            <v>20.818826880000017</v>
          </cell>
          <cell r="AR52">
            <v>16.538665199999929</v>
          </cell>
          <cell r="AS52">
            <v>10.838651999999914</v>
          </cell>
          <cell r="AT52">
            <v>10.182811799999989</v>
          </cell>
          <cell r="AU52">
            <v>4.0573671600000001</v>
          </cell>
        </row>
        <row r="53">
          <cell r="A53" t="str">
            <v>BT04</v>
          </cell>
          <cell r="B53">
            <v>2156</v>
          </cell>
          <cell r="C53" t="str">
            <v>BONOS CONSOLIDACION 3ra Serie en Pesos</v>
          </cell>
          <cell r="D53" t="str">
            <v>N</v>
          </cell>
          <cell r="U53">
            <v>0</v>
          </cell>
          <cell r="V53">
            <v>0</v>
          </cell>
          <cell r="W53">
            <v>0</v>
          </cell>
          <cell r="X53">
            <v>0</v>
          </cell>
          <cell r="Y53">
            <v>0</v>
          </cell>
          <cell r="Z53">
            <v>0</v>
          </cell>
          <cell r="AA53">
            <v>0</v>
          </cell>
          <cell r="AB53">
            <v>0</v>
          </cell>
          <cell r="AC53">
            <v>0</v>
          </cell>
          <cell r="AD53">
            <v>0</v>
          </cell>
          <cell r="AE53">
            <v>0</v>
          </cell>
          <cell r="AF53">
            <v>0</v>
          </cell>
          <cell r="AG53">
            <v>0</v>
          </cell>
          <cell r="AH53">
            <v>0</v>
          </cell>
          <cell r="AI53">
            <v>138.12399601058198</v>
          </cell>
          <cell r="AJ53">
            <v>224.79051798804807</v>
          </cell>
          <cell r="AK53">
            <v>241.7449</v>
          </cell>
          <cell r="AL53">
            <v>221.50846399617578</v>
          </cell>
          <cell r="AM53">
            <v>331.31151699999998</v>
          </cell>
          <cell r="AN53">
            <v>327.30173500000001</v>
          </cell>
          <cell r="AO53">
            <v>329.33452900103009</v>
          </cell>
          <cell r="AP53">
            <v>195.287995</v>
          </cell>
          <cell r="AQ53">
            <v>134.475695</v>
          </cell>
          <cell r="AR53">
            <v>130.90362099999999</v>
          </cell>
          <cell r="AS53">
            <v>78.915716000000003</v>
          </cell>
          <cell r="AT53">
            <v>86.583769000000004</v>
          </cell>
          <cell r="AU53">
            <v>0</v>
          </cell>
        </row>
        <row r="54">
          <cell r="A54" t="str">
            <v>PRO6</v>
          </cell>
          <cell r="B54">
            <v>42156</v>
          </cell>
          <cell r="C54" t="str">
            <v>BONOS CONSOLIDACION 3RA SERIE ($) ESCRIT</v>
          </cell>
          <cell r="D54" t="str">
            <v>N</v>
          </cell>
          <cell r="U54">
            <v>0</v>
          </cell>
          <cell r="V54">
            <v>0</v>
          </cell>
          <cell r="W54">
            <v>0</v>
          </cell>
          <cell r="X54">
            <v>0</v>
          </cell>
          <cell r="Y54">
            <v>0</v>
          </cell>
          <cell r="Z54">
            <v>0</v>
          </cell>
          <cell r="AA54">
            <v>0</v>
          </cell>
          <cell r="AB54">
            <v>0</v>
          </cell>
          <cell r="AC54">
            <v>0</v>
          </cell>
          <cell r="AD54">
            <v>0</v>
          </cell>
          <cell r="AE54">
            <v>0</v>
          </cell>
          <cell r="AF54">
            <v>0</v>
          </cell>
          <cell r="AG54">
            <v>0</v>
          </cell>
          <cell r="AH54">
            <v>1.05</v>
          </cell>
          <cell r="AI54">
            <v>9.0109999999999996E-2</v>
          </cell>
          <cell r="AJ54">
            <v>0.79226099999999999</v>
          </cell>
          <cell r="AK54">
            <v>2.0316880025773352</v>
          </cell>
          <cell r="AL54">
            <v>4.4362170000000001</v>
          </cell>
          <cell r="AM54">
            <v>6.6319700000000221</v>
          </cell>
          <cell r="AN54">
            <v>12.807052002398089</v>
          </cell>
          <cell r="AO54">
            <v>13.555734019728645</v>
          </cell>
          <cell r="AP54">
            <v>23.856722000000001</v>
          </cell>
          <cell r="AQ54">
            <v>24.872774399999919</v>
          </cell>
          <cell r="AR54">
            <v>38.917493160000106</v>
          </cell>
          <cell r="AS54">
            <v>24.435922719999954</v>
          </cell>
          <cell r="AT54">
            <v>18.010175399999927</v>
          </cell>
          <cell r="AU54">
            <v>0</v>
          </cell>
        </row>
        <row r="55">
          <cell r="A55" t="str">
            <v>BT06</v>
          </cell>
          <cell r="B55">
            <v>2155</v>
          </cell>
          <cell r="C55" t="str">
            <v>BONOS CONSOLIDACION 3ra Serie en Dólares</v>
          </cell>
          <cell r="D55" t="str">
            <v>N</v>
          </cell>
          <cell r="U55">
            <v>0</v>
          </cell>
          <cell r="V55">
            <v>0</v>
          </cell>
          <cell r="W55">
            <v>0</v>
          </cell>
          <cell r="X55">
            <v>0</v>
          </cell>
          <cell r="Y55">
            <v>0</v>
          </cell>
          <cell r="Z55">
            <v>0</v>
          </cell>
          <cell r="AA55">
            <v>0</v>
          </cell>
          <cell r="AB55">
            <v>0</v>
          </cell>
          <cell r="AC55">
            <v>0</v>
          </cell>
          <cell r="AD55">
            <v>0</v>
          </cell>
          <cell r="AE55">
            <v>0</v>
          </cell>
          <cell r="AF55">
            <v>0</v>
          </cell>
          <cell r="AG55">
            <v>0</v>
          </cell>
          <cell r="AH55">
            <v>1.05</v>
          </cell>
          <cell r="AI55">
            <v>9.0109999999999996E-2</v>
          </cell>
          <cell r="AJ55">
            <v>0.79226099999999999</v>
          </cell>
          <cell r="AK55">
            <v>2.0316880025773352</v>
          </cell>
          <cell r="AL55">
            <v>4.4362170000000001</v>
          </cell>
          <cell r="AM55">
            <v>6.6319700000000221</v>
          </cell>
          <cell r="AN55">
            <v>12.807052002398089</v>
          </cell>
          <cell r="AO55">
            <v>13.555734019728645</v>
          </cell>
          <cell r="AP55">
            <v>23.856722000000001</v>
          </cell>
          <cell r="AQ55">
            <v>24.872774399999919</v>
          </cell>
          <cell r="AR55">
            <v>38.917493160000106</v>
          </cell>
          <cell r="AS55">
            <v>24.435922719999954</v>
          </cell>
          <cell r="AT55">
            <v>18.010175399999927</v>
          </cell>
          <cell r="AU55">
            <v>18.0297348</v>
          </cell>
        </row>
        <row r="56">
          <cell r="A56" t="str">
            <v>BT27</v>
          </cell>
          <cell r="B56">
            <v>2155</v>
          </cell>
          <cell r="C56" t="str">
            <v>BONOS CONSOLIDACION 3ra Serie en Dólares</v>
          </cell>
          <cell r="D56" t="str">
            <v>N</v>
          </cell>
          <cell r="U56">
            <v>0</v>
          </cell>
          <cell r="V56">
            <v>0</v>
          </cell>
          <cell r="W56">
            <v>0</v>
          </cell>
          <cell r="X56">
            <v>0</v>
          </cell>
          <cell r="Y56">
            <v>0</v>
          </cell>
          <cell r="Z56">
            <v>0</v>
          </cell>
          <cell r="AA56">
            <v>0</v>
          </cell>
          <cell r="AB56">
            <v>0</v>
          </cell>
          <cell r="AC56">
            <v>0</v>
          </cell>
          <cell r="AD56">
            <v>0</v>
          </cell>
          <cell r="AE56">
            <v>0</v>
          </cell>
          <cell r="AF56">
            <v>0</v>
          </cell>
          <cell r="AG56">
            <v>0</v>
          </cell>
          <cell r="AH56">
            <v>0</v>
          </cell>
          <cell r="AI56">
            <v>11.324999999999999</v>
          </cell>
          <cell r="AJ56">
            <v>11.324999999999999</v>
          </cell>
          <cell r="AK56">
            <v>0.70699999999999996</v>
          </cell>
          <cell r="AL56">
            <v>6.7070000000000034</v>
          </cell>
          <cell r="AM56">
            <v>6.7070000000000034</v>
          </cell>
          <cell r="AN56">
            <v>0.70699999999999996</v>
          </cell>
          <cell r="AO56">
            <v>0.70699999999999996</v>
          </cell>
          <cell r="AP56">
            <v>0.70699999999999996</v>
          </cell>
          <cell r="AQ56">
            <v>0.72</v>
          </cell>
          <cell r="AR56">
            <v>1</v>
          </cell>
          <cell r="AS56">
            <v>1.2999999999999999E-2</v>
          </cell>
          <cell r="AT56">
            <v>1.2999999999999999E-2</v>
          </cell>
          <cell r="AU56">
            <v>0</v>
          </cell>
        </row>
        <row r="57">
          <cell r="A57" t="str">
            <v>PRO7</v>
          </cell>
          <cell r="B57">
            <v>42155</v>
          </cell>
          <cell r="C57" t="str">
            <v xml:space="preserve">BONO CONSOLIDACION 3 SERIE U$S          </v>
          </cell>
          <cell r="D57" t="str">
            <v>N</v>
          </cell>
          <cell r="U57">
            <v>0</v>
          </cell>
          <cell r="V57">
            <v>0</v>
          </cell>
          <cell r="W57">
            <v>0</v>
          </cell>
          <cell r="X57">
            <v>0</v>
          </cell>
          <cell r="Y57">
            <v>0</v>
          </cell>
          <cell r="Z57">
            <v>0</v>
          </cell>
          <cell r="AA57">
            <v>0</v>
          </cell>
          <cell r="AB57">
            <v>0</v>
          </cell>
          <cell r="AC57">
            <v>0</v>
          </cell>
          <cell r="AD57">
            <v>0</v>
          </cell>
          <cell r="AE57">
            <v>0</v>
          </cell>
          <cell r="AF57">
            <v>0</v>
          </cell>
          <cell r="AG57">
            <v>0</v>
          </cell>
          <cell r="AH57">
            <v>0</v>
          </cell>
          <cell r="AI57">
            <v>0</v>
          </cell>
          <cell r="AJ57">
            <v>0</v>
          </cell>
          <cell r="AK57">
            <v>0</v>
          </cell>
          <cell r="AL57">
            <v>0</v>
          </cell>
          <cell r="AM57">
            <v>0</v>
          </cell>
          <cell r="AN57">
            <v>0</v>
          </cell>
          <cell r="AO57">
            <v>0</v>
          </cell>
          <cell r="AP57">
            <v>0</v>
          </cell>
          <cell r="AQ57">
            <v>0</v>
          </cell>
          <cell r="AR57">
            <v>0</v>
          </cell>
          <cell r="AS57">
            <v>0</v>
          </cell>
          <cell r="AT57">
            <v>0</v>
          </cell>
          <cell r="AU57">
            <v>0</v>
          </cell>
        </row>
        <row r="58">
          <cell r="A58" t="str">
            <v>PRO8</v>
          </cell>
          <cell r="B58">
            <v>2438</v>
          </cell>
          <cell r="C58" t="str">
            <v xml:space="preserve">BONOS CONSOLIDACION U$S ESCRIT.4TA.     </v>
          </cell>
          <cell r="D58" t="str">
            <v>S</v>
          </cell>
          <cell r="U58">
            <v>0</v>
          </cell>
          <cell r="V58">
            <v>0</v>
          </cell>
          <cell r="W58">
            <v>0</v>
          </cell>
          <cell r="X58">
            <v>0</v>
          </cell>
          <cell r="Y58">
            <v>0</v>
          </cell>
          <cell r="Z58">
            <v>0</v>
          </cell>
          <cell r="AA58">
            <v>0</v>
          </cell>
          <cell r="AB58">
            <v>0</v>
          </cell>
          <cell r="AC58">
            <v>0</v>
          </cell>
          <cell r="AD58">
            <v>0</v>
          </cell>
          <cell r="AE58">
            <v>0</v>
          </cell>
          <cell r="AF58">
            <v>0</v>
          </cell>
          <cell r="AG58">
            <v>0</v>
          </cell>
          <cell r="AH58">
            <v>0</v>
          </cell>
          <cell r="AI58">
            <v>0</v>
          </cell>
          <cell r="AJ58">
            <v>0</v>
          </cell>
          <cell r="AK58">
            <v>0</v>
          </cell>
          <cell r="AL58">
            <v>0</v>
          </cell>
          <cell r="AM58">
            <v>0</v>
          </cell>
          <cell r="AN58">
            <v>0</v>
          </cell>
          <cell r="AO58">
            <v>0</v>
          </cell>
          <cell r="AP58">
            <v>0</v>
          </cell>
          <cell r="AQ58">
            <v>0</v>
          </cell>
          <cell r="AR58">
            <v>0</v>
          </cell>
          <cell r="AS58">
            <v>0</v>
          </cell>
          <cell r="AT58">
            <v>0</v>
          </cell>
          <cell r="AU58">
            <v>7.6166067490811892E-3</v>
          </cell>
        </row>
        <row r="59">
          <cell r="A59" t="str">
            <v>PRO9</v>
          </cell>
          <cell r="B59">
            <v>0</v>
          </cell>
          <cell r="C59" t="str">
            <v xml:space="preserve">BONOS CONSOLIDACION PESOS ESCRIT.5TA.S. </v>
          </cell>
          <cell r="D59" t="str">
            <v>N</v>
          </cell>
          <cell r="U59">
            <v>0</v>
          </cell>
          <cell r="V59">
            <v>0</v>
          </cell>
          <cell r="W59">
            <v>0</v>
          </cell>
          <cell r="X59">
            <v>0</v>
          </cell>
          <cell r="Y59">
            <v>0</v>
          </cell>
          <cell r="Z59">
            <v>0</v>
          </cell>
          <cell r="AA59">
            <v>0</v>
          </cell>
          <cell r="AB59">
            <v>0</v>
          </cell>
          <cell r="AC59">
            <v>0</v>
          </cell>
          <cell r="AD59">
            <v>0</v>
          </cell>
          <cell r="AE59">
            <v>0</v>
          </cell>
          <cell r="AF59">
            <v>0</v>
          </cell>
          <cell r="AG59">
            <v>0</v>
          </cell>
          <cell r="AH59">
            <v>0</v>
          </cell>
          <cell r="AI59">
            <v>0</v>
          </cell>
          <cell r="AJ59">
            <v>0</v>
          </cell>
          <cell r="AK59">
            <v>0</v>
          </cell>
          <cell r="AL59">
            <v>0</v>
          </cell>
          <cell r="AM59">
            <v>0</v>
          </cell>
          <cell r="AN59">
            <v>0</v>
          </cell>
          <cell r="AO59">
            <v>0</v>
          </cell>
          <cell r="AP59">
            <v>0</v>
          </cell>
          <cell r="AQ59">
            <v>0.1</v>
          </cell>
          <cell r="AR59">
            <v>0.11062311000000001</v>
          </cell>
          <cell r="AS59">
            <v>0.11721012006767452</v>
          </cell>
          <cell r="AT59">
            <v>0.12768050575779077</v>
          </cell>
          <cell r="AU59">
            <v>4.658527495497463E-2</v>
          </cell>
        </row>
        <row r="60">
          <cell r="A60" t="str">
            <v>BTVAU$</v>
          </cell>
          <cell r="B60">
            <v>2441</v>
          </cell>
          <cell r="C60" t="str">
            <v xml:space="preserve">BONOS CONSOLIDACION PESOS ESCRIT.5TA.S. </v>
          </cell>
          <cell r="D60" t="str">
            <v>N</v>
          </cell>
          <cell r="U60">
            <v>0</v>
          </cell>
          <cell r="V60">
            <v>0</v>
          </cell>
          <cell r="W60">
            <v>0</v>
          </cell>
          <cell r="X60">
            <v>0</v>
          </cell>
          <cell r="Y60">
            <v>0</v>
          </cell>
          <cell r="Z60">
            <v>0</v>
          </cell>
          <cell r="AA60">
            <v>0</v>
          </cell>
          <cell r="AB60">
            <v>0</v>
          </cell>
          <cell r="AC60">
            <v>0</v>
          </cell>
          <cell r="AD60">
            <v>0</v>
          </cell>
          <cell r="AE60">
            <v>0</v>
          </cell>
          <cell r="AF60">
            <v>0</v>
          </cell>
          <cell r="AG60">
            <v>0</v>
          </cell>
          <cell r="AH60">
            <v>0</v>
          </cell>
          <cell r="AI60">
            <v>0</v>
          </cell>
          <cell r="AJ60">
            <v>0</v>
          </cell>
          <cell r="AK60">
            <v>0</v>
          </cell>
          <cell r="AL60">
            <v>0</v>
          </cell>
          <cell r="AM60">
            <v>0</v>
          </cell>
          <cell r="AN60">
            <v>0</v>
          </cell>
          <cell r="AO60">
            <v>0</v>
          </cell>
          <cell r="AP60">
            <v>0</v>
          </cell>
          <cell r="AQ60">
            <v>0</v>
          </cell>
          <cell r="AR60">
            <v>0.711426</v>
          </cell>
          <cell r="AS60">
            <v>8.1182000000000004E-2</v>
          </cell>
          <cell r="AT60">
            <v>6.9409999999999999E-2</v>
          </cell>
          <cell r="AU60">
            <v>1.4599999999999999E-3</v>
          </cell>
        </row>
        <row r="61">
          <cell r="A61" t="str">
            <v>PRO7</v>
          </cell>
          <cell r="B61">
            <v>2441</v>
          </cell>
          <cell r="C61" t="str">
            <v xml:space="preserve">BONOS CONSOLIDACION PESOS ESCRIT.5TA.S. </v>
          </cell>
          <cell r="D61" t="str">
            <v>N</v>
          </cell>
          <cell r="U61">
            <v>0</v>
          </cell>
          <cell r="V61">
            <v>0</v>
          </cell>
          <cell r="W61">
            <v>0</v>
          </cell>
          <cell r="X61">
            <v>0</v>
          </cell>
          <cell r="Y61">
            <v>0</v>
          </cell>
          <cell r="Z61">
            <v>0</v>
          </cell>
          <cell r="AA61">
            <v>0</v>
          </cell>
          <cell r="AB61">
            <v>0</v>
          </cell>
          <cell r="AC61">
            <v>0</v>
          </cell>
          <cell r="AD61">
            <v>0</v>
          </cell>
          <cell r="AE61">
            <v>0</v>
          </cell>
          <cell r="AF61">
            <v>0</v>
          </cell>
          <cell r="AG61">
            <v>0</v>
          </cell>
          <cell r="AH61">
            <v>0</v>
          </cell>
          <cell r="AI61">
            <v>0</v>
          </cell>
          <cell r="AJ61">
            <v>17.605</v>
          </cell>
          <cell r="AK61">
            <v>38.192999999999998</v>
          </cell>
          <cell r="AL61">
            <v>61.671999999999997</v>
          </cell>
          <cell r="AM61">
            <v>30.948</v>
          </cell>
          <cell r="AN61">
            <v>48.759</v>
          </cell>
          <cell r="AO61">
            <v>40.109000000000002</v>
          </cell>
          <cell r="AP61">
            <v>123.86899999999999</v>
          </cell>
          <cell r="AQ61">
            <v>0</v>
          </cell>
          <cell r="AR61">
            <v>0.711426</v>
          </cell>
          <cell r="AS61">
            <v>8.1182000000000004E-2</v>
          </cell>
          <cell r="AT61">
            <v>6.9409999999999999E-2</v>
          </cell>
          <cell r="AU61">
            <v>1.4599999999999999E-3</v>
          </cell>
        </row>
        <row r="62">
          <cell r="A62" t="str">
            <v>PRO10</v>
          </cell>
          <cell r="B62">
            <v>42441</v>
          </cell>
          <cell r="C62" t="str">
            <v xml:space="preserve">BONO CONSOLIDACION 5 SERIE $            </v>
          </cell>
          <cell r="D62" t="str">
            <v>N</v>
          </cell>
          <cell r="U62">
            <v>0</v>
          </cell>
          <cell r="V62">
            <v>0</v>
          </cell>
          <cell r="W62">
            <v>0</v>
          </cell>
          <cell r="X62">
            <v>0</v>
          </cell>
          <cell r="Y62">
            <v>0</v>
          </cell>
          <cell r="Z62">
            <v>0</v>
          </cell>
          <cell r="AA62">
            <v>0</v>
          </cell>
          <cell r="AB62">
            <v>0</v>
          </cell>
          <cell r="AC62">
            <v>0</v>
          </cell>
          <cell r="AD62">
            <v>0</v>
          </cell>
          <cell r="AE62">
            <v>0</v>
          </cell>
          <cell r="AF62">
            <v>0</v>
          </cell>
          <cell r="AG62">
            <v>0</v>
          </cell>
          <cell r="AH62">
            <v>0</v>
          </cell>
          <cell r="AI62">
            <v>0</v>
          </cell>
          <cell r="AJ62">
            <v>0</v>
          </cell>
          <cell r="AK62">
            <v>0</v>
          </cell>
          <cell r="AL62">
            <v>0</v>
          </cell>
          <cell r="AM62">
            <v>0</v>
          </cell>
          <cell r="AN62">
            <v>0</v>
          </cell>
          <cell r="AO62">
            <v>0</v>
          </cell>
          <cell r="AP62">
            <v>0</v>
          </cell>
          <cell r="AQ62">
            <v>2.8000000000000001E-2</v>
          </cell>
          <cell r="AR62">
            <v>4.6283999999999999E-2</v>
          </cell>
          <cell r="AS62">
            <v>2.6374000000000002E-2</v>
          </cell>
          <cell r="AT62">
            <v>11.567389</v>
          </cell>
          <cell r="AU62">
            <v>0</v>
          </cell>
        </row>
        <row r="63">
          <cell r="A63" t="str">
            <v>BP01/E600</v>
          </cell>
          <cell r="B63">
            <v>2440</v>
          </cell>
          <cell r="C63" t="str">
            <v xml:space="preserve">BONOS CONSOLIDACION U$S ESCRIT.5TA.S.   </v>
          </cell>
          <cell r="D63" t="str">
            <v>N</v>
          </cell>
          <cell r="U63">
            <v>0</v>
          </cell>
          <cell r="V63">
            <v>0</v>
          </cell>
          <cell r="W63">
            <v>0</v>
          </cell>
          <cell r="X63">
            <v>0</v>
          </cell>
          <cell r="Y63">
            <v>0</v>
          </cell>
          <cell r="Z63">
            <v>0</v>
          </cell>
          <cell r="AA63">
            <v>0</v>
          </cell>
          <cell r="AB63">
            <v>0</v>
          </cell>
          <cell r="AC63">
            <v>0</v>
          </cell>
          <cell r="AD63">
            <v>0</v>
          </cell>
          <cell r="AE63">
            <v>0</v>
          </cell>
          <cell r="AF63">
            <v>0</v>
          </cell>
          <cell r="AG63">
            <v>0</v>
          </cell>
          <cell r="AH63">
            <v>0</v>
          </cell>
          <cell r="AI63">
            <v>0</v>
          </cell>
          <cell r="AJ63">
            <v>0</v>
          </cell>
          <cell r="AK63">
            <v>0</v>
          </cell>
          <cell r="AL63">
            <v>0</v>
          </cell>
          <cell r="AM63">
            <v>0</v>
          </cell>
          <cell r="AN63">
            <v>0</v>
          </cell>
          <cell r="AO63">
            <v>0</v>
          </cell>
          <cell r="AP63">
            <v>0</v>
          </cell>
          <cell r="AQ63">
            <v>2.8000000000000001E-2</v>
          </cell>
          <cell r="AR63">
            <v>4.6283999999999999E-2</v>
          </cell>
          <cell r="AS63">
            <v>2.6374000000000002E-2</v>
          </cell>
          <cell r="AT63">
            <v>11.567389</v>
          </cell>
          <cell r="AU63">
            <v>11.499563</v>
          </cell>
        </row>
        <row r="64">
          <cell r="A64" t="str">
            <v>BP01/E521</v>
          </cell>
          <cell r="B64">
            <v>2440</v>
          </cell>
          <cell r="C64" t="str">
            <v xml:space="preserve">BONOS CONSOLIDACION U$S ESCRIT.5TA.S.   </v>
          </cell>
          <cell r="D64" t="str">
            <v>N</v>
          </cell>
          <cell r="U64">
            <v>0</v>
          </cell>
          <cell r="V64">
            <v>0</v>
          </cell>
          <cell r="W64">
            <v>0</v>
          </cell>
          <cell r="X64">
            <v>0</v>
          </cell>
          <cell r="Y64">
            <v>0</v>
          </cell>
          <cell r="Z64">
            <v>0</v>
          </cell>
          <cell r="AA64">
            <v>0</v>
          </cell>
          <cell r="AB64">
            <v>0</v>
          </cell>
          <cell r="AC64">
            <v>0</v>
          </cell>
          <cell r="AD64">
            <v>0</v>
          </cell>
          <cell r="AE64">
            <v>0</v>
          </cell>
          <cell r="AF64">
            <v>0</v>
          </cell>
          <cell r="AG64">
            <v>0</v>
          </cell>
          <cell r="AH64">
            <v>0</v>
          </cell>
          <cell r="AI64">
            <v>0</v>
          </cell>
          <cell r="AJ64">
            <v>0</v>
          </cell>
          <cell r="AK64">
            <v>20.54</v>
          </cell>
          <cell r="AL64">
            <v>40.734999999999999</v>
          </cell>
          <cell r="AM64">
            <v>9.484</v>
          </cell>
          <cell r="AN64">
            <v>9.407</v>
          </cell>
          <cell r="AO64">
            <v>10.92</v>
          </cell>
          <cell r="AP64">
            <v>99.313999999999993</v>
          </cell>
          <cell r="AQ64">
            <v>2.8000000000000001E-2</v>
          </cell>
          <cell r="AR64">
            <v>4.6283999999999999E-2</v>
          </cell>
          <cell r="AS64">
            <v>2.6374000000000002E-2</v>
          </cell>
          <cell r="AT64">
            <v>11.567389</v>
          </cell>
          <cell r="AU64">
            <v>11.499563</v>
          </cell>
        </row>
        <row r="65">
          <cell r="A65" t="str">
            <v>BIHD</v>
          </cell>
          <cell r="B65">
            <v>42440</v>
          </cell>
          <cell r="C65" t="str">
            <v xml:space="preserve">BONO CONSOLIDACION 5 SERIE U$S          </v>
          </cell>
          <cell r="D65" t="str">
            <v>N</v>
          </cell>
          <cell r="U65">
            <v>0</v>
          </cell>
          <cell r="V65">
            <v>0</v>
          </cell>
          <cell r="W65">
            <v>1.1336422638577675</v>
          </cell>
          <cell r="X65">
            <v>6.6835632417107521E-3</v>
          </cell>
          <cell r="Y65">
            <v>6.7740633629812079E-3</v>
          </cell>
          <cell r="Z65">
            <v>6.8687006326526006E-3</v>
          </cell>
          <cell r="AA65">
            <v>6.9669472636741678E-3</v>
          </cell>
          <cell r="AB65">
            <v>3.6589638037176071</v>
          </cell>
          <cell r="AC65">
            <v>3.7110266053827639</v>
          </cell>
          <cell r="AD65">
            <v>1.1732656508120816</v>
          </cell>
          <cell r="AE65">
            <v>0.66436070831221483</v>
          </cell>
          <cell r="AF65">
            <v>0.67074871028319316</v>
          </cell>
          <cell r="AG65">
            <v>0.68293534546785617</v>
          </cell>
          <cell r="AH65">
            <v>0.66572538084399657</v>
          </cell>
          <cell r="AI65">
            <v>0.64851541255694778</v>
          </cell>
          <cell r="AJ65">
            <v>0.65003442339260409</v>
          </cell>
          <cell r="AK65">
            <v>0.61445983555309458</v>
          </cell>
          <cell r="AL65">
            <v>0.59723965673058466</v>
          </cell>
          <cell r="AM65">
            <v>0.58001947977179213</v>
          </cell>
          <cell r="AN65">
            <v>0.57614865739812826</v>
          </cell>
          <cell r="AO65">
            <v>0.55852001244988947</v>
          </cell>
          <cell r="AP65">
            <v>0.5408913800038474</v>
          </cell>
          <cell r="AQ65">
            <v>1.8096080166165044E-2</v>
          </cell>
          <cell r="AR65">
            <v>1.7486426128482661E-2</v>
          </cell>
          <cell r="AS65">
            <v>1.5934514701997721E-2</v>
          </cell>
          <cell r="AT65">
            <v>1.5358898631912683E-2</v>
          </cell>
          <cell r="AU65">
            <v>0</v>
          </cell>
        </row>
        <row r="66">
          <cell r="A66" t="str">
            <v>FERRO</v>
          </cell>
          <cell r="B66">
            <v>2193</v>
          </cell>
          <cell r="C66" t="str">
            <v>FERROBONOS</v>
          </cell>
          <cell r="D66" t="str">
            <v>N</v>
          </cell>
          <cell r="U66">
            <v>0</v>
          </cell>
          <cell r="V66">
            <v>0</v>
          </cell>
          <cell r="W66">
            <v>0</v>
          </cell>
          <cell r="X66">
            <v>0</v>
          </cell>
          <cell r="Y66">
            <v>0</v>
          </cell>
          <cell r="Z66">
            <v>0</v>
          </cell>
          <cell r="AA66">
            <v>0.03</v>
          </cell>
          <cell r="AB66">
            <v>0.03</v>
          </cell>
          <cell r="AC66">
            <v>0.03</v>
          </cell>
          <cell r="AD66">
            <v>0.03</v>
          </cell>
          <cell r="AE66">
            <v>0.03</v>
          </cell>
          <cell r="AF66">
            <v>0.03</v>
          </cell>
          <cell r="AG66">
            <v>0.03</v>
          </cell>
          <cell r="AH66">
            <v>0.03</v>
          </cell>
          <cell r="AI66">
            <v>0.03</v>
          </cell>
          <cell r="AJ66">
            <v>0.03</v>
          </cell>
          <cell r="AK66">
            <v>0.03</v>
          </cell>
          <cell r="AL66">
            <v>0.03</v>
          </cell>
          <cell r="AM66">
            <v>0.03</v>
          </cell>
          <cell r="AN66">
            <v>0.03</v>
          </cell>
          <cell r="AO66">
            <v>0.03</v>
          </cell>
          <cell r="AP66">
            <v>0.03</v>
          </cell>
          <cell r="AQ66">
            <v>0.03</v>
          </cell>
          <cell r="AR66">
            <v>0.03</v>
          </cell>
          <cell r="AS66">
            <v>0.03</v>
          </cell>
          <cell r="AT66">
            <v>0.03</v>
          </cell>
          <cell r="AU66">
            <v>0.03</v>
          </cell>
        </row>
        <row r="67">
          <cell r="A67" t="str">
            <v>BT98</v>
          </cell>
          <cell r="B67">
            <v>5301</v>
          </cell>
          <cell r="C67" t="str">
            <v xml:space="preserve">BONOS DEL TESORO ( BONTES ) V.13/12/98  </v>
          </cell>
          <cell r="D67" t="str">
            <v>N</v>
          </cell>
          <cell r="U67">
            <v>0</v>
          </cell>
          <cell r="V67">
            <v>0</v>
          </cell>
          <cell r="W67">
            <v>0</v>
          </cell>
          <cell r="X67">
            <v>0</v>
          </cell>
          <cell r="Y67">
            <v>38.5</v>
          </cell>
          <cell r="Z67">
            <v>327.84600000000012</v>
          </cell>
          <cell r="AA67">
            <v>309.51900000000001</v>
          </cell>
          <cell r="AB67">
            <v>346.68199999999996</v>
          </cell>
          <cell r="AC67">
            <v>194.364</v>
          </cell>
          <cell r="AD67">
            <v>390.95</v>
          </cell>
          <cell r="AE67">
            <v>433.3570000000002</v>
          </cell>
          <cell r="AF67">
            <v>510.93299999999999</v>
          </cell>
          <cell r="AG67">
            <v>0</v>
          </cell>
          <cell r="AH67">
            <v>0</v>
          </cell>
          <cell r="AI67">
            <v>0</v>
          </cell>
          <cell r="AJ67">
            <v>0</v>
          </cell>
          <cell r="AK67">
            <v>0</v>
          </cell>
          <cell r="AL67">
            <v>0</v>
          </cell>
          <cell r="AM67">
            <v>0</v>
          </cell>
          <cell r="AN67">
            <v>0</v>
          </cell>
          <cell r="AO67">
            <v>0</v>
          </cell>
          <cell r="AP67">
            <v>0</v>
          </cell>
          <cell r="AQ67">
            <v>0</v>
          </cell>
          <cell r="AR67">
            <v>0</v>
          </cell>
          <cell r="AS67">
            <v>0</v>
          </cell>
          <cell r="AT67">
            <v>0</v>
          </cell>
          <cell r="AU67">
            <v>0</v>
          </cell>
        </row>
        <row r="68">
          <cell r="A68" t="str">
            <v>BT01</v>
          </cell>
          <cell r="B68">
            <v>5305</v>
          </cell>
          <cell r="C68" t="str">
            <v xml:space="preserve">BONOS DEL TESORO (BONTES) 9,50 % V.2001 </v>
          </cell>
          <cell r="D68" t="str">
            <v>N</v>
          </cell>
          <cell r="U68">
            <v>0</v>
          </cell>
          <cell r="V68">
            <v>0</v>
          </cell>
          <cell r="W68">
            <v>0</v>
          </cell>
          <cell r="X68">
            <v>0</v>
          </cell>
          <cell r="Y68">
            <v>0</v>
          </cell>
          <cell r="Z68">
            <v>0</v>
          </cell>
          <cell r="AA68">
            <v>0</v>
          </cell>
          <cell r="AB68">
            <v>0</v>
          </cell>
          <cell r="AC68">
            <v>0</v>
          </cell>
          <cell r="AD68">
            <v>0</v>
          </cell>
          <cell r="AE68">
            <v>0</v>
          </cell>
          <cell r="AF68">
            <v>0</v>
          </cell>
          <cell r="AG68">
            <v>0</v>
          </cell>
          <cell r="AH68">
            <v>0</v>
          </cell>
          <cell r="AI68">
            <v>147.59725699792969</v>
          </cell>
          <cell r="AJ68">
            <v>198.41945599801392</v>
          </cell>
          <cell r="AK68">
            <v>207.59359799794643</v>
          </cell>
          <cell r="AL68">
            <v>253.38191000959682</v>
          </cell>
          <cell r="AM68">
            <v>221.70635501507545</v>
          </cell>
          <cell r="AN68">
            <v>259.51565400774456</v>
          </cell>
          <cell r="AO68">
            <v>223.79784700099307</v>
          </cell>
          <cell r="AP68">
            <v>194.29609500000001</v>
          </cell>
          <cell r="AQ68">
            <v>0</v>
          </cell>
          <cell r="AR68">
            <v>0</v>
          </cell>
          <cell r="AS68">
            <v>0</v>
          </cell>
          <cell r="AT68">
            <v>0</v>
          </cell>
          <cell r="AU68">
            <v>0</v>
          </cell>
        </row>
        <row r="69">
          <cell r="A69" t="str">
            <v>BT02</v>
          </cell>
          <cell r="B69">
            <v>5302</v>
          </cell>
          <cell r="C69" t="str">
            <v xml:space="preserve">BONOS DEL TESORO (BONTES ) V. 9/5/2002  </v>
          </cell>
          <cell r="D69" t="str">
            <v>N</v>
          </cell>
          <cell r="U69">
            <v>0</v>
          </cell>
          <cell r="V69">
            <v>0</v>
          </cell>
          <cell r="W69">
            <v>0</v>
          </cell>
          <cell r="X69">
            <v>0</v>
          </cell>
          <cell r="Y69">
            <v>0</v>
          </cell>
          <cell r="Z69">
            <v>0</v>
          </cell>
          <cell r="AA69">
            <v>129.86100000000013</v>
          </cell>
          <cell r="AB69">
            <v>364.97300000000001</v>
          </cell>
          <cell r="AC69">
            <v>404.53199999999998</v>
          </cell>
          <cell r="AD69">
            <v>349.41300000000001</v>
          </cell>
          <cell r="AE69">
            <v>427.41699999999997</v>
          </cell>
          <cell r="AF69">
            <v>652.678</v>
          </cell>
          <cell r="AG69">
            <v>659.11800000000005</v>
          </cell>
          <cell r="AH69">
            <v>686.34299999999996</v>
          </cell>
          <cell r="AI69">
            <v>698.19500000000005</v>
          </cell>
          <cell r="AJ69">
            <v>747.68299999999999</v>
          </cell>
          <cell r="AK69">
            <v>764.26</v>
          </cell>
          <cell r="AL69">
            <v>753.17300000000034</v>
          </cell>
          <cell r="AM69">
            <v>742.46199999999999</v>
          </cell>
          <cell r="AN69">
            <v>713.89</v>
          </cell>
          <cell r="AO69">
            <v>491.34899999999999</v>
          </cell>
          <cell r="AP69">
            <v>488.66699999999997</v>
          </cell>
          <cell r="AQ69">
            <v>361.20400000000001</v>
          </cell>
          <cell r="AR69">
            <v>342.661</v>
          </cell>
          <cell r="AS69">
            <v>243.00200000000001</v>
          </cell>
          <cell r="AT69">
            <v>251.70400000000001</v>
          </cell>
          <cell r="AU69">
            <v>268.41899999999998</v>
          </cell>
        </row>
        <row r="70">
          <cell r="A70" t="str">
            <v>BT03</v>
          </cell>
          <cell r="B70">
            <v>5307</v>
          </cell>
          <cell r="C70" t="str">
            <v xml:space="preserve">BONOS DEL TESORO U$S(BONTES)11,75% 2003 </v>
          </cell>
          <cell r="D70" t="str">
            <v>N</v>
          </cell>
          <cell r="U70">
            <v>0</v>
          </cell>
          <cell r="V70">
            <v>0</v>
          </cell>
          <cell r="W70">
            <v>0</v>
          </cell>
          <cell r="X70">
            <v>0</v>
          </cell>
          <cell r="Y70">
            <v>0</v>
          </cell>
          <cell r="Z70">
            <v>0</v>
          </cell>
          <cell r="AA70">
            <v>0</v>
          </cell>
          <cell r="AB70">
            <v>0</v>
          </cell>
          <cell r="AC70">
            <v>0</v>
          </cell>
          <cell r="AD70">
            <v>0</v>
          </cell>
          <cell r="AE70">
            <v>0</v>
          </cell>
          <cell r="AF70">
            <v>0</v>
          </cell>
          <cell r="AG70">
            <v>0</v>
          </cell>
          <cell r="AH70">
            <v>0</v>
          </cell>
          <cell r="AI70">
            <v>0</v>
          </cell>
          <cell r="AJ70">
            <v>0</v>
          </cell>
          <cell r="AK70">
            <v>0</v>
          </cell>
          <cell r="AL70">
            <v>154.55578900483084</v>
          </cell>
          <cell r="AM70">
            <v>227.31303800804835</v>
          </cell>
          <cell r="AN70">
            <v>218.69150600571979</v>
          </cell>
          <cell r="AO70">
            <v>259.52081699600791</v>
          </cell>
          <cell r="AP70">
            <v>282.79060900000002</v>
          </cell>
          <cell r="AQ70">
            <v>191.901364</v>
          </cell>
          <cell r="AR70">
            <v>168.52092999999999</v>
          </cell>
          <cell r="AS70">
            <v>81.679444000000004</v>
          </cell>
          <cell r="AT70">
            <v>75.928169999999994</v>
          </cell>
          <cell r="AU70">
            <v>89.560400999999999</v>
          </cell>
        </row>
        <row r="71">
          <cell r="A71" t="str">
            <v>BT03Flot</v>
          </cell>
          <cell r="B71">
            <v>5303</v>
          </cell>
          <cell r="C71" t="str">
            <v>BONOS DEL TESORO U$S (BONTES)V.21-7-2003</v>
          </cell>
          <cell r="D71" t="str">
            <v>N</v>
          </cell>
          <cell r="U71">
            <v>0</v>
          </cell>
          <cell r="V71">
            <v>0</v>
          </cell>
          <cell r="W71">
            <v>0</v>
          </cell>
          <cell r="X71">
            <v>0</v>
          </cell>
          <cell r="Y71">
            <v>0</v>
          </cell>
          <cell r="Z71">
            <v>0</v>
          </cell>
          <cell r="AA71">
            <v>0</v>
          </cell>
          <cell r="AB71">
            <v>0</v>
          </cell>
          <cell r="AC71">
            <v>0</v>
          </cell>
          <cell r="AD71">
            <v>0</v>
          </cell>
          <cell r="AE71">
            <v>0</v>
          </cell>
          <cell r="AF71">
            <v>276.93299999999999</v>
          </cell>
          <cell r="AG71">
            <v>149.69800000000001</v>
          </cell>
          <cell r="AH71">
            <v>126.83</v>
          </cell>
          <cell r="AI71">
            <v>133.203</v>
          </cell>
          <cell r="AJ71">
            <v>133.506</v>
          </cell>
          <cell r="AK71">
            <v>112.27800000000001</v>
          </cell>
          <cell r="AL71">
            <v>113.785</v>
          </cell>
          <cell r="AM71">
            <v>135.77799999999999</v>
          </cell>
          <cell r="AN71">
            <v>118.477</v>
          </cell>
          <cell r="AO71">
            <v>63.860999999999997</v>
          </cell>
          <cell r="AP71">
            <v>34.993000000000002</v>
          </cell>
          <cell r="AQ71">
            <v>13.929</v>
          </cell>
          <cell r="AR71">
            <v>17.811</v>
          </cell>
          <cell r="AS71">
            <v>12.657</v>
          </cell>
          <cell r="AT71">
            <v>13.613</v>
          </cell>
          <cell r="AU71">
            <v>14.61</v>
          </cell>
        </row>
        <row r="72">
          <cell r="A72" t="str">
            <v>BT04</v>
          </cell>
          <cell r="B72">
            <v>5306</v>
          </cell>
          <cell r="C72" t="str">
            <v xml:space="preserve">BONOS DEL TESORO (BONTES) 11,25% V.2004 </v>
          </cell>
          <cell r="D72" t="str">
            <v>N</v>
          </cell>
          <cell r="U72">
            <v>0</v>
          </cell>
          <cell r="V72">
            <v>0</v>
          </cell>
          <cell r="W72">
            <v>0</v>
          </cell>
          <cell r="X72">
            <v>0</v>
          </cell>
          <cell r="Y72">
            <v>0</v>
          </cell>
          <cell r="Z72">
            <v>0</v>
          </cell>
          <cell r="AA72">
            <v>0</v>
          </cell>
          <cell r="AB72">
            <v>0</v>
          </cell>
          <cell r="AC72">
            <v>0</v>
          </cell>
          <cell r="AD72">
            <v>0</v>
          </cell>
          <cell r="AE72">
            <v>0</v>
          </cell>
          <cell r="AF72">
            <v>0</v>
          </cell>
          <cell r="AG72">
            <v>0</v>
          </cell>
          <cell r="AH72">
            <v>0</v>
          </cell>
          <cell r="AI72">
            <v>138.12399601058198</v>
          </cell>
          <cell r="AJ72">
            <v>224.79051798804807</v>
          </cell>
          <cell r="AK72">
            <v>241.7449</v>
          </cell>
          <cell r="AL72">
            <v>221.50846399617578</v>
          </cell>
          <cell r="AM72">
            <v>331.31151699999998</v>
          </cell>
          <cell r="AN72">
            <v>327.30173500000001</v>
          </cell>
          <cell r="AO72">
            <v>329.33452900103009</v>
          </cell>
          <cell r="AP72">
            <v>195.287995</v>
          </cell>
          <cell r="AQ72">
            <v>134.475695</v>
          </cell>
          <cell r="AR72">
            <v>130.90362099999999</v>
          </cell>
          <cell r="AS72">
            <v>78.915716000000003</v>
          </cell>
          <cell r="AT72">
            <v>86.583769000000004</v>
          </cell>
          <cell r="AU72">
            <v>87.756361999999996</v>
          </cell>
        </row>
        <row r="73">
          <cell r="A73" t="str">
            <v>BT05</v>
          </cell>
          <cell r="B73">
            <v>5308</v>
          </cell>
          <cell r="C73" t="str">
            <v>BONOS DEL TESORO U$S(BONTES)12,125% 2005</v>
          </cell>
          <cell r="D73" t="str">
            <v>N</v>
          </cell>
          <cell r="U73">
            <v>0</v>
          </cell>
          <cell r="V73">
            <v>0</v>
          </cell>
          <cell r="W73">
            <v>0</v>
          </cell>
          <cell r="X73">
            <v>0</v>
          </cell>
          <cell r="Y73">
            <v>0</v>
          </cell>
          <cell r="Z73">
            <v>0</v>
          </cell>
          <cell r="AA73">
            <v>0</v>
          </cell>
          <cell r="AB73">
            <v>0</v>
          </cell>
          <cell r="AC73">
            <v>0</v>
          </cell>
          <cell r="AD73">
            <v>0</v>
          </cell>
          <cell r="AE73">
            <v>0</v>
          </cell>
          <cell r="AF73">
            <v>0</v>
          </cell>
          <cell r="AG73">
            <v>0</v>
          </cell>
          <cell r="AH73">
            <v>0</v>
          </cell>
          <cell r="AI73">
            <v>0</v>
          </cell>
          <cell r="AJ73">
            <v>0</v>
          </cell>
          <cell r="AK73">
            <v>0</v>
          </cell>
          <cell r="AL73">
            <v>110.17448399806381</v>
          </cell>
          <cell r="AM73">
            <v>199.12099500513852</v>
          </cell>
          <cell r="AN73">
            <v>283.55675800956908</v>
          </cell>
          <cell r="AO73">
            <v>354.65318800403224</v>
          </cell>
          <cell r="AP73">
            <v>231.21057500000001</v>
          </cell>
          <cell r="AQ73">
            <v>177.37463</v>
          </cell>
          <cell r="AR73">
            <v>161.81280699999999</v>
          </cell>
          <cell r="AS73">
            <v>92.387896999999995</v>
          </cell>
          <cell r="AT73">
            <v>111.30803299999999</v>
          </cell>
          <cell r="AU73">
            <v>114.19304200000001</v>
          </cell>
        </row>
        <row r="74">
          <cell r="A74" t="str">
            <v>BT06</v>
          </cell>
          <cell r="B74">
            <v>5309</v>
          </cell>
          <cell r="C74" t="str">
            <v>BONOS DEL TESORO (BONTES) U$S V.15/05/06</v>
          </cell>
          <cell r="D74" t="str">
            <v>N</v>
          </cell>
          <cell r="U74">
            <v>0</v>
          </cell>
          <cell r="V74">
            <v>0</v>
          </cell>
          <cell r="W74">
            <v>0</v>
          </cell>
          <cell r="X74">
            <v>0</v>
          </cell>
          <cell r="Y74">
            <v>0</v>
          </cell>
          <cell r="Z74">
            <v>0</v>
          </cell>
          <cell r="AA74">
            <v>0</v>
          </cell>
          <cell r="AB74">
            <v>0</v>
          </cell>
          <cell r="AC74">
            <v>0</v>
          </cell>
          <cell r="AD74">
            <v>0</v>
          </cell>
          <cell r="AE74">
            <v>0</v>
          </cell>
          <cell r="AF74">
            <v>0</v>
          </cell>
          <cell r="AG74">
            <v>0</v>
          </cell>
          <cell r="AH74">
            <v>0</v>
          </cell>
          <cell r="AI74">
            <v>0</v>
          </cell>
          <cell r="AJ74">
            <v>0</v>
          </cell>
          <cell r="AK74">
            <v>0</v>
          </cell>
          <cell r="AL74">
            <v>0</v>
          </cell>
          <cell r="AM74">
            <v>0</v>
          </cell>
          <cell r="AN74">
            <v>0</v>
          </cell>
          <cell r="AO74">
            <v>0</v>
          </cell>
          <cell r="AP74">
            <v>301.76301599999999</v>
          </cell>
          <cell r="AQ74">
            <v>52.991059999999997</v>
          </cell>
          <cell r="AR74">
            <v>36.736552000000003</v>
          </cell>
          <cell r="AS74">
            <v>20.760338999999998</v>
          </cell>
          <cell r="AT74">
            <v>17.963735</v>
          </cell>
          <cell r="AU74">
            <v>21.220146</v>
          </cell>
        </row>
        <row r="75">
          <cell r="A75" t="str">
            <v>BT27</v>
          </cell>
          <cell r="B75">
            <v>5304</v>
          </cell>
          <cell r="C75" t="str">
            <v xml:space="preserve">BONOS TESORO U$S (BONTES)V.19-9-2027    </v>
          </cell>
          <cell r="D75" t="str">
            <v>N</v>
          </cell>
          <cell r="U75">
            <v>0</v>
          </cell>
          <cell r="V75">
            <v>0</v>
          </cell>
          <cell r="W75">
            <v>0</v>
          </cell>
          <cell r="X75">
            <v>0</v>
          </cell>
          <cell r="Y75">
            <v>0</v>
          </cell>
          <cell r="Z75">
            <v>0</v>
          </cell>
          <cell r="AA75">
            <v>0</v>
          </cell>
          <cell r="AB75">
            <v>0</v>
          </cell>
          <cell r="AC75">
            <v>0</v>
          </cell>
          <cell r="AD75">
            <v>0</v>
          </cell>
          <cell r="AE75">
            <v>0</v>
          </cell>
          <cell r="AF75">
            <v>0</v>
          </cell>
          <cell r="AG75">
            <v>0</v>
          </cell>
          <cell r="AH75">
            <v>0</v>
          </cell>
          <cell r="AI75">
            <v>11.324999999999999</v>
          </cell>
          <cell r="AJ75">
            <v>11.324999999999999</v>
          </cell>
          <cell r="AK75">
            <v>0.70699999999999996</v>
          </cell>
          <cell r="AL75">
            <v>6.7070000000000034</v>
          </cell>
          <cell r="AM75">
            <v>6.7070000000000034</v>
          </cell>
          <cell r="AN75">
            <v>0.70699999999999996</v>
          </cell>
          <cell r="AO75">
            <v>0.70699999999999996</v>
          </cell>
          <cell r="AP75">
            <v>0.70699999999999996</v>
          </cell>
          <cell r="AQ75">
            <v>0.72</v>
          </cell>
          <cell r="AR75">
            <v>1</v>
          </cell>
          <cell r="AS75">
            <v>1.2999999999999999E-2</v>
          </cell>
          <cell r="AT75">
            <v>1.2999999999999999E-2</v>
          </cell>
          <cell r="AU75">
            <v>0</v>
          </cell>
        </row>
        <row r="76">
          <cell r="A76" t="str">
            <v>BT2006</v>
          </cell>
          <cell r="B76">
            <v>0</v>
          </cell>
          <cell r="C76" t="str">
            <v>BONOS TESORO U$S (BONTES) V.2006 (YPF)</v>
          </cell>
          <cell r="D76" t="str">
            <v>N</v>
          </cell>
          <cell r="U76">
            <v>0</v>
          </cell>
          <cell r="V76">
            <v>0</v>
          </cell>
          <cell r="W76">
            <v>0</v>
          </cell>
          <cell r="X76">
            <v>0</v>
          </cell>
          <cell r="Y76">
            <v>0</v>
          </cell>
          <cell r="Z76">
            <v>0</v>
          </cell>
          <cell r="AA76">
            <v>0</v>
          </cell>
          <cell r="AB76">
            <v>0</v>
          </cell>
          <cell r="AC76">
            <v>0</v>
          </cell>
          <cell r="AD76">
            <v>0</v>
          </cell>
          <cell r="AE76">
            <v>0</v>
          </cell>
          <cell r="AF76">
            <v>0</v>
          </cell>
          <cell r="AG76">
            <v>0</v>
          </cell>
          <cell r="AH76">
            <v>0</v>
          </cell>
          <cell r="AI76">
            <v>0</v>
          </cell>
          <cell r="AJ76">
            <v>0</v>
          </cell>
          <cell r="AK76">
            <v>0</v>
          </cell>
          <cell r="AL76">
            <v>0</v>
          </cell>
          <cell r="AM76">
            <v>0</v>
          </cell>
          <cell r="AN76">
            <v>0</v>
          </cell>
          <cell r="AO76">
            <v>0</v>
          </cell>
          <cell r="AP76">
            <v>0</v>
          </cell>
          <cell r="AQ76">
            <v>0</v>
          </cell>
          <cell r="AR76">
            <v>0</v>
          </cell>
          <cell r="AS76">
            <v>0</v>
          </cell>
          <cell r="AT76">
            <v>0</v>
          </cell>
          <cell r="AU76">
            <v>0</v>
          </cell>
        </row>
        <row r="77">
          <cell r="A77" t="str">
            <v>BOARDOM</v>
          </cell>
          <cell r="B77">
            <v>0</v>
          </cell>
          <cell r="C77" t="str">
            <v>BONO ARGENTINA - TRAMO DOMESTICO</v>
          </cell>
          <cell r="D77" t="str">
            <v>N</v>
          </cell>
          <cell r="U77">
            <v>0</v>
          </cell>
          <cell r="V77">
            <v>0</v>
          </cell>
          <cell r="W77">
            <v>0</v>
          </cell>
          <cell r="X77">
            <v>0</v>
          </cell>
          <cell r="Y77">
            <v>0</v>
          </cell>
          <cell r="Z77">
            <v>0</v>
          </cell>
          <cell r="AA77">
            <v>0</v>
          </cell>
          <cell r="AB77">
            <v>0</v>
          </cell>
          <cell r="AC77">
            <v>0</v>
          </cell>
          <cell r="AD77">
            <v>0</v>
          </cell>
          <cell r="AE77">
            <v>0</v>
          </cell>
          <cell r="AF77">
            <v>0</v>
          </cell>
          <cell r="AG77">
            <v>0</v>
          </cell>
          <cell r="AH77">
            <v>0</v>
          </cell>
          <cell r="AI77">
            <v>0</v>
          </cell>
          <cell r="AJ77">
            <v>0</v>
          </cell>
          <cell r="AK77">
            <v>0</v>
          </cell>
          <cell r="AL77">
            <v>0</v>
          </cell>
          <cell r="AM77">
            <v>0</v>
          </cell>
          <cell r="AN77">
            <v>0</v>
          </cell>
          <cell r="AO77">
            <v>0</v>
          </cell>
          <cell r="AP77">
            <v>0</v>
          </cell>
          <cell r="AQ77">
            <v>0</v>
          </cell>
          <cell r="AR77">
            <v>0</v>
          </cell>
          <cell r="AS77">
            <v>0</v>
          </cell>
          <cell r="AT77">
            <v>0</v>
          </cell>
          <cell r="AU77">
            <v>0</v>
          </cell>
        </row>
        <row r="78">
          <cell r="A78" t="str">
            <v>BTVA$</v>
          </cell>
          <cell r="B78">
            <v>0</v>
          </cell>
          <cell r="C78" t="str">
            <v xml:space="preserve">BONOS GOB. NACIONAL PESOS T.VARIA. V.2001 </v>
          </cell>
          <cell r="D78" t="str">
            <v>N</v>
          </cell>
          <cell r="U78">
            <v>0</v>
          </cell>
          <cell r="V78">
            <v>0</v>
          </cell>
          <cell r="W78">
            <v>0</v>
          </cell>
          <cell r="X78">
            <v>0</v>
          </cell>
          <cell r="Y78">
            <v>0</v>
          </cell>
          <cell r="Z78">
            <v>0</v>
          </cell>
          <cell r="AA78">
            <v>0</v>
          </cell>
          <cell r="AB78">
            <v>0</v>
          </cell>
          <cell r="AC78">
            <v>0</v>
          </cell>
          <cell r="AD78">
            <v>0</v>
          </cell>
          <cell r="AE78">
            <v>0</v>
          </cell>
          <cell r="AF78">
            <v>0</v>
          </cell>
          <cell r="AG78">
            <v>0</v>
          </cell>
          <cell r="AH78">
            <v>0</v>
          </cell>
          <cell r="AI78">
            <v>0</v>
          </cell>
          <cell r="AJ78">
            <v>0</v>
          </cell>
          <cell r="AK78">
            <v>0</v>
          </cell>
          <cell r="AL78">
            <v>0</v>
          </cell>
          <cell r="AM78">
            <v>0</v>
          </cell>
          <cell r="AN78">
            <v>0</v>
          </cell>
          <cell r="AO78">
            <v>0</v>
          </cell>
          <cell r="AP78">
            <v>0</v>
          </cell>
          <cell r="AQ78">
            <v>0</v>
          </cell>
          <cell r="AR78">
            <v>0</v>
          </cell>
          <cell r="AS78">
            <v>0</v>
          </cell>
          <cell r="AT78">
            <v>0</v>
          </cell>
          <cell r="AU78">
            <v>0</v>
          </cell>
        </row>
        <row r="79">
          <cell r="A79" t="str">
            <v>BTVAU$</v>
          </cell>
          <cell r="B79">
            <v>5401</v>
          </cell>
          <cell r="C79" t="str">
            <v xml:space="preserve">BONOS GOB. NACIONAL U$S T.VARIA. V.2001 </v>
          </cell>
          <cell r="D79" t="str">
            <v>N</v>
          </cell>
          <cell r="U79">
            <v>0</v>
          </cell>
          <cell r="V79">
            <v>0</v>
          </cell>
          <cell r="W79">
            <v>0</v>
          </cell>
          <cell r="X79">
            <v>0</v>
          </cell>
          <cell r="Y79">
            <v>0</v>
          </cell>
          <cell r="Z79">
            <v>0</v>
          </cell>
          <cell r="AA79">
            <v>0</v>
          </cell>
          <cell r="AB79">
            <v>0</v>
          </cell>
          <cell r="AC79">
            <v>0</v>
          </cell>
          <cell r="AD79">
            <v>101</v>
          </cell>
          <cell r="AE79">
            <v>104</v>
          </cell>
          <cell r="AF79">
            <v>104</v>
          </cell>
          <cell r="AG79">
            <v>52</v>
          </cell>
          <cell r="AH79">
            <v>109</v>
          </cell>
          <cell r="AI79">
            <v>63</v>
          </cell>
          <cell r="AJ79">
            <v>103</v>
          </cell>
          <cell r="AK79">
            <v>40</v>
          </cell>
          <cell r="AL79">
            <v>78.666672964824144</v>
          </cell>
          <cell r="AM79">
            <v>37.566677397119342</v>
          </cell>
          <cell r="AN79">
            <v>1.3000010367170647</v>
          </cell>
          <cell r="AO79">
            <v>8.4917040307692293</v>
          </cell>
          <cell r="AP79">
            <v>0</v>
          </cell>
          <cell r="AQ79">
            <v>0</v>
          </cell>
          <cell r="AR79">
            <v>0</v>
          </cell>
          <cell r="AS79">
            <v>0</v>
          </cell>
          <cell r="AT79">
            <v>0</v>
          </cell>
          <cell r="AU79">
            <v>0</v>
          </cell>
        </row>
        <row r="80">
          <cell r="A80" t="str">
            <v>BP06/B450-Fid3</v>
          </cell>
          <cell r="B80">
            <v>5426</v>
          </cell>
          <cell r="C80" t="str">
            <v>BONO PAGARE</v>
          </cell>
          <cell r="D80" t="str">
            <v>N</v>
          </cell>
          <cell r="U80">
            <v>0</v>
          </cell>
          <cell r="V80">
            <v>0</v>
          </cell>
          <cell r="W80">
            <v>0</v>
          </cell>
          <cell r="X80">
            <v>0</v>
          </cell>
          <cell r="Y80">
            <v>0</v>
          </cell>
          <cell r="Z80">
            <v>0</v>
          </cell>
          <cell r="AA80">
            <v>0</v>
          </cell>
          <cell r="AB80">
            <v>0</v>
          </cell>
          <cell r="AC80">
            <v>0</v>
          </cell>
          <cell r="AD80">
            <v>0</v>
          </cell>
          <cell r="AE80">
            <v>0</v>
          </cell>
          <cell r="AF80">
            <v>0</v>
          </cell>
          <cell r="AG80">
            <v>0</v>
          </cell>
          <cell r="AH80">
            <v>0</v>
          </cell>
          <cell r="AI80">
            <v>0</v>
          </cell>
          <cell r="AJ80">
            <v>17.605</v>
          </cell>
          <cell r="AK80">
            <v>38.192999999999998</v>
          </cell>
          <cell r="AL80">
            <v>61.671999999999997</v>
          </cell>
          <cell r="AM80">
            <v>30.948</v>
          </cell>
          <cell r="AN80">
            <v>48.759</v>
          </cell>
          <cell r="AO80">
            <v>40.109000000000002</v>
          </cell>
          <cell r="AP80">
            <v>123.86899999999999</v>
          </cell>
          <cell r="AQ80">
            <v>56.341399999999993</v>
          </cell>
          <cell r="AR80">
            <v>4.6063999999999998</v>
          </cell>
          <cell r="AS80">
            <v>0</v>
          </cell>
          <cell r="AT80">
            <v>0.1424</v>
          </cell>
          <cell r="AU80">
            <v>0.2424</v>
          </cell>
        </row>
        <row r="81">
          <cell r="A81" t="str">
            <v>BP01/B500</v>
          </cell>
          <cell r="B81">
            <v>5403</v>
          </cell>
          <cell r="C81" t="str">
            <v>BONO PAGARE</v>
          </cell>
          <cell r="D81" t="str">
            <v>N</v>
          </cell>
          <cell r="U81">
            <v>0</v>
          </cell>
          <cell r="V81">
            <v>0</v>
          </cell>
          <cell r="W81">
            <v>0</v>
          </cell>
          <cell r="X81">
            <v>0</v>
          </cell>
          <cell r="Y81">
            <v>0</v>
          </cell>
          <cell r="Z81">
            <v>0</v>
          </cell>
          <cell r="AA81">
            <v>0</v>
          </cell>
          <cell r="AB81">
            <v>0</v>
          </cell>
          <cell r="AC81">
            <v>0</v>
          </cell>
          <cell r="AD81">
            <v>0</v>
          </cell>
          <cell r="AE81">
            <v>0</v>
          </cell>
          <cell r="AF81">
            <v>0</v>
          </cell>
          <cell r="AG81">
            <v>0</v>
          </cell>
          <cell r="AH81">
            <v>0</v>
          </cell>
          <cell r="AI81">
            <v>0</v>
          </cell>
          <cell r="AJ81">
            <v>0</v>
          </cell>
          <cell r="AK81">
            <v>0</v>
          </cell>
          <cell r="AL81">
            <v>0</v>
          </cell>
          <cell r="AM81">
            <v>0</v>
          </cell>
          <cell r="AN81">
            <v>0</v>
          </cell>
          <cell r="AO81">
            <v>0</v>
          </cell>
          <cell r="AP81">
            <v>0</v>
          </cell>
          <cell r="AQ81">
            <v>0.1</v>
          </cell>
          <cell r="AR81">
            <v>0</v>
          </cell>
          <cell r="AS81">
            <v>0</v>
          </cell>
          <cell r="AT81">
            <v>0</v>
          </cell>
          <cell r="AU81">
            <v>0</v>
          </cell>
        </row>
        <row r="82">
          <cell r="A82" t="str">
            <v>BP01/E600</v>
          </cell>
          <cell r="B82">
            <v>5404</v>
          </cell>
          <cell r="C82" t="str">
            <v xml:space="preserve">BONOS GOBIERNO T. ENCUESTA V. 14-7-2001 </v>
          </cell>
          <cell r="D82" t="str">
            <v>N</v>
          </cell>
          <cell r="U82">
            <v>0</v>
          </cell>
          <cell r="V82">
            <v>0</v>
          </cell>
          <cell r="W82">
            <v>0</v>
          </cell>
          <cell r="X82">
            <v>0</v>
          </cell>
          <cell r="Y82">
            <v>0</v>
          </cell>
          <cell r="Z82">
            <v>0</v>
          </cell>
          <cell r="AA82">
            <v>0</v>
          </cell>
          <cell r="AB82">
            <v>0</v>
          </cell>
          <cell r="AC82">
            <v>0</v>
          </cell>
          <cell r="AD82">
            <v>0</v>
          </cell>
          <cell r="AE82">
            <v>0</v>
          </cell>
          <cell r="AF82">
            <v>0</v>
          </cell>
          <cell r="AG82">
            <v>0</v>
          </cell>
          <cell r="AH82">
            <v>0</v>
          </cell>
          <cell r="AI82">
            <v>0</v>
          </cell>
          <cell r="AJ82">
            <v>17.605</v>
          </cell>
          <cell r="AK82">
            <v>17.652999999999999</v>
          </cell>
          <cell r="AL82">
            <v>20.937000000000001</v>
          </cell>
          <cell r="AM82">
            <v>21.213999999999999</v>
          </cell>
          <cell r="AN82">
            <v>25.202000000000002</v>
          </cell>
          <cell r="AO82">
            <v>28.739000000000001</v>
          </cell>
          <cell r="AP82">
            <v>23.960999999999999</v>
          </cell>
          <cell r="AQ82">
            <v>38.134999999999998</v>
          </cell>
          <cell r="AR82">
            <v>0</v>
          </cell>
          <cell r="AS82">
            <v>0</v>
          </cell>
          <cell r="AT82">
            <v>0</v>
          </cell>
          <cell r="AU82">
            <v>0</v>
          </cell>
        </row>
        <row r="83">
          <cell r="A83" t="str">
            <v>BP01/E521</v>
          </cell>
          <cell r="B83">
            <v>5406</v>
          </cell>
          <cell r="C83" t="str">
            <v xml:space="preserve">BONOS GOB.T.ENCUESTA 2DA.V.2-11-2001    </v>
          </cell>
          <cell r="D83" t="str">
            <v>N</v>
          </cell>
          <cell r="U83">
            <v>0</v>
          </cell>
          <cell r="V83">
            <v>0</v>
          </cell>
          <cell r="W83">
            <v>0</v>
          </cell>
          <cell r="X83">
            <v>0</v>
          </cell>
          <cell r="Y83">
            <v>0</v>
          </cell>
          <cell r="Z83">
            <v>0</v>
          </cell>
          <cell r="AA83">
            <v>0</v>
          </cell>
          <cell r="AB83">
            <v>0</v>
          </cell>
          <cell r="AC83">
            <v>0</v>
          </cell>
          <cell r="AD83">
            <v>0</v>
          </cell>
          <cell r="AE83">
            <v>0</v>
          </cell>
          <cell r="AF83">
            <v>0</v>
          </cell>
          <cell r="AG83">
            <v>0</v>
          </cell>
          <cell r="AH83">
            <v>0</v>
          </cell>
          <cell r="AI83">
            <v>0</v>
          </cell>
          <cell r="AJ83">
            <v>0</v>
          </cell>
          <cell r="AK83">
            <v>20.54</v>
          </cell>
          <cell r="AL83">
            <v>40.734999999999999</v>
          </cell>
          <cell r="AM83">
            <v>9.484</v>
          </cell>
          <cell r="AN83">
            <v>9.407</v>
          </cell>
          <cell r="AO83">
            <v>10.92</v>
          </cell>
          <cell r="AP83">
            <v>99.313999999999993</v>
          </cell>
          <cell r="AQ83">
            <v>10.914</v>
          </cell>
          <cell r="AR83">
            <v>2.4140000000000001</v>
          </cell>
          <cell r="AS83">
            <v>0</v>
          </cell>
          <cell r="AT83">
            <v>0</v>
          </cell>
          <cell r="AU83">
            <v>0</v>
          </cell>
        </row>
        <row r="84">
          <cell r="A84" t="str">
            <v>BP02/E400</v>
          </cell>
          <cell r="B84">
            <v>5408</v>
          </cell>
          <cell r="C84" t="str">
            <v xml:space="preserve">BONOS GOB.T.ENCUESTA 3S.V.24-4-2002     </v>
          </cell>
          <cell r="D84" t="str">
            <v>N</v>
          </cell>
          <cell r="U84">
            <v>0</v>
          </cell>
          <cell r="V84">
            <v>0</v>
          </cell>
          <cell r="W84">
            <v>0</v>
          </cell>
          <cell r="X84">
            <v>0</v>
          </cell>
          <cell r="Y84">
            <v>0</v>
          </cell>
          <cell r="Z84">
            <v>0</v>
          </cell>
          <cell r="AA84">
            <v>0</v>
          </cell>
          <cell r="AB84">
            <v>0</v>
          </cell>
          <cell r="AC84">
            <v>0</v>
          </cell>
          <cell r="AD84">
            <v>0</v>
          </cell>
          <cell r="AE84">
            <v>0</v>
          </cell>
          <cell r="AF84">
            <v>0</v>
          </cell>
          <cell r="AG84">
            <v>0</v>
          </cell>
          <cell r="AH84">
            <v>0</v>
          </cell>
          <cell r="AI84">
            <v>0</v>
          </cell>
          <cell r="AJ84">
            <v>0</v>
          </cell>
          <cell r="AK84">
            <v>0</v>
          </cell>
          <cell r="AL84">
            <v>0</v>
          </cell>
          <cell r="AM84">
            <v>0.25</v>
          </cell>
          <cell r="AN84">
            <v>14.15</v>
          </cell>
          <cell r="AO84">
            <v>0.45</v>
          </cell>
          <cell r="AP84">
            <v>0.55000000000000004</v>
          </cell>
          <cell r="AQ84">
            <v>2.0499999999999998</v>
          </cell>
          <cell r="AR84">
            <v>2.0499999999999998</v>
          </cell>
          <cell r="AS84">
            <v>0</v>
          </cell>
          <cell r="AT84">
            <v>0</v>
          </cell>
          <cell r="AU84">
            <v>0.1</v>
          </cell>
        </row>
        <row r="85">
          <cell r="A85" t="str">
            <v>BP02/E580</v>
          </cell>
          <cell r="B85">
            <v>5410</v>
          </cell>
          <cell r="C85" t="str">
            <v xml:space="preserve">BONOS GOB.T.ENCUESTA 5 S. V. 30/10/2002 </v>
          </cell>
          <cell r="D85" t="str">
            <v>N</v>
          </cell>
          <cell r="U85">
            <v>0</v>
          </cell>
          <cell r="V85">
            <v>0</v>
          </cell>
          <cell r="W85">
            <v>0</v>
          </cell>
          <cell r="X85">
            <v>0</v>
          </cell>
          <cell r="Y85">
            <v>0</v>
          </cell>
          <cell r="Z85">
            <v>0</v>
          </cell>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P85">
            <v>4.3999999999999997E-2</v>
          </cell>
          <cell r="AQ85">
            <v>5.0439999999999996</v>
          </cell>
          <cell r="AR85">
            <v>4.3999999999999997E-2</v>
          </cell>
          <cell r="AS85">
            <v>0</v>
          </cell>
          <cell r="AT85">
            <v>4.3999999999999997E-2</v>
          </cell>
          <cell r="AU85">
            <v>4.3999999999999997E-2</v>
          </cell>
        </row>
        <row r="86">
          <cell r="A86" t="str">
            <v>BP01/B410</v>
          </cell>
          <cell r="B86">
            <v>5407</v>
          </cell>
          <cell r="C86" t="str">
            <v xml:space="preserve">BONOS GOB.T.BADLAR 2DA.V.2-11-2001      </v>
          </cell>
          <cell r="D86" t="str">
            <v>N</v>
          </cell>
          <cell r="U86">
            <v>0</v>
          </cell>
          <cell r="V86">
            <v>0</v>
          </cell>
          <cell r="W86">
            <v>0</v>
          </cell>
          <cell r="X86">
            <v>0</v>
          </cell>
          <cell r="Y86">
            <v>0</v>
          </cell>
          <cell r="Z86">
            <v>0</v>
          </cell>
          <cell r="AA86">
            <v>0</v>
          </cell>
          <cell r="AB86">
            <v>0</v>
          </cell>
          <cell r="AC86">
            <v>0</v>
          </cell>
          <cell r="AD86">
            <v>0</v>
          </cell>
          <cell r="AE86">
            <v>0</v>
          </cell>
          <cell r="AF86">
            <v>0</v>
          </cell>
          <cell r="AG86">
            <v>0</v>
          </cell>
          <cell r="AH86">
            <v>0</v>
          </cell>
          <cell r="AI86">
            <v>0</v>
          </cell>
          <cell r="AJ86">
            <v>0</v>
          </cell>
          <cell r="AK86">
            <v>0</v>
          </cell>
          <cell r="AL86">
            <v>0</v>
          </cell>
          <cell r="AM86">
            <v>0</v>
          </cell>
          <cell r="AN86">
            <v>0</v>
          </cell>
          <cell r="AO86">
            <v>0</v>
          </cell>
          <cell r="AP86">
            <v>0</v>
          </cell>
          <cell r="AQ86">
            <v>0</v>
          </cell>
          <cell r="AR86">
            <v>0</v>
          </cell>
          <cell r="AS86">
            <v>0</v>
          </cell>
          <cell r="AT86">
            <v>0</v>
          </cell>
          <cell r="AU86">
            <v>0</v>
          </cell>
        </row>
        <row r="87">
          <cell r="A87" t="str">
            <v>BP02/E330</v>
          </cell>
          <cell r="B87">
            <v>5409</v>
          </cell>
          <cell r="C87" t="str">
            <v xml:space="preserve">BONOS GOB.T.ENCUESTA 4S.V.22-8-2002     </v>
          </cell>
          <cell r="D87" t="str">
            <v>N</v>
          </cell>
          <cell r="U87">
            <v>0</v>
          </cell>
          <cell r="V87">
            <v>0</v>
          </cell>
          <cell r="W87">
            <v>0</v>
          </cell>
          <cell r="X87">
            <v>0</v>
          </cell>
          <cell r="Y87">
            <v>0</v>
          </cell>
          <cell r="Z87">
            <v>0</v>
          </cell>
          <cell r="AA87">
            <v>0</v>
          </cell>
          <cell r="AB87">
            <v>0</v>
          </cell>
          <cell r="AC87">
            <v>0</v>
          </cell>
          <cell r="AD87">
            <v>0</v>
          </cell>
          <cell r="AE87">
            <v>0</v>
          </cell>
          <cell r="AF87">
            <v>0</v>
          </cell>
          <cell r="AG87">
            <v>0</v>
          </cell>
          <cell r="AH87">
            <v>0</v>
          </cell>
          <cell r="AI87">
            <v>0</v>
          </cell>
          <cell r="AJ87">
            <v>0</v>
          </cell>
          <cell r="AK87">
            <v>0</v>
          </cell>
          <cell r="AL87">
            <v>0</v>
          </cell>
          <cell r="AM87">
            <v>0</v>
          </cell>
          <cell r="AN87">
            <v>0</v>
          </cell>
          <cell r="AO87">
            <v>0</v>
          </cell>
          <cell r="AP87">
            <v>0</v>
          </cell>
          <cell r="AQ87">
            <v>0</v>
          </cell>
          <cell r="AR87">
            <v>0</v>
          </cell>
          <cell r="AS87">
            <v>0</v>
          </cell>
          <cell r="AT87">
            <v>0</v>
          </cell>
          <cell r="AU87">
            <v>0</v>
          </cell>
        </row>
        <row r="88">
          <cell r="A88" t="str">
            <v>BP04/E435</v>
          </cell>
          <cell r="B88">
            <v>5411</v>
          </cell>
          <cell r="C88" t="str">
            <v xml:space="preserve">BONOS GOB.T.ENCUESTA V.16-2-2004        </v>
          </cell>
          <cell r="D88" t="str">
            <v>N</v>
          </cell>
          <cell r="U88">
            <v>0</v>
          </cell>
          <cell r="V88">
            <v>0</v>
          </cell>
          <cell r="W88">
            <v>0</v>
          </cell>
          <cell r="X88">
            <v>0</v>
          </cell>
          <cell r="Y88">
            <v>0</v>
          </cell>
          <cell r="Z88">
            <v>0</v>
          </cell>
          <cell r="AA88">
            <v>0</v>
          </cell>
          <cell r="AB88">
            <v>0</v>
          </cell>
          <cell r="AC88">
            <v>0</v>
          </cell>
          <cell r="AD88">
            <v>0</v>
          </cell>
          <cell r="AE88">
            <v>0</v>
          </cell>
          <cell r="AF88">
            <v>0</v>
          </cell>
          <cell r="AG88">
            <v>0</v>
          </cell>
          <cell r="AH88">
            <v>0</v>
          </cell>
          <cell r="AI88">
            <v>0</v>
          </cell>
          <cell r="AJ88">
            <v>0</v>
          </cell>
          <cell r="AK88">
            <v>0</v>
          </cell>
          <cell r="AL88">
            <v>0</v>
          </cell>
          <cell r="AM88">
            <v>0</v>
          </cell>
          <cell r="AN88">
            <v>0</v>
          </cell>
          <cell r="AO88">
            <v>0</v>
          </cell>
          <cell r="AP88">
            <v>0</v>
          </cell>
          <cell r="AQ88">
            <v>0</v>
          </cell>
          <cell r="AR88">
            <v>0</v>
          </cell>
          <cell r="AS88">
            <v>0</v>
          </cell>
          <cell r="AT88">
            <v>0</v>
          </cell>
          <cell r="AU88">
            <v>0</v>
          </cell>
        </row>
        <row r="89">
          <cell r="A89" t="str">
            <v>BP06/E580</v>
          </cell>
          <cell r="B89">
            <v>5415</v>
          </cell>
          <cell r="C89" t="str">
            <v xml:space="preserve">BONOS GOB.NAC.T.ENCUESTA V. 19/6/06     </v>
          </cell>
          <cell r="D89" t="str">
            <v>N</v>
          </cell>
          <cell r="U89">
            <v>0</v>
          </cell>
          <cell r="V89">
            <v>0</v>
          </cell>
          <cell r="W89">
            <v>0</v>
          </cell>
          <cell r="X89">
            <v>0</v>
          </cell>
          <cell r="Y89">
            <v>0</v>
          </cell>
          <cell r="Z89">
            <v>0</v>
          </cell>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P89">
            <v>0</v>
          </cell>
          <cell r="AQ89">
            <v>0</v>
          </cell>
          <cell r="AR89">
            <v>0</v>
          </cell>
          <cell r="AS89">
            <v>0</v>
          </cell>
          <cell r="AT89">
            <v>0</v>
          </cell>
          <cell r="AU89">
            <v>0</v>
          </cell>
        </row>
        <row r="90">
          <cell r="A90" t="str">
            <v>BP02/F900</v>
          </cell>
          <cell r="B90">
            <v>5019</v>
          </cell>
          <cell r="C90" t="str">
            <v xml:space="preserve">   Bono 2002 / 9,00%</v>
          </cell>
          <cell r="D90" t="str">
            <v>N</v>
          </cell>
          <cell r="U90">
            <v>0</v>
          </cell>
          <cell r="V90">
            <v>0</v>
          </cell>
          <cell r="W90">
            <v>0</v>
          </cell>
          <cell r="X90">
            <v>0</v>
          </cell>
          <cell r="Y90">
            <v>0</v>
          </cell>
          <cell r="Z90">
            <v>0</v>
          </cell>
          <cell r="AA90">
            <v>0</v>
          </cell>
          <cell r="AB90">
            <v>0</v>
          </cell>
          <cell r="AC90">
            <v>0</v>
          </cell>
          <cell r="AD90">
            <v>0</v>
          </cell>
          <cell r="AE90">
            <v>0</v>
          </cell>
          <cell r="AF90">
            <v>0</v>
          </cell>
          <cell r="AG90">
            <v>0</v>
          </cell>
          <cell r="AH90">
            <v>0</v>
          </cell>
          <cell r="AI90">
            <v>0</v>
          </cell>
          <cell r="AJ90">
            <v>0</v>
          </cell>
          <cell r="AK90">
            <v>0</v>
          </cell>
          <cell r="AL90">
            <v>0</v>
          </cell>
          <cell r="AM90">
            <v>0</v>
          </cell>
          <cell r="AN90">
            <v>0</v>
          </cell>
          <cell r="AO90">
            <v>0</v>
          </cell>
          <cell r="AP90">
            <v>0</v>
          </cell>
          <cell r="AQ90">
            <v>9.8400000000000001E-2</v>
          </cell>
          <cell r="AR90">
            <v>9.8400000000000001E-2</v>
          </cell>
          <cell r="AS90">
            <v>0</v>
          </cell>
          <cell r="AT90">
            <v>9.8400000000000001E-2</v>
          </cell>
          <cell r="AU90">
            <v>9.8400000000000001E-2</v>
          </cell>
        </row>
        <row r="91">
          <cell r="A91" t="str">
            <v>BP02/E580-II</v>
          </cell>
          <cell r="B91">
            <v>5021</v>
          </cell>
          <cell r="C91" t="str">
            <v xml:space="preserve">   Bono 2002 / 9,00%</v>
          </cell>
          <cell r="D91" t="str">
            <v>N</v>
          </cell>
          <cell r="U91">
            <v>0</v>
          </cell>
          <cell r="V91">
            <v>0</v>
          </cell>
          <cell r="W91">
            <v>0</v>
          </cell>
          <cell r="X91">
            <v>0</v>
          </cell>
          <cell r="Y91">
            <v>0</v>
          </cell>
          <cell r="Z91">
            <v>0</v>
          </cell>
          <cell r="AA91">
            <v>0</v>
          </cell>
          <cell r="AB91">
            <v>0</v>
          </cell>
          <cell r="AC91">
            <v>0</v>
          </cell>
          <cell r="AD91">
            <v>0</v>
          </cell>
          <cell r="AE91">
            <v>0</v>
          </cell>
          <cell r="AF91">
            <v>0</v>
          </cell>
          <cell r="AG91">
            <v>0</v>
          </cell>
          <cell r="AH91">
            <v>0</v>
          </cell>
          <cell r="AI91">
            <v>0</v>
          </cell>
          <cell r="AJ91">
            <v>0</v>
          </cell>
          <cell r="AK91">
            <v>0</v>
          </cell>
          <cell r="AL91">
            <v>0</v>
          </cell>
          <cell r="AM91">
            <v>0</v>
          </cell>
          <cell r="AN91">
            <v>0</v>
          </cell>
          <cell r="AO91">
            <v>0</v>
          </cell>
          <cell r="AP91">
            <v>0</v>
          </cell>
          <cell r="AQ91">
            <v>0</v>
          </cell>
          <cell r="AR91">
            <v>0</v>
          </cell>
          <cell r="AS91">
            <v>0</v>
          </cell>
          <cell r="AT91">
            <v>0</v>
          </cell>
          <cell r="AU91">
            <v>0</v>
          </cell>
        </row>
        <row r="92">
          <cell r="A92" t="str">
            <v>BP02/B300</v>
          </cell>
          <cell r="B92">
            <v>5023</v>
          </cell>
          <cell r="C92" t="str">
            <v xml:space="preserve">   Bono 2002 / Encuesta + 5,80% - B</v>
          </cell>
          <cell r="D92" t="str">
            <v>N</v>
          </cell>
          <cell r="U92">
            <v>0</v>
          </cell>
          <cell r="V92">
            <v>0</v>
          </cell>
          <cell r="W92">
            <v>0</v>
          </cell>
          <cell r="X92">
            <v>0</v>
          </cell>
          <cell r="Y92">
            <v>0</v>
          </cell>
          <cell r="Z92">
            <v>0</v>
          </cell>
          <cell r="AA92">
            <v>0</v>
          </cell>
          <cell r="AB92">
            <v>0</v>
          </cell>
          <cell r="AC92">
            <v>0</v>
          </cell>
          <cell r="AD92">
            <v>0</v>
          </cell>
          <cell r="AE92">
            <v>0</v>
          </cell>
          <cell r="AF92">
            <v>0</v>
          </cell>
          <cell r="AG92">
            <v>0</v>
          </cell>
          <cell r="AH92">
            <v>0</v>
          </cell>
          <cell r="AI92">
            <v>0</v>
          </cell>
          <cell r="AJ92">
            <v>0</v>
          </cell>
          <cell r="AK92">
            <v>0</v>
          </cell>
          <cell r="AL92">
            <v>0</v>
          </cell>
          <cell r="AM92">
            <v>0</v>
          </cell>
          <cell r="AN92">
            <v>0</v>
          </cell>
          <cell r="AO92">
            <v>0</v>
          </cell>
          <cell r="AP92">
            <v>0</v>
          </cell>
          <cell r="AQ92">
            <v>0</v>
          </cell>
          <cell r="AR92">
            <v>0</v>
          </cell>
          <cell r="AS92">
            <v>0</v>
          </cell>
          <cell r="AT92">
            <v>0</v>
          </cell>
          <cell r="AU92">
            <v>0</v>
          </cell>
        </row>
        <row r="93">
          <cell r="A93" t="str">
            <v>BP02/B075</v>
          </cell>
          <cell r="B93">
            <v>5025</v>
          </cell>
          <cell r="C93" t="str">
            <v xml:space="preserve">   Bono 2002 / Badlar + 3,00% </v>
          </cell>
          <cell r="D93" t="str">
            <v>N</v>
          </cell>
          <cell r="U93">
            <v>0</v>
          </cell>
          <cell r="V93">
            <v>0</v>
          </cell>
          <cell r="W93">
            <v>0</v>
          </cell>
          <cell r="X93">
            <v>0</v>
          </cell>
          <cell r="Y93">
            <v>0</v>
          </cell>
          <cell r="Z93">
            <v>0</v>
          </cell>
          <cell r="AA93">
            <v>0</v>
          </cell>
          <cell r="AB93">
            <v>0</v>
          </cell>
          <cell r="AC93">
            <v>0</v>
          </cell>
          <cell r="AD93">
            <v>0</v>
          </cell>
          <cell r="AE93">
            <v>0</v>
          </cell>
          <cell r="AF93">
            <v>0</v>
          </cell>
          <cell r="AG93">
            <v>0</v>
          </cell>
          <cell r="AH93">
            <v>0</v>
          </cell>
          <cell r="AI93">
            <v>0</v>
          </cell>
          <cell r="AJ93">
            <v>0</v>
          </cell>
          <cell r="AK93">
            <v>0</v>
          </cell>
          <cell r="AL93">
            <v>0</v>
          </cell>
          <cell r="AM93">
            <v>0</v>
          </cell>
          <cell r="AN93">
            <v>0</v>
          </cell>
          <cell r="AO93">
            <v>0</v>
          </cell>
          <cell r="AP93">
            <v>0</v>
          </cell>
          <cell r="AQ93">
            <v>0</v>
          </cell>
          <cell r="AR93">
            <v>0</v>
          </cell>
          <cell r="AS93">
            <v>0</v>
          </cell>
          <cell r="AT93">
            <v>0</v>
          </cell>
          <cell r="AU93">
            <v>0</v>
          </cell>
        </row>
        <row r="94">
          <cell r="A94" t="str">
            <v>BP03/B405-Fid1</v>
          </cell>
          <cell r="B94">
            <v>5027</v>
          </cell>
          <cell r="C94" t="str">
            <v xml:space="preserve">   Bono 2002 / Badlar Correg + 0,75% </v>
          </cell>
          <cell r="D94" t="str">
            <v>N</v>
          </cell>
          <cell r="U94">
            <v>0</v>
          </cell>
          <cell r="V94">
            <v>0</v>
          </cell>
          <cell r="W94">
            <v>0</v>
          </cell>
          <cell r="X94">
            <v>0</v>
          </cell>
          <cell r="Y94">
            <v>0</v>
          </cell>
          <cell r="Z94">
            <v>0</v>
          </cell>
          <cell r="AA94">
            <v>0</v>
          </cell>
          <cell r="AB94">
            <v>0</v>
          </cell>
          <cell r="AC94">
            <v>0</v>
          </cell>
          <cell r="AD94">
            <v>0</v>
          </cell>
          <cell r="AE94">
            <v>0</v>
          </cell>
          <cell r="AF94">
            <v>0</v>
          </cell>
          <cell r="AG94">
            <v>0</v>
          </cell>
          <cell r="AH94">
            <v>0</v>
          </cell>
          <cell r="AI94">
            <v>0</v>
          </cell>
          <cell r="AJ94">
            <v>0</v>
          </cell>
          <cell r="AK94">
            <v>0</v>
          </cell>
          <cell r="AL94">
            <v>0</v>
          </cell>
          <cell r="AM94">
            <v>0</v>
          </cell>
          <cell r="AN94">
            <v>0</v>
          </cell>
          <cell r="AO94">
            <v>0</v>
          </cell>
          <cell r="AP94">
            <v>0</v>
          </cell>
          <cell r="AQ94">
            <v>0</v>
          </cell>
          <cell r="AR94">
            <v>0</v>
          </cell>
          <cell r="AS94">
            <v>0</v>
          </cell>
          <cell r="AT94">
            <v>0</v>
          </cell>
          <cell r="AU94">
            <v>0</v>
          </cell>
        </row>
        <row r="95">
          <cell r="A95" t="str">
            <v>BP03/B405-Fid2</v>
          </cell>
          <cell r="B95">
            <v>5024</v>
          </cell>
          <cell r="C95" t="str">
            <v xml:space="preserve">   Bono 2003 / Badlar + 4,05% - Fideic 1</v>
          </cell>
          <cell r="D95" t="str">
            <v>N</v>
          </cell>
          <cell r="U95">
            <v>0</v>
          </cell>
          <cell r="V95">
            <v>0</v>
          </cell>
          <cell r="W95">
            <v>0</v>
          </cell>
          <cell r="X95">
            <v>0</v>
          </cell>
          <cell r="Y95">
            <v>0</v>
          </cell>
          <cell r="Z95">
            <v>0</v>
          </cell>
          <cell r="AA95">
            <v>0</v>
          </cell>
          <cell r="AB95">
            <v>0</v>
          </cell>
          <cell r="AC95">
            <v>0</v>
          </cell>
          <cell r="AD95">
            <v>0</v>
          </cell>
          <cell r="AE95">
            <v>0</v>
          </cell>
          <cell r="AF95">
            <v>0</v>
          </cell>
          <cell r="AG95">
            <v>0</v>
          </cell>
          <cell r="AH95">
            <v>0</v>
          </cell>
          <cell r="AI95">
            <v>0</v>
          </cell>
          <cell r="AJ95">
            <v>0</v>
          </cell>
          <cell r="AK95">
            <v>0</v>
          </cell>
          <cell r="AL95">
            <v>0</v>
          </cell>
          <cell r="AM95">
            <v>0</v>
          </cell>
          <cell r="AN95">
            <v>0</v>
          </cell>
          <cell r="AO95">
            <v>0</v>
          </cell>
          <cell r="AP95">
            <v>0</v>
          </cell>
          <cell r="AQ95">
            <v>0</v>
          </cell>
          <cell r="AR95">
            <v>0</v>
          </cell>
          <cell r="AS95">
            <v>0</v>
          </cell>
          <cell r="AT95">
            <v>0</v>
          </cell>
          <cell r="AU95">
            <v>0</v>
          </cell>
        </row>
        <row r="96">
          <cell r="A96" t="str">
            <v>BP04/E495</v>
          </cell>
          <cell r="B96">
            <v>5018</v>
          </cell>
          <cell r="C96" t="str">
            <v xml:space="preserve">   Bono 2003 / Badlar + 4,05% - Fideic 2</v>
          </cell>
          <cell r="D96" t="str">
            <v>N</v>
          </cell>
          <cell r="U96">
            <v>0</v>
          </cell>
          <cell r="V96">
            <v>0</v>
          </cell>
          <cell r="W96">
            <v>0</v>
          </cell>
          <cell r="X96">
            <v>0</v>
          </cell>
          <cell r="Y96">
            <v>0</v>
          </cell>
          <cell r="Z96">
            <v>0</v>
          </cell>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0</v>
          </cell>
          <cell r="AP96">
            <v>0</v>
          </cell>
          <cell r="AQ96">
            <v>0</v>
          </cell>
          <cell r="AR96">
            <v>0</v>
          </cell>
          <cell r="AS96">
            <v>0</v>
          </cell>
          <cell r="AT96">
            <v>0</v>
          </cell>
          <cell r="AU96">
            <v>0</v>
          </cell>
        </row>
        <row r="97">
          <cell r="A97" t="str">
            <v>BP04/B298</v>
          </cell>
          <cell r="B97">
            <v>5035</v>
          </cell>
          <cell r="C97" t="str">
            <v xml:space="preserve">   Bono 2004 / Encuesta + 4,95%</v>
          </cell>
          <cell r="D97" t="str">
            <v>N</v>
          </cell>
          <cell r="U97">
            <v>0</v>
          </cell>
          <cell r="V97">
            <v>0</v>
          </cell>
          <cell r="W97">
            <v>0</v>
          </cell>
          <cell r="X97">
            <v>0</v>
          </cell>
          <cell r="Y97">
            <v>0</v>
          </cell>
          <cell r="Z97">
            <v>0</v>
          </cell>
          <cell r="AA97">
            <v>0</v>
          </cell>
          <cell r="AB97">
            <v>0</v>
          </cell>
          <cell r="AC97">
            <v>0</v>
          </cell>
          <cell r="AD97">
            <v>0</v>
          </cell>
          <cell r="AE97">
            <v>0</v>
          </cell>
          <cell r="AF97">
            <v>0</v>
          </cell>
          <cell r="AG97">
            <v>0</v>
          </cell>
          <cell r="AH97">
            <v>0</v>
          </cell>
          <cell r="AI97">
            <v>0</v>
          </cell>
          <cell r="AJ97">
            <v>0</v>
          </cell>
          <cell r="AK97">
            <v>0</v>
          </cell>
          <cell r="AL97">
            <v>0</v>
          </cell>
          <cell r="AM97">
            <v>0</v>
          </cell>
          <cell r="AN97">
            <v>0</v>
          </cell>
          <cell r="AO97">
            <v>0</v>
          </cell>
          <cell r="AP97">
            <v>0</v>
          </cell>
          <cell r="AQ97">
            <v>0</v>
          </cell>
          <cell r="AR97">
            <v>0</v>
          </cell>
          <cell r="AS97">
            <v>0</v>
          </cell>
          <cell r="AT97">
            <v>0</v>
          </cell>
          <cell r="AU97">
            <v>0</v>
          </cell>
        </row>
        <row r="98">
          <cell r="A98" t="str">
            <v>BP05/B400</v>
          </cell>
          <cell r="B98">
            <v>5037</v>
          </cell>
          <cell r="C98" t="str">
            <v xml:space="preserve">   Bono 2004 / Badlar + 2,98%</v>
          </cell>
          <cell r="D98" t="str">
            <v>N</v>
          </cell>
          <cell r="U98">
            <v>0</v>
          </cell>
          <cell r="V98">
            <v>0</v>
          </cell>
          <cell r="W98">
            <v>0</v>
          </cell>
          <cell r="X98">
            <v>0</v>
          </cell>
          <cell r="Y98">
            <v>0</v>
          </cell>
          <cell r="Z98">
            <v>0</v>
          </cell>
          <cell r="AA98">
            <v>0</v>
          </cell>
          <cell r="AB98">
            <v>0</v>
          </cell>
          <cell r="AC98">
            <v>0</v>
          </cell>
          <cell r="AD98">
            <v>0</v>
          </cell>
          <cell r="AE98">
            <v>0</v>
          </cell>
          <cell r="AF98">
            <v>0</v>
          </cell>
          <cell r="AG98">
            <v>0</v>
          </cell>
          <cell r="AH98">
            <v>0</v>
          </cell>
          <cell r="AI98">
            <v>0</v>
          </cell>
          <cell r="AJ98">
            <v>0</v>
          </cell>
          <cell r="AK98">
            <v>0</v>
          </cell>
          <cell r="AL98">
            <v>0</v>
          </cell>
          <cell r="AM98">
            <v>0</v>
          </cell>
          <cell r="AN98">
            <v>0</v>
          </cell>
          <cell r="AO98">
            <v>0</v>
          </cell>
          <cell r="AP98">
            <v>0</v>
          </cell>
          <cell r="AQ98">
            <v>0</v>
          </cell>
          <cell r="AR98">
            <v>0</v>
          </cell>
          <cell r="AS98">
            <v>0</v>
          </cell>
          <cell r="AT98">
            <v>0</v>
          </cell>
          <cell r="AU98">
            <v>0</v>
          </cell>
        </row>
        <row r="99">
          <cell r="A99" t="str">
            <v>BP06/B450-Fid3</v>
          </cell>
          <cell r="B99">
            <v>5038</v>
          </cell>
          <cell r="C99" t="str">
            <v xml:space="preserve">   Bono 2005 / Badlar + 4,00%</v>
          </cell>
          <cell r="D99" t="str">
            <v>N</v>
          </cell>
          <cell r="U99">
            <v>0</v>
          </cell>
          <cell r="V99">
            <v>0</v>
          </cell>
          <cell r="W99">
            <v>0</v>
          </cell>
          <cell r="X99">
            <v>0</v>
          </cell>
          <cell r="Y99">
            <v>0</v>
          </cell>
          <cell r="Z99">
            <v>0</v>
          </cell>
          <cell r="AA99">
            <v>0</v>
          </cell>
          <cell r="AB99">
            <v>0</v>
          </cell>
          <cell r="AC99">
            <v>0</v>
          </cell>
          <cell r="AD99">
            <v>0</v>
          </cell>
          <cell r="AE99">
            <v>0</v>
          </cell>
          <cell r="AF99">
            <v>0</v>
          </cell>
          <cell r="AG99">
            <v>0</v>
          </cell>
          <cell r="AH99">
            <v>0</v>
          </cell>
          <cell r="AI99">
            <v>0</v>
          </cell>
          <cell r="AJ99">
            <v>0</v>
          </cell>
          <cell r="AK99">
            <v>0</v>
          </cell>
          <cell r="AL99">
            <v>0</v>
          </cell>
          <cell r="AM99">
            <v>0</v>
          </cell>
          <cell r="AN99">
            <v>0</v>
          </cell>
          <cell r="AO99">
            <v>0</v>
          </cell>
          <cell r="AP99">
            <v>0</v>
          </cell>
          <cell r="AQ99">
            <v>0</v>
          </cell>
          <cell r="AR99">
            <v>0</v>
          </cell>
          <cell r="AS99">
            <v>0</v>
          </cell>
          <cell r="AT99">
            <v>0</v>
          </cell>
          <cell r="AU99">
            <v>0</v>
          </cell>
        </row>
        <row r="100">
          <cell r="A100" t="str">
            <v>BP06/B450-Fid4</v>
          </cell>
          <cell r="B100">
            <v>5040</v>
          </cell>
          <cell r="C100" t="str">
            <v xml:space="preserve">   Bono 2006 / Badlar + 4,50% - Fideic 3</v>
          </cell>
          <cell r="D100" t="str">
            <v>N</v>
          </cell>
          <cell r="U100">
            <v>0</v>
          </cell>
          <cell r="V100">
            <v>0</v>
          </cell>
          <cell r="W100">
            <v>0</v>
          </cell>
          <cell r="X100">
            <v>0</v>
          </cell>
          <cell r="Y100">
            <v>0</v>
          </cell>
          <cell r="Z100">
            <v>0</v>
          </cell>
          <cell r="AA100">
            <v>0</v>
          </cell>
          <cell r="AB100">
            <v>0</v>
          </cell>
          <cell r="AC100">
            <v>0</v>
          </cell>
          <cell r="AD100">
            <v>0</v>
          </cell>
          <cell r="AE100">
            <v>0</v>
          </cell>
          <cell r="AF100">
            <v>0</v>
          </cell>
          <cell r="AG100">
            <v>0</v>
          </cell>
          <cell r="AH100">
            <v>0</v>
          </cell>
          <cell r="AI100">
            <v>0</v>
          </cell>
          <cell r="AJ100">
            <v>0</v>
          </cell>
          <cell r="AK100">
            <v>0</v>
          </cell>
          <cell r="AL100">
            <v>0</v>
          </cell>
          <cell r="AM100">
            <v>0</v>
          </cell>
          <cell r="AN100">
            <v>0</v>
          </cell>
          <cell r="AO100">
            <v>0</v>
          </cell>
          <cell r="AP100">
            <v>0</v>
          </cell>
          <cell r="AQ100">
            <v>0</v>
          </cell>
          <cell r="AR100">
            <v>0</v>
          </cell>
          <cell r="AS100">
            <v>0</v>
          </cell>
          <cell r="AT100">
            <v>0</v>
          </cell>
          <cell r="AU100">
            <v>0</v>
          </cell>
        </row>
        <row r="101">
          <cell r="A101" t="str">
            <v>BP07/B450</v>
          </cell>
          <cell r="B101">
            <v>5044</v>
          </cell>
          <cell r="C101" t="str">
            <v xml:space="preserve">   Bono 2006 / Badlar + 4,50% - Fideic 4</v>
          </cell>
          <cell r="D101" t="str">
            <v>N</v>
          </cell>
          <cell r="U101">
            <v>0</v>
          </cell>
          <cell r="V101">
            <v>0</v>
          </cell>
          <cell r="W101">
            <v>0</v>
          </cell>
          <cell r="X101">
            <v>0</v>
          </cell>
          <cell r="Y101">
            <v>0</v>
          </cell>
          <cell r="Z101">
            <v>0</v>
          </cell>
          <cell r="AA101">
            <v>0</v>
          </cell>
          <cell r="AB101">
            <v>0</v>
          </cell>
          <cell r="AC101">
            <v>0</v>
          </cell>
          <cell r="AD101">
            <v>0</v>
          </cell>
          <cell r="AE101">
            <v>0</v>
          </cell>
          <cell r="AF101">
            <v>0</v>
          </cell>
          <cell r="AG101">
            <v>0</v>
          </cell>
          <cell r="AH101">
            <v>0</v>
          </cell>
          <cell r="AI101">
            <v>0</v>
          </cell>
          <cell r="AJ101">
            <v>0</v>
          </cell>
          <cell r="AK101">
            <v>0</v>
          </cell>
          <cell r="AL101">
            <v>0</v>
          </cell>
          <cell r="AM101">
            <v>0</v>
          </cell>
          <cell r="AN101">
            <v>0</v>
          </cell>
          <cell r="AO101">
            <v>0</v>
          </cell>
          <cell r="AP101">
            <v>0</v>
          </cell>
          <cell r="AQ101">
            <v>0</v>
          </cell>
          <cell r="AR101">
            <v>0</v>
          </cell>
          <cell r="AS101">
            <v>0</v>
          </cell>
          <cell r="AT101">
            <v>0</v>
          </cell>
          <cell r="AU101">
            <v>0</v>
          </cell>
        </row>
        <row r="102">
          <cell r="A102" t="str">
            <v>BP07/B450-II</v>
          </cell>
          <cell r="C102" t="str">
            <v xml:space="preserve">   Bono 2007 / Badlar + 4,50% - Serie 2</v>
          </cell>
          <cell r="D102" t="str">
            <v>N</v>
          </cell>
          <cell r="U102">
            <v>0</v>
          </cell>
          <cell r="V102">
            <v>0</v>
          </cell>
          <cell r="W102">
            <v>0</v>
          </cell>
          <cell r="X102">
            <v>0</v>
          </cell>
          <cell r="Y102">
            <v>0</v>
          </cell>
          <cell r="Z102">
            <v>0</v>
          </cell>
          <cell r="AA102">
            <v>0</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cell r="AO102">
            <v>0</v>
          </cell>
          <cell r="AP102">
            <v>0</v>
          </cell>
          <cell r="AQ102">
            <v>0</v>
          </cell>
          <cell r="AR102">
            <v>0</v>
          </cell>
          <cell r="AS102">
            <v>0</v>
          </cell>
          <cell r="AT102">
            <v>0</v>
          </cell>
          <cell r="AU102">
            <v>0</v>
          </cell>
        </row>
        <row r="103">
          <cell r="A103" t="str">
            <v>LETR</v>
          </cell>
          <cell r="B103">
            <v>0</v>
          </cell>
          <cell r="C103" t="str">
            <v xml:space="preserve">   Bono 2007 / Badlar + 4,50% - Serie 2</v>
          </cell>
          <cell r="D103" t="str">
            <v>N</v>
          </cell>
          <cell r="U103">
            <v>0</v>
          </cell>
          <cell r="V103">
            <v>0</v>
          </cell>
          <cell r="W103">
            <v>0</v>
          </cell>
          <cell r="X103">
            <v>0</v>
          </cell>
          <cell r="Y103">
            <v>0</v>
          </cell>
          <cell r="Z103">
            <v>0</v>
          </cell>
          <cell r="AA103">
            <v>0</v>
          </cell>
          <cell r="AB103">
            <v>0</v>
          </cell>
          <cell r="AC103">
            <v>0</v>
          </cell>
          <cell r="AD103">
            <v>0</v>
          </cell>
          <cell r="AE103">
            <v>0</v>
          </cell>
          <cell r="AF103">
            <v>0</v>
          </cell>
          <cell r="AG103">
            <v>0</v>
          </cell>
          <cell r="AH103">
            <v>0</v>
          </cell>
          <cell r="AI103">
            <v>0</v>
          </cell>
          <cell r="AJ103">
            <v>0</v>
          </cell>
          <cell r="AK103">
            <v>0</v>
          </cell>
          <cell r="AL103">
            <v>0</v>
          </cell>
          <cell r="AM103">
            <v>0</v>
          </cell>
          <cell r="AN103">
            <v>0</v>
          </cell>
          <cell r="AO103">
            <v>0</v>
          </cell>
          <cell r="AP103">
            <v>0</v>
          </cell>
          <cell r="AQ103">
            <v>0</v>
          </cell>
          <cell r="AR103">
            <v>0</v>
          </cell>
          <cell r="AS103">
            <v>0</v>
          </cell>
          <cell r="AT103">
            <v>0</v>
          </cell>
          <cell r="AU103">
            <v>0</v>
          </cell>
        </row>
        <row r="104">
          <cell r="A104" t="str">
            <v>LE$</v>
          </cell>
          <cell r="B104">
            <v>5011</v>
          </cell>
          <cell r="C104" t="str">
            <v>BODEN EN USD</v>
          </cell>
          <cell r="D104" t="str">
            <v>N</v>
          </cell>
          <cell r="U104">
            <v>0</v>
          </cell>
          <cell r="V104">
            <v>0</v>
          </cell>
          <cell r="W104">
            <v>0</v>
          </cell>
          <cell r="X104">
            <v>0</v>
          </cell>
          <cell r="Y104">
            <v>0</v>
          </cell>
          <cell r="Z104">
            <v>0</v>
          </cell>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cell r="AR104">
            <v>0</v>
          </cell>
          <cell r="AS104">
            <v>0</v>
          </cell>
          <cell r="AT104">
            <v>0</v>
          </cell>
          <cell r="AU104">
            <v>0</v>
          </cell>
        </row>
        <row r="105">
          <cell r="A105" t="str">
            <v>LE$</v>
          </cell>
          <cell r="B105">
            <v>5005</v>
          </cell>
          <cell r="C105" t="str">
            <v xml:space="preserve">LETRAS DEL TESORO $ VTO. 17/01/97       </v>
          </cell>
          <cell r="D105" t="str">
            <v>N</v>
          </cell>
          <cell r="U105">
            <v>0</v>
          </cell>
          <cell r="V105">
            <v>0</v>
          </cell>
          <cell r="W105">
            <v>0</v>
          </cell>
          <cell r="X105">
            <v>68.459999999999994</v>
          </cell>
          <cell r="Y105">
            <v>53.4</v>
          </cell>
          <cell r="Z105">
            <v>0</v>
          </cell>
          <cell r="AA105">
            <v>0</v>
          </cell>
          <cell r="AB105">
            <v>0</v>
          </cell>
          <cell r="AC105">
            <v>0</v>
          </cell>
          <cell r="AD105">
            <v>0</v>
          </cell>
          <cell r="AE105">
            <v>0</v>
          </cell>
          <cell r="AF105">
            <v>0</v>
          </cell>
          <cell r="AG105">
            <v>0</v>
          </cell>
          <cell r="AH105">
            <v>0</v>
          </cell>
          <cell r="AI105">
            <v>0</v>
          </cell>
          <cell r="AJ105">
            <v>0</v>
          </cell>
          <cell r="AK105">
            <v>0</v>
          </cell>
          <cell r="AL105">
            <v>0</v>
          </cell>
          <cell r="AM105">
            <v>0</v>
          </cell>
          <cell r="AN105">
            <v>0</v>
          </cell>
          <cell r="AO105">
            <v>0</v>
          </cell>
          <cell r="AP105">
            <v>0</v>
          </cell>
          <cell r="AQ105">
            <v>0</v>
          </cell>
          <cell r="AR105">
            <v>0</v>
          </cell>
          <cell r="AS105">
            <v>0</v>
          </cell>
          <cell r="AT105">
            <v>0</v>
          </cell>
          <cell r="AU105">
            <v>0</v>
          </cell>
        </row>
        <row r="106">
          <cell r="A106" t="str">
            <v>BD13-u$s</v>
          </cell>
          <cell r="B106" t="str">
            <v>5009a</v>
          </cell>
          <cell r="C106" t="str">
            <v xml:space="preserve">LETRAS DEL TESORO $ VTO. 14/02/97       </v>
          </cell>
          <cell r="D106" t="str">
            <v>N</v>
          </cell>
          <cell r="U106">
            <v>0</v>
          </cell>
          <cell r="V106">
            <v>0</v>
          </cell>
          <cell r="W106">
            <v>0</v>
          </cell>
          <cell r="X106">
            <v>0</v>
          </cell>
          <cell r="Y106">
            <v>28.95</v>
          </cell>
          <cell r="Z106">
            <v>0</v>
          </cell>
          <cell r="AA106">
            <v>0</v>
          </cell>
          <cell r="AB106">
            <v>0</v>
          </cell>
          <cell r="AC106">
            <v>0</v>
          </cell>
          <cell r="AD106">
            <v>0</v>
          </cell>
          <cell r="AE106">
            <v>0</v>
          </cell>
          <cell r="AF106">
            <v>0</v>
          </cell>
          <cell r="AG106">
            <v>0</v>
          </cell>
          <cell r="AH106">
            <v>0</v>
          </cell>
          <cell r="AI106">
            <v>0</v>
          </cell>
          <cell r="AJ106">
            <v>0</v>
          </cell>
          <cell r="AK106">
            <v>0</v>
          </cell>
          <cell r="AL106">
            <v>0</v>
          </cell>
          <cell r="AM106">
            <v>0</v>
          </cell>
          <cell r="AN106">
            <v>0</v>
          </cell>
          <cell r="AO106">
            <v>0</v>
          </cell>
          <cell r="AP106">
            <v>0</v>
          </cell>
          <cell r="AQ106">
            <v>0</v>
          </cell>
          <cell r="AR106">
            <v>0</v>
          </cell>
          <cell r="AS106">
            <v>0</v>
          </cell>
          <cell r="AT106">
            <v>0</v>
          </cell>
          <cell r="AU106">
            <v>0</v>
          </cell>
        </row>
        <row r="107">
          <cell r="A107" t="str">
            <v>BD12-I u$s</v>
          </cell>
          <cell r="B107" t="str">
            <v>5013a</v>
          </cell>
          <cell r="C107" t="str">
            <v xml:space="preserve">LETRAS DEL TESORO $ VTO. 18/4/97        </v>
          </cell>
          <cell r="D107" t="str">
            <v>N</v>
          </cell>
          <cell r="U107">
            <v>0</v>
          </cell>
          <cell r="V107">
            <v>0</v>
          </cell>
          <cell r="W107">
            <v>0</v>
          </cell>
          <cell r="X107">
            <v>0</v>
          </cell>
          <cell r="Y107">
            <v>0</v>
          </cell>
          <cell r="Z107">
            <v>17</v>
          </cell>
          <cell r="AA107">
            <v>0</v>
          </cell>
          <cell r="AB107">
            <v>0</v>
          </cell>
          <cell r="AC107">
            <v>0</v>
          </cell>
          <cell r="AD107">
            <v>0</v>
          </cell>
          <cell r="AE107">
            <v>0</v>
          </cell>
          <cell r="AF107">
            <v>0</v>
          </cell>
          <cell r="AG107">
            <v>0</v>
          </cell>
          <cell r="AH107">
            <v>0</v>
          </cell>
          <cell r="AI107">
            <v>0</v>
          </cell>
          <cell r="AJ107">
            <v>0</v>
          </cell>
          <cell r="AK107">
            <v>0</v>
          </cell>
          <cell r="AL107">
            <v>0</v>
          </cell>
          <cell r="AM107">
            <v>0</v>
          </cell>
          <cell r="AN107">
            <v>0</v>
          </cell>
          <cell r="AO107">
            <v>0</v>
          </cell>
          <cell r="AP107">
            <v>0</v>
          </cell>
          <cell r="AQ107">
            <v>0</v>
          </cell>
          <cell r="AR107">
            <v>0</v>
          </cell>
          <cell r="AS107">
            <v>0</v>
          </cell>
          <cell r="AT107">
            <v>0</v>
          </cell>
          <cell r="AU107">
            <v>0</v>
          </cell>
        </row>
        <row r="108">
          <cell r="A108" t="str">
            <v>BP05/B400</v>
          </cell>
          <cell r="B108" t="str">
            <v>5014a</v>
          </cell>
          <cell r="C108" t="str">
            <v>BODEN EN $</v>
          </cell>
          <cell r="D108" t="str">
            <v>N</v>
          </cell>
          <cell r="U108">
            <v>0</v>
          </cell>
          <cell r="V108">
            <v>0</v>
          </cell>
          <cell r="W108">
            <v>0</v>
          </cell>
          <cell r="X108">
            <v>0</v>
          </cell>
          <cell r="Y108">
            <v>0</v>
          </cell>
          <cell r="Z108">
            <v>0</v>
          </cell>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cell r="AO108">
            <v>0</v>
          </cell>
          <cell r="AP108">
            <v>0</v>
          </cell>
          <cell r="AQ108">
            <v>0</v>
          </cell>
          <cell r="AR108">
            <v>0</v>
          </cell>
          <cell r="AS108">
            <v>0</v>
          </cell>
          <cell r="AT108">
            <v>0</v>
          </cell>
          <cell r="AU108">
            <v>0</v>
          </cell>
        </row>
        <row r="109">
          <cell r="A109" t="str">
            <v>BD08-UCP</v>
          </cell>
          <cell r="B109">
            <v>5019</v>
          </cell>
          <cell r="C109" t="str">
            <v xml:space="preserve">LETRAS DEL TESORO $ VTO. 15/8/97        </v>
          </cell>
          <cell r="D109" t="str">
            <v>N</v>
          </cell>
          <cell r="U109">
            <v>0</v>
          </cell>
          <cell r="V109">
            <v>0</v>
          </cell>
          <cell r="W109">
            <v>0</v>
          </cell>
          <cell r="X109">
            <v>0</v>
          </cell>
          <cell r="Y109">
            <v>0</v>
          </cell>
          <cell r="Z109">
            <v>0</v>
          </cell>
          <cell r="AA109">
            <v>0.99399999999999999</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0</v>
          </cell>
          <cell r="AQ109">
            <v>0</v>
          </cell>
          <cell r="AR109">
            <v>0</v>
          </cell>
          <cell r="AS109">
            <v>0</v>
          </cell>
          <cell r="AT109">
            <v>0</v>
          </cell>
          <cell r="AU109">
            <v>0</v>
          </cell>
        </row>
        <row r="110">
          <cell r="A110" t="str">
            <v>BD07-I $</v>
          </cell>
          <cell r="B110">
            <v>5021</v>
          </cell>
          <cell r="C110" t="str">
            <v xml:space="preserve">LETRAS DEL TESORO $ VTO. 19/09/97       </v>
          </cell>
          <cell r="D110" t="str">
            <v>N</v>
          </cell>
          <cell r="U110">
            <v>0</v>
          </cell>
          <cell r="V110">
            <v>0</v>
          </cell>
          <cell r="W110">
            <v>0</v>
          </cell>
          <cell r="X110">
            <v>0</v>
          </cell>
          <cell r="Y110">
            <v>0</v>
          </cell>
          <cell r="Z110">
            <v>0</v>
          </cell>
          <cell r="AA110">
            <v>2</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P110">
            <v>0</v>
          </cell>
          <cell r="AQ110">
            <v>0</v>
          </cell>
          <cell r="AR110">
            <v>0</v>
          </cell>
          <cell r="AS110">
            <v>0</v>
          </cell>
          <cell r="AT110">
            <v>0</v>
          </cell>
          <cell r="AU110">
            <v>0</v>
          </cell>
        </row>
        <row r="111">
          <cell r="A111" t="str">
            <v>BOGAR</v>
          </cell>
          <cell r="B111">
            <v>5023</v>
          </cell>
          <cell r="C111" t="str">
            <v xml:space="preserve">LETRAS DEL TESORO $ VTO. 17/10/97       </v>
          </cell>
          <cell r="D111" t="str">
            <v>N</v>
          </cell>
          <cell r="U111">
            <v>0</v>
          </cell>
          <cell r="V111">
            <v>0</v>
          </cell>
          <cell r="W111">
            <v>0</v>
          </cell>
          <cell r="X111">
            <v>0</v>
          </cell>
          <cell r="Y111">
            <v>0</v>
          </cell>
          <cell r="Z111">
            <v>0</v>
          </cell>
          <cell r="AA111">
            <v>0</v>
          </cell>
          <cell r="AB111">
            <v>1.5</v>
          </cell>
          <cell r="AC111">
            <v>0</v>
          </cell>
          <cell r="AD111">
            <v>0</v>
          </cell>
          <cell r="AE111">
            <v>0</v>
          </cell>
          <cell r="AF111">
            <v>0</v>
          </cell>
          <cell r="AG111">
            <v>0</v>
          </cell>
          <cell r="AH111">
            <v>0</v>
          </cell>
          <cell r="AI111">
            <v>0</v>
          </cell>
          <cell r="AJ111">
            <v>0</v>
          </cell>
          <cell r="AK111">
            <v>0</v>
          </cell>
          <cell r="AL111">
            <v>0</v>
          </cell>
          <cell r="AM111">
            <v>0</v>
          </cell>
          <cell r="AN111">
            <v>0</v>
          </cell>
          <cell r="AO111">
            <v>0</v>
          </cell>
          <cell r="AP111">
            <v>0</v>
          </cell>
          <cell r="AQ111">
            <v>0</v>
          </cell>
          <cell r="AR111">
            <v>0</v>
          </cell>
          <cell r="AS111">
            <v>0</v>
          </cell>
          <cell r="AT111">
            <v>0</v>
          </cell>
          <cell r="AU111">
            <v>0</v>
          </cell>
        </row>
        <row r="112">
          <cell r="A112" t="str">
            <v>LETR</v>
          </cell>
          <cell r="B112">
            <v>5025</v>
          </cell>
          <cell r="C112" t="str">
            <v xml:space="preserve">LETRAS DEL TESORO $ VTO. 14/11/97       </v>
          </cell>
          <cell r="D112" t="str">
            <v>N</v>
          </cell>
          <cell r="U112">
            <v>0</v>
          </cell>
          <cell r="V112">
            <v>0</v>
          </cell>
          <cell r="W112">
            <v>0</v>
          </cell>
          <cell r="X112">
            <v>0</v>
          </cell>
          <cell r="Y112">
            <v>0</v>
          </cell>
          <cell r="Z112">
            <v>0</v>
          </cell>
          <cell r="AA112">
            <v>0</v>
          </cell>
          <cell r="AB112">
            <v>5.6</v>
          </cell>
          <cell r="AC112">
            <v>0</v>
          </cell>
          <cell r="AD112">
            <v>0</v>
          </cell>
          <cell r="AE112">
            <v>0</v>
          </cell>
          <cell r="AF112">
            <v>0</v>
          </cell>
          <cell r="AG112">
            <v>0</v>
          </cell>
          <cell r="AH112">
            <v>0</v>
          </cell>
          <cell r="AI112">
            <v>0</v>
          </cell>
          <cell r="AJ112">
            <v>0</v>
          </cell>
          <cell r="AK112">
            <v>0</v>
          </cell>
          <cell r="AL112">
            <v>0</v>
          </cell>
          <cell r="AM112">
            <v>0</v>
          </cell>
          <cell r="AN112">
            <v>0</v>
          </cell>
          <cell r="AO112">
            <v>0</v>
          </cell>
          <cell r="AP112">
            <v>0</v>
          </cell>
          <cell r="AQ112">
            <v>0</v>
          </cell>
          <cell r="AR112">
            <v>0</v>
          </cell>
          <cell r="AS112">
            <v>0</v>
          </cell>
          <cell r="AT112">
            <v>0</v>
          </cell>
          <cell r="AU112">
            <v>0</v>
          </cell>
        </row>
        <row r="113">
          <cell r="A113" t="str">
            <v>LE$</v>
          </cell>
          <cell r="B113">
            <v>5027</v>
          </cell>
          <cell r="C113" t="str">
            <v>LETRAS DEL TESORO en Pesos</v>
          </cell>
          <cell r="D113" t="str">
            <v>N</v>
          </cell>
          <cell r="U113">
            <v>0</v>
          </cell>
          <cell r="V113">
            <v>0</v>
          </cell>
          <cell r="W113">
            <v>0</v>
          </cell>
          <cell r="X113">
            <v>0</v>
          </cell>
          <cell r="Y113">
            <v>0</v>
          </cell>
          <cell r="Z113">
            <v>0</v>
          </cell>
          <cell r="AA113">
            <v>0</v>
          </cell>
          <cell r="AB113">
            <v>26.26</v>
          </cell>
          <cell r="AC113">
            <v>0</v>
          </cell>
          <cell r="AD113">
            <v>0</v>
          </cell>
          <cell r="AE113">
            <v>0</v>
          </cell>
          <cell r="AF113">
            <v>0</v>
          </cell>
          <cell r="AG113">
            <v>0</v>
          </cell>
          <cell r="AH113">
            <v>0</v>
          </cell>
          <cell r="AI113">
            <v>0</v>
          </cell>
          <cell r="AJ113">
            <v>0</v>
          </cell>
          <cell r="AK113">
            <v>0</v>
          </cell>
          <cell r="AL113">
            <v>0</v>
          </cell>
          <cell r="AM113">
            <v>0</v>
          </cell>
          <cell r="AN113">
            <v>0</v>
          </cell>
          <cell r="AO113">
            <v>0</v>
          </cell>
          <cell r="AP113">
            <v>0</v>
          </cell>
          <cell r="AQ113">
            <v>0</v>
          </cell>
          <cell r="AR113">
            <v>0</v>
          </cell>
          <cell r="AS113">
            <v>0</v>
          </cell>
          <cell r="AT113">
            <v>0</v>
          </cell>
          <cell r="AU113">
            <v>0</v>
          </cell>
        </row>
        <row r="114">
          <cell r="A114" t="str">
            <v>BD05-I u$s</v>
          </cell>
          <cell r="B114">
            <v>5005</v>
          </cell>
          <cell r="C114" t="str">
            <v xml:space="preserve">LETRAS DEL TESORO $ VTO. 17/01/97       </v>
          </cell>
          <cell r="D114" t="str">
            <v>N</v>
          </cell>
          <cell r="U114">
            <v>0</v>
          </cell>
          <cell r="V114">
            <v>0</v>
          </cell>
          <cell r="W114">
            <v>0</v>
          </cell>
          <cell r="X114">
            <v>0</v>
          </cell>
          <cell r="Y114">
            <v>0</v>
          </cell>
          <cell r="Z114">
            <v>0</v>
          </cell>
          <cell r="AA114">
            <v>0</v>
          </cell>
          <cell r="AB114">
            <v>6.5869999999999997</v>
          </cell>
          <cell r="AC114">
            <v>59.32</v>
          </cell>
          <cell r="AD114">
            <v>0</v>
          </cell>
          <cell r="AE114">
            <v>0</v>
          </cell>
          <cell r="AF114">
            <v>0</v>
          </cell>
          <cell r="AG114">
            <v>0</v>
          </cell>
          <cell r="AH114">
            <v>0</v>
          </cell>
          <cell r="AI114">
            <v>0</v>
          </cell>
          <cell r="AJ114">
            <v>0</v>
          </cell>
          <cell r="AK114">
            <v>0</v>
          </cell>
          <cell r="AL114">
            <v>0</v>
          </cell>
          <cell r="AM114">
            <v>0</v>
          </cell>
          <cell r="AN114">
            <v>0</v>
          </cell>
          <cell r="AO114">
            <v>0</v>
          </cell>
          <cell r="AP114">
            <v>0</v>
          </cell>
          <cell r="AQ114">
            <v>0</v>
          </cell>
          <cell r="AR114">
            <v>0</v>
          </cell>
          <cell r="AS114">
            <v>0</v>
          </cell>
          <cell r="AT114">
            <v>0</v>
          </cell>
          <cell r="AU114">
            <v>0</v>
          </cell>
        </row>
        <row r="115">
          <cell r="A115" t="str">
            <v>BD13-u$s</v>
          </cell>
          <cell r="B115" t="str">
            <v>5009a</v>
          </cell>
          <cell r="C115" t="str">
            <v xml:space="preserve">LETRAS DEL TESORO $ VTO. 14/02/97       </v>
          </cell>
          <cell r="D115" t="str">
            <v>N</v>
          </cell>
          <cell r="U115">
            <v>0</v>
          </cell>
          <cell r="V115">
            <v>0</v>
          </cell>
          <cell r="W115">
            <v>0</v>
          </cell>
          <cell r="X115">
            <v>0</v>
          </cell>
          <cell r="Y115">
            <v>0</v>
          </cell>
          <cell r="Z115">
            <v>60</v>
          </cell>
          <cell r="AA115">
            <v>133.33000000000001</v>
          </cell>
          <cell r="AB115">
            <v>206.56200000000001</v>
          </cell>
          <cell r="AC115">
            <v>186.6</v>
          </cell>
          <cell r="AD115">
            <v>0</v>
          </cell>
          <cell r="AE115">
            <v>0</v>
          </cell>
          <cell r="AF115">
            <v>0</v>
          </cell>
          <cell r="AG115">
            <v>0</v>
          </cell>
          <cell r="AH115">
            <v>0</v>
          </cell>
          <cell r="AI115">
            <v>0</v>
          </cell>
          <cell r="AJ115">
            <v>0</v>
          </cell>
          <cell r="AK115">
            <v>0</v>
          </cell>
          <cell r="AL115">
            <v>0</v>
          </cell>
          <cell r="AM115">
            <v>0</v>
          </cell>
          <cell r="AN115">
            <v>0</v>
          </cell>
          <cell r="AO115">
            <v>0</v>
          </cell>
          <cell r="AP115">
            <v>0</v>
          </cell>
          <cell r="AQ115">
            <v>0</v>
          </cell>
          <cell r="AR115">
            <v>0</v>
          </cell>
          <cell r="AS115">
            <v>0</v>
          </cell>
          <cell r="AT115">
            <v>0</v>
          </cell>
          <cell r="AU115">
            <v>0</v>
          </cell>
        </row>
        <row r="116">
          <cell r="A116" t="str">
            <v>BD12-I u$s</v>
          </cell>
          <cell r="B116" t="str">
            <v>5013a</v>
          </cell>
          <cell r="C116" t="str">
            <v xml:space="preserve">LETRAS DEL TESORO $ VTO. 18/4/97        </v>
          </cell>
          <cell r="D116" t="str">
            <v>N</v>
          </cell>
          <cell r="U116">
            <v>0</v>
          </cell>
          <cell r="V116">
            <v>0</v>
          </cell>
          <cell r="W116">
            <v>0</v>
          </cell>
          <cell r="X116">
            <v>0</v>
          </cell>
          <cell r="Y116">
            <v>0</v>
          </cell>
          <cell r="Z116">
            <v>0</v>
          </cell>
          <cell r="AA116">
            <v>0</v>
          </cell>
          <cell r="AB116">
            <v>0</v>
          </cell>
          <cell r="AC116">
            <v>0</v>
          </cell>
          <cell r="AD116">
            <v>0.03</v>
          </cell>
          <cell r="AE116">
            <v>0</v>
          </cell>
          <cell r="AF116">
            <v>0</v>
          </cell>
          <cell r="AG116">
            <v>0</v>
          </cell>
          <cell r="AH116">
            <v>0</v>
          </cell>
          <cell r="AI116">
            <v>0</v>
          </cell>
          <cell r="AJ116">
            <v>0</v>
          </cell>
          <cell r="AK116">
            <v>0</v>
          </cell>
          <cell r="AL116">
            <v>0</v>
          </cell>
          <cell r="AM116">
            <v>0</v>
          </cell>
          <cell r="AN116">
            <v>0</v>
          </cell>
          <cell r="AO116">
            <v>0</v>
          </cell>
          <cell r="AP116">
            <v>0</v>
          </cell>
          <cell r="AQ116">
            <v>0</v>
          </cell>
          <cell r="AR116">
            <v>0</v>
          </cell>
          <cell r="AS116">
            <v>0</v>
          </cell>
          <cell r="AT116">
            <v>0</v>
          </cell>
          <cell r="AU116">
            <v>0</v>
          </cell>
        </row>
        <row r="117">
          <cell r="B117">
            <v>5037</v>
          </cell>
          <cell r="C117" t="str">
            <v xml:space="preserve">LETRAS DEL TESORO $ VTO. 17/07/98       </v>
          </cell>
          <cell r="D117" t="str">
            <v>N</v>
          </cell>
          <cell r="U117">
            <v>0</v>
          </cell>
          <cell r="V117">
            <v>0</v>
          </cell>
          <cell r="W117">
            <v>0</v>
          </cell>
          <cell r="X117">
            <v>0</v>
          </cell>
          <cell r="Y117">
            <v>0</v>
          </cell>
          <cell r="Z117">
            <v>0</v>
          </cell>
          <cell r="AA117">
            <v>0</v>
          </cell>
          <cell r="AB117">
            <v>0</v>
          </cell>
          <cell r="AC117">
            <v>0</v>
          </cell>
          <cell r="AD117">
            <v>0</v>
          </cell>
          <cell r="AE117">
            <v>0.254</v>
          </cell>
          <cell r="AF117">
            <v>0</v>
          </cell>
          <cell r="AG117">
            <v>0</v>
          </cell>
          <cell r="AH117">
            <v>0</v>
          </cell>
          <cell r="AI117">
            <v>0</v>
          </cell>
          <cell r="AJ117">
            <v>0</v>
          </cell>
          <cell r="AK117">
            <v>0</v>
          </cell>
          <cell r="AL117">
            <v>0</v>
          </cell>
          <cell r="AM117">
            <v>0</v>
          </cell>
          <cell r="AN117">
            <v>0</v>
          </cell>
          <cell r="AO117">
            <v>0</v>
          </cell>
          <cell r="AP117">
            <v>0</v>
          </cell>
          <cell r="AQ117">
            <v>0</v>
          </cell>
          <cell r="AR117">
            <v>0</v>
          </cell>
          <cell r="AS117">
            <v>0</v>
          </cell>
          <cell r="AT117">
            <v>0</v>
          </cell>
          <cell r="AU117">
            <v>0</v>
          </cell>
        </row>
        <row r="118">
          <cell r="B118">
            <v>5038</v>
          </cell>
          <cell r="C118" t="str">
            <v xml:space="preserve">LETRAS DEL TESORO $ VTO. 14-08-98       </v>
          </cell>
          <cell r="D118" t="str">
            <v>N</v>
          </cell>
          <cell r="U118">
            <v>0</v>
          </cell>
          <cell r="V118">
            <v>0</v>
          </cell>
          <cell r="W118">
            <v>0</v>
          </cell>
          <cell r="X118">
            <v>0</v>
          </cell>
          <cell r="Y118">
            <v>0</v>
          </cell>
          <cell r="Z118">
            <v>0</v>
          </cell>
          <cell r="AA118">
            <v>0</v>
          </cell>
          <cell r="AB118">
            <v>0</v>
          </cell>
          <cell r="AC118">
            <v>0</v>
          </cell>
          <cell r="AD118">
            <v>0</v>
          </cell>
          <cell r="AE118">
            <v>0.65</v>
          </cell>
          <cell r="AF118">
            <v>0</v>
          </cell>
          <cell r="AG118">
            <v>0</v>
          </cell>
          <cell r="AH118">
            <v>0</v>
          </cell>
          <cell r="AI118">
            <v>0</v>
          </cell>
          <cell r="AJ118">
            <v>0</v>
          </cell>
          <cell r="AK118">
            <v>0</v>
          </cell>
          <cell r="AL118">
            <v>0</v>
          </cell>
          <cell r="AM118">
            <v>0</v>
          </cell>
          <cell r="AN118">
            <v>0</v>
          </cell>
          <cell r="AO118">
            <v>0</v>
          </cell>
          <cell r="AP118">
            <v>0</v>
          </cell>
          <cell r="AQ118">
            <v>0</v>
          </cell>
          <cell r="AR118">
            <v>0</v>
          </cell>
          <cell r="AS118">
            <v>0</v>
          </cell>
          <cell r="AT118">
            <v>0</v>
          </cell>
          <cell r="AU118">
            <v>0</v>
          </cell>
        </row>
        <row r="119">
          <cell r="B119">
            <v>5040</v>
          </cell>
          <cell r="C119" t="str">
            <v xml:space="preserve">LETRAS DEL TESORO $ VTO. 18/9/98        </v>
          </cell>
          <cell r="D119" t="str">
            <v>N</v>
          </cell>
          <cell r="U119">
            <v>0</v>
          </cell>
          <cell r="V119">
            <v>0</v>
          </cell>
          <cell r="W119">
            <v>0</v>
          </cell>
          <cell r="X119">
            <v>0</v>
          </cell>
          <cell r="Y119">
            <v>0</v>
          </cell>
          <cell r="Z119">
            <v>0</v>
          </cell>
          <cell r="AA119">
            <v>0</v>
          </cell>
          <cell r="AB119">
            <v>0</v>
          </cell>
          <cell r="AC119">
            <v>0</v>
          </cell>
          <cell r="AD119">
            <v>0</v>
          </cell>
          <cell r="AE119">
            <v>0.33</v>
          </cell>
          <cell r="AF119">
            <v>0</v>
          </cell>
          <cell r="AG119">
            <v>0</v>
          </cell>
          <cell r="AH119">
            <v>0</v>
          </cell>
          <cell r="AI119">
            <v>0</v>
          </cell>
          <cell r="AJ119">
            <v>0</v>
          </cell>
          <cell r="AK119">
            <v>0</v>
          </cell>
          <cell r="AL119">
            <v>0</v>
          </cell>
          <cell r="AM119">
            <v>0</v>
          </cell>
          <cell r="AN119">
            <v>0</v>
          </cell>
          <cell r="AO119">
            <v>0</v>
          </cell>
          <cell r="AP119">
            <v>0</v>
          </cell>
          <cell r="AQ119">
            <v>0</v>
          </cell>
          <cell r="AR119">
            <v>0</v>
          </cell>
          <cell r="AS119">
            <v>0</v>
          </cell>
          <cell r="AT119">
            <v>0</v>
          </cell>
          <cell r="AU119">
            <v>0</v>
          </cell>
        </row>
        <row r="120">
          <cell r="B120">
            <v>5044</v>
          </cell>
          <cell r="C120" t="str">
            <v xml:space="preserve">LETRAS TESORO $ VTO. 13-11-98           </v>
          </cell>
          <cell r="D120" t="str">
            <v>N</v>
          </cell>
          <cell r="U120">
            <v>0</v>
          </cell>
          <cell r="V120">
            <v>0</v>
          </cell>
          <cell r="W120">
            <v>0</v>
          </cell>
          <cell r="X120">
            <v>0</v>
          </cell>
          <cell r="Y120">
            <v>0</v>
          </cell>
          <cell r="Z120">
            <v>0</v>
          </cell>
          <cell r="AA120">
            <v>0</v>
          </cell>
          <cell r="AB120">
            <v>0</v>
          </cell>
          <cell r="AC120">
            <v>0</v>
          </cell>
          <cell r="AD120">
            <v>0</v>
          </cell>
          <cell r="AE120">
            <v>0</v>
          </cell>
          <cell r="AF120">
            <v>0.31</v>
          </cell>
          <cell r="AG120">
            <v>0</v>
          </cell>
          <cell r="AH120">
            <v>0</v>
          </cell>
          <cell r="AI120">
            <v>0</v>
          </cell>
          <cell r="AJ120">
            <v>0</v>
          </cell>
          <cell r="AK120">
            <v>0</v>
          </cell>
          <cell r="AL120">
            <v>0</v>
          </cell>
          <cell r="AM120">
            <v>0</v>
          </cell>
          <cell r="AN120">
            <v>0</v>
          </cell>
          <cell r="AO120">
            <v>0</v>
          </cell>
          <cell r="AP120">
            <v>0</v>
          </cell>
          <cell r="AQ120">
            <v>0</v>
          </cell>
          <cell r="AR120">
            <v>0</v>
          </cell>
          <cell r="AS120">
            <v>0</v>
          </cell>
          <cell r="AT120">
            <v>0</v>
          </cell>
          <cell r="AU120">
            <v>0</v>
          </cell>
        </row>
        <row r="121">
          <cell r="A121" t="str">
            <v>BD08-UCP</v>
          </cell>
          <cell r="B121">
            <v>5025</v>
          </cell>
          <cell r="C121" t="str">
            <v xml:space="preserve">LETRAS DEL TESORO $ VTO. 14/11/97       </v>
          </cell>
          <cell r="D121" t="str">
            <v>N</v>
          </cell>
          <cell r="U121">
            <v>0</v>
          </cell>
          <cell r="V121">
            <v>0</v>
          </cell>
          <cell r="W121">
            <v>0</v>
          </cell>
          <cell r="X121">
            <v>0</v>
          </cell>
          <cell r="Y121">
            <v>0</v>
          </cell>
          <cell r="Z121">
            <v>0</v>
          </cell>
          <cell r="AA121">
            <v>0</v>
          </cell>
          <cell r="AB121">
            <v>0</v>
          </cell>
          <cell r="AC121">
            <v>0</v>
          </cell>
          <cell r="AD121">
            <v>0</v>
          </cell>
          <cell r="AE121">
            <v>0</v>
          </cell>
          <cell r="AF121">
            <v>108.78700000000001</v>
          </cell>
          <cell r="AG121">
            <v>221.41</v>
          </cell>
          <cell r="AH121">
            <v>0</v>
          </cell>
          <cell r="AI121">
            <v>0</v>
          </cell>
          <cell r="AJ121">
            <v>0</v>
          </cell>
          <cell r="AK121">
            <v>0</v>
          </cell>
          <cell r="AL121">
            <v>0</v>
          </cell>
          <cell r="AM121">
            <v>0</v>
          </cell>
          <cell r="AN121">
            <v>0</v>
          </cell>
          <cell r="AO121">
            <v>0</v>
          </cell>
          <cell r="AP121">
            <v>0</v>
          </cell>
          <cell r="AQ121">
            <v>0</v>
          </cell>
          <cell r="AR121">
            <v>0</v>
          </cell>
          <cell r="AS121">
            <v>0</v>
          </cell>
          <cell r="AT121">
            <v>0</v>
          </cell>
          <cell r="AU121">
            <v>0</v>
          </cell>
        </row>
        <row r="122">
          <cell r="A122" t="str">
            <v>LEBAC$</v>
          </cell>
          <cell r="B122">
            <v>5027</v>
          </cell>
          <cell r="C122" t="str">
            <v xml:space="preserve">LETRAS DEL TESORO $ VTO. 19/12/97       </v>
          </cell>
          <cell r="D122" t="str">
            <v>N</v>
          </cell>
          <cell r="U122">
            <v>0</v>
          </cell>
          <cell r="V122">
            <v>0</v>
          </cell>
          <cell r="W122">
            <v>0</v>
          </cell>
          <cell r="X122">
            <v>0</v>
          </cell>
          <cell r="Y122">
            <v>0</v>
          </cell>
          <cell r="Z122">
            <v>0</v>
          </cell>
          <cell r="AA122">
            <v>0</v>
          </cell>
          <cell r="AB122">
            <v>0</v>
          </cell>
          <cell r="AC122">
            <v>0</v>
          </cell>
          <cell r="AD122">
            <v>0</v>
          </cell>
          <cell r="AE122">
            <v>0</v>
          </cell>
          <cell r="AF122">
            <v>0</v>
          </cell>
          <cell r="AG122">
            <v>0</v>
          </cell>
          <cell r="AH122">
            <v>0</v>
          </cell>
          <cell r="AI122">
            <v>0</v>
          </cell>
          <cell r="AJ122">
            <v>0</v>
          </cell>
          <cell r="AK122">
            <v>0</v>
          </cell>
          <cell r="AL122">
            <v>0</v>
          </cell>
          <cell r="AM122">
            <v>0</v>
          </cell>
          <cell r="AN122">
            <v>0</v>
          </cell>
          <cell r="AO122">
            <v>0</v>
          </cell>
          <cell r="AP122">
            <v>0</v>
          </cell>
          <cell r="AQ122">
            <v>0</v>
          </cell>
          <cell r="AR122">
            <v>0</v>
          </cell>
          <cell r="AS122">
            <v>0</v>
          </cell>
          <cell r="AT122">
            <v>0</v>
          </cell>
          <cell r="AU122">
            <v>0.15</v>
          </cell>
        </row>
        <row r="123">
          <cell r="A123" t="str">
            <v>LEBAC$</v>
          </cell>
          <cell r="B123">
            <v>5024</v>
          </cell>
          <cell r="C123" t="str">
            <v xml:space="preserve">LETRAS DEL TESORO $ VTO. 16/01/98       </v>
          </cell>
          <cell r="D123" t="str">
            <v>N</v>
          </cell>
          <cell r="U123">
            <v>0</v>
          </cell>
          <cell r="V123">
            <v>0</v>
          </cell>
          <cell r="W123">
            <v>0</v>
          </cell>
          <cell r="X123">
            <v>0</v>
          </cell>
          <cell r="Y123">
            <v>0</v>
          </cell>
          <cell r="Z123">
            <v>0</v>
          </cell>
          <cell r="AA123">
            <v>0</v>
          </cell>
          <cell r="AB123">
            <v>0</v>
          </cell>
          <cell r="AC123">
            <v>0</v>
          </cell>
          <cell r="AD123">
            <v>0</v>
          </cell>
          <cell r="AE123">
            <v>0</v>
          </cell>
          <cell r="AF123">
            <v>0</v>
          </cell>
          <cell r="AG123">
            <v>0</v>
          </cell>
          <cell r="AH123">
            <v>0</v>
          </cell>
          <cell r="AI123">
            <v>0</v>
          </cell>
          <cell r="AJ123">
            <v>0</v>
          </cell>
          <cell r="AK123">
            <v>0</v>
          </cell>
          <cell r="AL123">
            <v>0</v>
          </cell>
          <cell r="AM123">
            <v>0</v>
          </cell>
          <cell r="AN123">
            <v>0</v>
          </cell>
          <cell r="AO123">
            <v>0</v>
          </cell>
          <cell r="AP123">
            <v>0</v>
          </cell>
          <cell r="AQ123">
            <v>0</v>
          </cell>
          <cell r="AR123">
            <v>0</v>
          </cell>
          <cell r="AS123">
            <v>0</v>
          </cell>
          <cell r="AT123">
            <v>0</v>
          </cell>
          <cell r="AU123">
            <v>0.15</v>
          </cell>
        </row>
        <row r="124">
          <cell r="A124" t="str">
            <v>BD07-I $</v>
          </cell>
          <cell r="B124">
            <v>5018</v>
          </cell>
          <cell r="C124" t="str">
            <v xml:space="preserve">LETRAS DEL TESORO $ VTO.20/03/98        </v>
          </cell>
          <cell r="D124" t="str">
            <v>N</v>
          </cell>
          <cell r="U124">
            <v>0</v>
          </cell>
          <cell r="V124">
            <v>0</v>
          </cell>
          <cell r="W124">
            <v>0</v>
          </cell>
          <cell r="X124">
            <v>0</v>
          </cell>
          <cell r="Y124">
            <v>0</v>
          </cell>
          <cell r="Z124">
            <v>0</v>
          </cell>
          <cell r="AA124">
            <v>0</v>
          </cell>
          <cell r="AB124">
            <v>0</v>
          </cell>
          <cell r="AC124">
            <v>0</v>
          </cell>
          <cell r="AD124">
            <v>0</v>
          </cell>
          <cell r="AE124">
            <v>0</v>
          </cell>
          <cell r="AF124">
            <v>0</v>
          </cell>
          <cell r="AG124">
            <v>0</v>
          </cell>
          <cell r="AH124">
            <v>0</v>
          </cell>
          <cell r="AI124">
            <v>0</v>
          </cell>
          <cell r="AJ124">
            <v>0</v>
          </cell>
          <cell r="AK124">
            <v>0</v>
          </cell>
          <cell r="AL124">
            <v>0</v>
          </cell>
          <cell r="AM124">
            <v>0</v>
          </cell>
          <cell r="AN124">
            <v>0</v>
          </cell>
          <cell r="AO124">
            <v>0</v>
          </cell>
          <cell r="AP124">
            <v>0</v>
          </cell>
          <cell r="AQ124">
            <v>0</v>
          </cell>
          <cell r="AR124">
            <v>0</v>
          </cell>
          <cell r="AS124">
            <v>0</v>
          </cell>
          <cell r="AT124">
            <v>0</v>
          </cell>
          <cell r="AU124">
            <v>0</v>
          </cell>
        </row>
        <row r="125">
          <cell r="A125" t="str">
            <v>BOGAR</v>
          </cell>
          <cell r="B125">
            <v>5035</v>
          </cell>
          <cell r="C125" t="str">
            <v xml:space="preserve">LETRAS DEL TESORO $ VTO. 19/06/98       </v>
          </cell>
          <cell r="D125" t="str">
            <v>N</v>
          </cell>
          <cell r="U125">
            <v>0</v>
          </cell>
          <cell r="V125">
            <v>0</v>
          </cell>
          <cell r="W125">
            <v>0</v>
          </cell>
          <cell r="X125">
            <v>0</v>
          </cell>
          <cell r="Y125">
            <v>0</v>
          </cell>
          <cell r="Z125">
            <v>0</v>
          </cell>
          <cell r="AA125">
            <v>0</v>
          </cell>
          <cell r="AB125">
            <v>0</v>
          </cell>
          <cell r="AC125">
            <v>0</v>
          </cell>
          <cell r="AD125">
            <v>0</v>
          </cell>
          <cell r="AE125">
            <v>0</v>
          </cell>
          <cell r="AF125">
            <v>0</v>
          </cell>
          <cell r="AG125">
            <v>0</v>
          </cell>
          <cell r="AH125">
            <v>0</v>
          </cell>
          <cell r="AI125">
            <v>0</v>
          </cell>
          <cell r="AJ125">
            <v>0</v>
          </cell>
          <cell r="AK125">
            <v>0</v>
          </cell>
          <cell r="AL125">
            <v>0</v>
          </cell>
          <cell r="AM125">
            <v>0</v>
          </cell>
          <cell r="AN125">
            <v>0</v>
          </cell>
          <cell r="AO125">
            <v>0</v>
          </cell>
          <cell r="AP125">
            <v>0</v>
          </cell>
          <cell r="AQ125">
            <v>0</v>
          </cell>
          <cell r="AR125">
            <v>0</v>
          </cell>
          <cell r="AS125">
            <v>0</v>
          </cell>
          <cell r="AT125">
            <v>0</v>
          </cell>
          <cell r="AU125">
            <v>0</v>
          </cell>
        </row>
        <row r="126">
          <cell r="A126" t="str">
            <v>LETR</v>
          </cell>
          <cell r="B126">
            <v>5037</v>
          </cell>
          <cell r="C126" t="str">
            <v xml:space="preserve">LETRAS DEL TESORO $ VTO. 17/07/98       </v>
          </cell>
          <cell r="D126" t="str">
            <v>N</v>
          </cell>
          <cell r="U126">
            <v>0</v>
          </cell>
          <cell r="V126">
            <v>0</v>
          </cell>
          <cell r="W126">
            <v>0</v>
          </cell>
          <cell r="X126">
            <v>0</v>
          </cell>
          <cell r="Y126">
            <v>0</v>
          </cell>
          <cell r="Z126">
            <v>0</v>
          </cell>
          <cell r="AA126">
            <v>0</v>
          </cell>
          <cell r="AB126">
            <v>0</v>
          </cell>
          <cell r="AC126">
            <v>0</v>
          </cell>
          <cell r="AD126">
            <v>0</v>
          </cell>
          <cell r="AE126">
            <v>0</v>
          </cell>
          <cell r="AF126">
            <v>0</v>
          </cell>
          <cell r="AG126">
            <v>0</v>
          </cell>
          <cell r="AH126">
            <v>0</v>
          </cell>
          <cell r="AI126">
            <v>0</v>
          </cell>
          <cell r="AJ126">
            <v>0</v>
          </cell>
          <cell r="AK126">
            <v>0</v>
          </cell>
          <cell r="AL126">
            <v>0</v>
          </cell>
          <cell r="AM126">
            <v>0</v>
          </cell>
          <cell r="AN126">
            <v>0</v>
          </cell>
          <cell r="AO126">
            <v>0</v>
          </cell>
          <cell r="AP126">
            <v>0</v>
          </cell>
          <cell r="AQ126">
            <v>0</v>
          </cell>
          <cell r="AR126">
            <v>0</v>
          </cell>
          <cell r="AS126">
            <v>0</v>
          </cell>
          <cell r="AT126">
            <v>0</v>
          </cell>
          <cell r="AU126">
            <v>0</v>
          </cell>
        </row>
        <row r="127">
          <cell r="A127" t="str">
            <v>LE$</v>
          </cell>
          <cell r="B127">
            <v>5038</v>
          </cell>
          <cell r="C127" t="str">
            <v xml:space="preserve">LETRAS DEL TESORO $ VTO. 14-08-98       </v>
          </cell>
          <cell r="D127" t="str">
            <v>N</v>
          </cell>
          <cell r="U127">
            <v>0</v>
          </cell>
          <cell r="V127">
            <v>0</v>
          </cell>
          <cell r="W127">
            <v>0</v>
          </cell>
          <cell r="X127">
            <v>0</v>
          </cell>
          <cell r="Y127">
            <v>0</v>
          </cell>
          <cell r="Z127">
            <v>0</v>
          </cell>
          <cell r="AA127">
            <v>0</v>
          </cell>
          <cell r="AB127">
            <v>0</v>
          </cell>
          <cell r="AC127">
            <v>0</v>
          </cell>
          <cell r="AD127">
            <v>0</v>
          </cell>
          <cell r="AE127">
            <v>0</v>
          </cell>
          <cell r="AF127">
            <v>0</v>
          </cell>
          <cell r="AG127">
            <v>0</v>
          </cell>
          <cell r="AH127">
            <v>0</v>
          </cell>
          <cell r="AI127">
            <v>0</v>
          </cell>
          <cell r="AJ127">
            <v>0</v>
          </cell>
          <cell r="AK127">
            <v>0</v>
          </cell>
          <cell r="AL127">
            <v>0</v>
          </cell>
          <cell r="AM127">
            <v>0</v>
          </cell>
          <cell r="AN127">
            <v>0</v>
          </cell>
          <cell r="AO127">
            <v>0</v>
          </cell>
          <cell r="AP127">
            <v>0</v>
          </cell>
          <cell r="AQ127">
            <v>0</v>
          </cell>
          <cell r="AR127">
            <v>0</v>
          </cell>
          <cell r="AS127">
            <v>0</v>
          </cell>
          <cell r="AT127">
            <v>0</v>
          </cell>
          <cell r="AU127">
            <v>0</v>
          </cell>
        </row>
        <row r="128">
          <cell r="B128">
            <v>5626</v>
          </cell>
          <cell r="C128" t="str">
            <v xml:space="preserve">LETRAS DEL BCRA $ V.06/12/02(AJUS.X CER </v>
          </cell>
          <cell r="D128" t="str">
            <v>N</v>
          </cell>
          <cell r="U128">
            <v>0</v>
          </cell>
          <cell r="V128">
            <v>0</v>
          </cell>
          <cell r="W128">
            <v>0</v>
          </cell>
          <cell r="X128">
            <v>0</v>
          </cell>
          <cell r="Y128">
            <v>0</v>
          </cell>
          <cell r="Z128">
            <v>0</v>
          </cell>
          <cell r="AA128">
            <v>0</v>
          </cell>
          <cell r="AB128">
            <v>0</v>
          </cell>
          <cell r="AC128">
            <v>0</v>
          </cell>
          <cell r="AD128">
            <v>0</v>
          </cell>
          <cell r="AE128">
            <v>0</v>
          </cell>
          <cell r="AF128">
            <v>0</v>
          </cell>
          <cell r="AG128">
            <v>0</v>
          </cell>
          <cell r="AH128">
            <v>0</v>
          </cell>
          <cell r="AI128">
            <v>0</v>
          </cell>
          <cell r="AJ128">
            <v>0</v>
          </cell>
          <cell r="AK128">
            <v>0</v>
          </cell>
          <cell r="AL128">
            <v>0</v>
          </cell>
          <cell r="AM128">
            <v>0</v>
          </cell>
          <cell r="AN128">
            <v>0</v>
          </cell>
          <cell r="AO128">
            <v>0</v>
          </cell>
          <cell r="AP128">
            <v>0</v>
          </cell>
          <cell r="AQ128">
            <v>0</v>
          </cell>
          <cell r="AR128">
            <v>0</v>
          </cell>
          <cell r="AS128">
            <v>0</v>
          </cell>
          <cell r="AT128">
            <v>0</v>
          </cell>
          <cell r="AU128">
            <v>0</v>
          </cell>
        </row>
        <row r="129">
          <cell r="B129">
            <v>5628</v>
          </cell>
          <cell r="C129" t="str">
            <v xml:space="preserve">LETRAS DEL B.C.R.A. $ VTO. 09/10/02     </v>
          </cell>
          <cell r="D129" t="str">
            <v>N</v>
          </cell>
          <cell r="U129">
            <v>0</v>
          </cell>
          <cell r="V129">
            <v>0</v>
          </cell>
          <cell r="W129">
            <v>0</v>
          </cell>
          <cell r="X129">
            <v>0</v>
          </cell>
          <cell r="Y129">
            <v>0</v>
          </cell>
          <cell r="Z129">
            <v>0</v>
          </cell>
          <cell r="AA129">
            <v>0</v>
          </cell>
          <cell r="AB129">
            <v>0</v>
          </cell>
          <cell r="AC129">
            <v>0</v>
          </cell>
          <cell r="AD129">
            <v>0</v>
          </cell>
          <cell r="AE129">
            <v>0</v>
          </cell>
          <cell r="AF129">
            <v>0</v>
          </cell>
          <cell r="AG129">
            <v>0</v>
          </cell>
          <cell r="AH129">
            <v>0</v>
          </cell>
          <cell r="AI129">
            <v>0</v>
          </cell>
          <cell r="AJ129">
            <v>0</v>
          </cell>
          <cell r="AK129">
            <v>0</v>
          </cell>
          <cell r="AL129">
            <v>0</v>
          </cell>
          <cell r="AM129">
            <v>0</v>
          </cell>
          <cell r="AN129">
            <v>0</v>
          </cell>
          <cell r="AO129">
            <v>0</v>
          </cell>
          <cell r="AP129">
            <v>0</v>
          </cell>
          <cell r="AQ129">
            <v>0</v>
          </cell>
          <cell r="AR129">
            <v>0</v>
          </cell>
          <cell r="AS129">
            <v>0</v>
          </cell>
          <cell r="AT129">
            <v>0</v>
          </cell>
          <cell r="AU129">
            <v>0</v>
          </cell>
        </row>
        <row r="130">
          <cell r="B130">
            <v>5631</v>
          </cell>
          <cell r="C130" t="str">
            <v xml:space="preserve">LETRAS DEL B.C.R.A. $ VTO 11/10/02      </v>
          </cell>
          <cell r="D130" t="str">
            <v>N</v>
          </cell>
          <cell r="U130">
            <v>0</v>
          </cell>
          <cell r="V130">
            <v>0</v>
          </cell>
          <cell r="W130">
            <v>0</v>
          </cell>
          <cell r="X130">
            <v>0</v>
          </cell>
          <cell r="Y130">
            <v>0</v>
          </cell>
          <cell r="Z130">
            <v>0</v>
          </cell>
          <cell r="AA130">
            <v>0</v>
          </cell>
          <cell r="AB130">
            <v>0</v>
          </cell>
          <cell r="AC130">
            <v>0</v>
          </cell>
          <cell r="AD130">
            <v>0</v>
          </cell>
          <cell r="AE130">
            <v>0</v>
          </cell>
          <cell r="AF130">
            <v>0</v>
          </cell>
          <cell r="AG130">
            <v>0</v>
          </cell>
          <cell r="AH130">
            <v>0</v>
          </cell>
          <cell r="AI130">
            <v>0</v>
          </cell>
          <cell r="AJ130">
            <v>0</v>
          </cell>
          <cell r="AK130">
            <v>0</v>
          </cell>
          <cell r="AL130">
            <v>0</v>
          </cell>
          <cell r="AM130">
            <v>0</v>
          </cell>
          <cell r="AN130">
            <v>0</v>
          </cell>
          <cell r="AO130">
            <v>0</v>
          </cell>
          <cell r="AP130">
            <v>0</v>
          </cell>
          <cell r="AQ130">
            <v>0</v>
          </cell>
          <cell r="AR130">
            <v>0</v>
          </cell>
          <cell r="AS130">
            <v>0</v>
          </cell>
          <cell r="AT130">
            <v>0</v>
          </cell>
          <cell r="AU130">
            <v>0</v>
          </cell>
        </row>
        <row r="131">
          <cell r="A131" t="str">
            <v>LEBAC$</v>
          </cell>
          <cell r="B131">
            <v>5634</v>
          </cell>
          <cell r="C131" t="str">
            <v>LETRAS DEL BCRA en Pesos</v>
          </cell>
          <cell r="D131" t="str">
            <v>N</v>
          </cell>
          <cell r="U131">
            <v>0</v>
          </cell>
          <cell r="V131">
            <v>0</v>
          </cell>
          <cell r="W131">
            <v>0</v>
          </cell>
          <cell r="X131">
            <v>0</v>
          </cell>
          <cell r="Y131">
            <v>0</v>
          </cell>
          <cell r="Z131">
            <v>0</v>
          </cell>
          <cell r="AA131">
            <v>0</v>
          </cell>
          <cell r="AB131">
            <v>0</v>
          </cell>
          <cell r="AC131">
            <v>0</v>
          </cell>
          <cell r="AD131">
            <v>0</v>
          </cell>
          <cell r="AE131">
            <v>0</v>
          </cell>
          <cell r="AF131">
            <v>0</v>
          </cell>
          <cell r="AG131">
            <v>0</v>
          </cell>
          <cell r="AH131">
            <v>0</v>
          </cell>
          <cell r="AI131">
            <v>0</v>
          </cell>
          <cell r="AJ131">
            <v>0</v>
          </cell>
          <cell r="AK131">
            <v>0</v>
          </cell>
          <cell r="AL131">
            <v>0</v>
          </cell>
          <cell r="AM131">
            <v>0</v>
          </cell>
          <cell r="AN131">
            <v>0</v>
          </cell>
          <cell r="AO131">
            <v>0</v>
          </cell>
          <cell r="AP131">
            <v>0</v>
          </cell>
          <cell r="AQ131">
            <v>0</v>
          </cell>
          <cell r="AR131">
            <v>0</v>
          </cell>
          <cell r="AS131">
            <v>0</v>
          </cell>
          <cell r="AT131">
            <v>0</v>
          </cell>
          <cell r="AU131">
            <v>0.15</v>
          </cell>
        </row>
        <row r="132">
          <cell r="B132">
            <v>5637</v>
          </cell>
          <cell r="C132" t="str">
            <v xml:space="preserve">LETRAS DEL B.C.R.A $ VTO. 18/10/02      </v>
          </cell>
          <cell r="D132" t="str">
            <v>N</v>
          </cell>
          <cell r="U132">
            <v>0</v>
          </cell>
          <cell r="V132">
            <v>0</v>
          </cell>
          <cell r="W132">
            <v>0</v>
          </cell>
          <cell r="X132">
            <v>0</v>
          </cell>
          <cell r="Y132">
            <v>0</v>
          </cell>
          <cell r="Z132">
            <v>0</v>
          </cell>
          <cell r="AA132">
            <v>0</v>
          </cell>
          <cell r="AB132">
            <v>0</v>
          </cell>
          <cell r="AC132">
            <v>0</v>
          </cell>
          <cell r="AD132">
            <v>0</v>
          </cell>
          <cell r="AE132">
            <v>0</v>
          </cell>
          <cell r="AF132">
            <v>0</v>
          </cell>
          <cell r="AG132">
            <v>0</v>
          </cell>
          <cell r="AH132">
            <v>0</v>
          </cell>
          <cell r="AI132">
            <v>0</v>
          </cell>
          <cell r="AJ132">
            <v>0</v>
          </cell>
          <cell r="AK132">
            <v>0</v>
          </cell>
          <cell r="AL132">
            <v>0</v>
          </cell>
          <cell r="AM132">
            <v>0</v>
          </cell>
          <cell r="AN132">
            <v>0</v>
          </cell>
          <cell r="AO132">
            <v>0</v>
          </cell>
          <cell r="AP132">
            <v>0</v>
          </cell>
          <cell r="AQ132">
            <v>0</v>
          </cell>
          <cell r="AR132">
            <v>0</v>
          </cell>
          <cell r="AS132">
            <v>0</v>
          </cell>
          <cell r="AT132">
            <v>0</v>
          </cell>
          <cell r="AU132">
            <v>0.15</v>
          </cell>
        </row>
        <row r="133">
          <cell r="B133">
            <v>5638</v>
          </cell>
          <cell r="C133" t="str">
            <v xml:space="preserve">LETRAS DEL B.C.R.A. $ VTO. 15/11/02     </v>
          </cell>
          <cell r="D133" t="str">
            <v>N</v>
          </cell>
          <cell r="U133">
            <v>0</v>
          </cell>
          <cell r="V133">
            <v>0</v>
          </cell>
          <cell r="W133">
            <v>0</v>
          </cell>
          <cell r="X133">
            <v>0</v>
          </cell>
          <cell r="Y133">
            <v>0</v>
          </cell>
          <cell r="Z133">
            <v>0</v>
          </cell>
          <cell r="AA133">
            <v>0</v>
          </cell>
          <cell r="AB133">
            <v>0</v>
          </cell>
          <cell r="AC133">
            <v>0</v>
          </cell>
          <cell r="AD133">
            <v>0</v>
          </cell>
          <cell r="AE133">
            <v>0</v>
          </cell>
          <cell r="AF133">
            <v>0</v>
          </cell>
          <cell r="AG133">
            <v>0</v>
          </cell>
          <cell r="AH133">
            <v>0</v>
          </cell>
          <cell r="AI133">
            <v>0</v>
          </cell>
          <cell r="AJ133">
            <v>0</v>
          </cell>
          <cell r="AK133">
            <v>0</v>
          </cell>
          <cell r="AL133">
            <v>0</v>
          </cell>
          <cell r="AM133">
            <v>0</v>
          </cell>
          <cell r="AN133">
            <v>0</v>
          </cell>
          <cell r="AO133">
            <v>0</v>
          </cell>
          <cell r="AP133">
            <v>0</v>
          </cell>
          <cell r="AQ133">
            <v>0</v>
          </cell>
          <cell r="AR133">
            <v>0</v>
          </cell>
          <cell r="AS133">
            <v>0</v>
          </cell>
          <cell r="AT133">
            <v>0</v>
          </cell>
          <cell r="AU133">
            <v>0</v>
          </cell>
        </row>
        <row r="134">
          <cell r="B134">
            <v>5640</v>
          </cell>
          <cell r="C134" t="str">
            <v xml:space="preserve">LETRAS DEL B.C.R.A. $ VTO. 23/10/02     </v>
          </cell>
          <cell r="D134" t="str">
            <v>N</v>
          </cell>
          <cell r="U134">
            <v>0</v>
          </cell>
          <cell r="V134">
            <v>0</v>
          </cell>
          <cell r="W134">
            <v>0</v>
          </cell>
          <cell r="X134">
            <v>0</v>
          </cell>
          <cell r="Y134">
            <v>0</v>
          </cell>
          <cell r="Z134">
            <v>0</v>
          </cell>
          <cell r="AA134">
            <v>0</v>
          </cell>
          <cell r="AB134">
            <v>0</v>
          </cell>
          <cell r="AC134">
            <v>0</v>
          </cell>
          <cell r="AD134">
            <v>0</v>
          </cell>
          <cell r="AE134">
            <v>0</v>
          </cell>
          <cell r="AF134">
            <v>0</v>
          </cell>
          <cell r="AG134">
            <v>0</v>
          </cell>
          <cell r="AH134">
            <v>0</v>
          </cell>
          <cell r="AI134">
            <v>0</v>
          </cell>
          <cell r="AJ134">
            <v>0</v>
          </cell>
          <cell r="AK134">
            <v>0</v>
          </cell>
          <cell r="AL134">
            <v>0</v>
          </cell>
          <cell r="AM134">
            <v>0</v>
          </cell>
          <cell r="AN134">
            <v>0</v>
          </cell>
          <cell r="AO134">
            <v>0</v>
          </cell>
          <cell r="AP134">
            <v>0</v>
          </cell>
          <cell r="AQ134">
            <v>0</v>
          </cell>
          <cell r="AR134">
            <v>0</v>
          </cell>
          <cell r="AS134">
            <v>0</v>
          </cell>
          <cell r="AT134">
            <v>0</v>
          </cell>
          <cell r="AU134">
            <v>0</v>
          </cell>
        </row>
        <row r="135">
          <cell r="B135">
            <v>5641</v>
          </cell>
          <cell r="C135" t="str">
            <v xml:space="preserve">LETRAS DEL B.C.R.A. $  VTO. 20/11/02    </v>
          </cell>
          <cell r="D135" t="str">
            <v>N</v>
          </cell>
          <cell r="U135">
            <v>0</v>
          </cell>
          <cell r="V135">
            <v>0</v>
          </cell>
          <cell r="W135">
            <v>0</v>
          </cell>
          <cell r="X135">
            <v>0</v>
          </cell>
          <cell r="Y135">
            <v>0</v>
          </cell>
          <cell r="Z135">
            <v>0</v>
          </cell>
          <cell r="AA135">
            <v>0</v>
          </cell>
          <cell r="AB135">
            <v>0</v>
          </cell>
          <cell r="AC135">
            <v>0</v>
          </cell>
          <cell r="AD135">
            <v>0</v>
          </cell>
          <cell r="AE135">
            <v>0</v>
          </cell>
          <cell r="AF135">
            <v>0</v>
          </cell>
          <cell r="AG135">
            <v>0</v>
          </cell>
          <cell r="AH135">
            <v>0</v>
          </cell>
          <cell r="AI135">
            <v>0</v>
          </cell>
          <cell r="AJ135">
            <v>0</v>
          </cell>
          <cell r="AK135">
            <v>0</v>
          </cell>
          <cell r="AL135">
            <v>0</v>
          </cell>
          <cell r="AM135">
            <v>0</v>
          </cell>
          <cell r="AN135">
            <v>0</v>
          </cell>
          <cell r="AO135">
            <v>0</v>
          </cell>
          <cell r="AP135">
            <v>0</v>
          </cell>
          <cell r="AQ135">
            <v>0</v>
          </cell>
          <cell r="AR135">
            <v>0</v>
          </cell>
          <cell r="AS135">
            <v>0</v>
          </cell>
          <cell r="AT135">
            <v>0</v>
          </cell>
          <cell r="AU135">
            <v>0</v>
          </cell>
        </row>
        <row r="136">
          <cell r="B136">
            <v>5644</v>
          </cell>
          <cell r="C136" t="str">
            <v xml:space="preserve">LETRAS DEL B.C.R.A. $ VTO. 25/10/02     </v>
          </cell>
          <cell r="D136" t="str">
            <v>N</v>
          </cell>
          <cell r="U136">
            <v>0</v>
          </cell>
          <cell r="V136">
            <v>0</v>
          </cell>
          <cell r="W136">
            <v>0</v>
          </cell>
          <cell r="X136">
            <v>0</v>
          </cell>
          <cell r="Y136">
            <v>0</v>
          </cell>
          <cell r="Z136">
            <v>0</v>
          </cell>
          <cell r="AA136">
            <v>0</v>
          </cell>
          <cell r="AB136">
            <v>0</v>
          </cell>
          <cell r="AC136">
            <v>0</v>
          </cell>
          <cell r="AD136">
            <v>0</v>
          </cell>
          <cell r="AE136">
            <v>0</v>
          </cell>
          <cell r="AF136">
            <v>0</v>
          </cell>
          <cell r="AG136">
            <v>0</v>
          </cell>
          <cell r="AH136">
            <v>0</v>
          </cell>
          <cell r="AI136">
            <v>0</v>
          </cell>
          <cell r="AJ136">
            <v>0</v>
          </cell>
          <cell r="AK136">
            <v>0</v>
          </cell>
          <cell r="AL136">
            <v>0</v>
          </cell>
          <cell r="AM136">
            <v>0</v>
          </cell>
          <cell r="AN136">
            <v>0</v>
          </cell>
          <cell r="AO136">
            <v>0</v>
          </cell>
          <cell r="AP136">
            <v>0</v>
          </cell>
          <cell r="AQ136">
            <v>0</v>
          </cell>
          <cell r="AR136">
            <v>0</v>
          </cell>
          <cell r="AS136">
            <v>0</v>
          </cell>
          <cell r="AT136">
            <v>0</v>
          </cell>
          <cell r="AU136">
            <v>0</v>
          </cell>
        </row>
        <row r="137">
          <cell r="B137">
            <v>5645</v>
          </cell>
          <cell r="C137" t="str">
            <v xml:space="preserve">LETRAS DEL B.C.R.A $ VTO. 22/11/02      </v>
          </cell>
          <cell r="D137" t="str">
            <v>N</v>
          </cell>
          <cell r="U137">
            <v>0</v>
          </cell>
          <cell r="V137">
            <v>0</v>
          </cell>
          <cell r="W137">
            <v>0</v>
          </cell>
          <cell r="X137">
            <v>0</v>
          </cell>
          <cell r="Y137">
            <v>0</v>
          </cell>
          <cell r="Z137">
            <v>0</v>
          </cell>
          <cell r="AA137">
            <v>0</v>
          </cell>
          <cell r="AB137">
            <v>0</v>
          </cell>
          <cell r="AC137">
            <v>0</v>
          </cell>
          <cell r="AD137">
            <v>0</v>
          </cell>
          <cell r="AE137">
            <v>0</v>
          </cell>
          <cell r="AF137">
            <v>0</v>
          </cell>
          <cell r="AG137">
            <v>0</v>
          </cell>
          <cell r="AH137">
            <v>0</v>
          </cell>
          <cell r="AI137">
            <v>0</v>
          </cell>
          <cell r="AJ137">
            <v>0</v>
          </cell>
          <cell r="AK137">
            <v>0</v>
          </cell>
          <cell r="AL137">
            <v>0</v>
          </cell>
          <cell r="AM137">
            <v>0</v>
          </cell>
          <cell r="AN137">
            <v>0</v>
          </cell>
          <cell r="AO137">
            <v>0</v>
          </cell>
          <cell r="AP137">
            <v>0</v>
          </cell>
          <cell r="AQ137">
            <v>0</v>
          </cell>
          <cell r="AR137">
            <v>0</v>
          </cell>
          <cell r="AS137">
            <v>0</v>
          </cell>
          <cell r="AT137">
            <v>0</v>
          </cell>
          <cell r="AU137">
            <v>0</v>
          </cell>
        </row>
        <row r="138">
          <cell r="A138" t="str">
            <v>LEBACU$</v>
          </cell>
          <cell r="B138">
            <v>5628</v>
          </cell>
          <cell r="C138" t="str">
            <v xml:space="preserve">LETRAS DEL B.C.R.A. $ VTO. 09/10/02     </v>
          </cell>
          <cell r="D138" t="str">
            <v>N</v>
          </cell>
          <cell r="U138">
            <v>0</v>
          </cell>
          <cell r="V138">
            <v>0</v>
          </cell>
          <cell r="W138">
            <v>0</v>
          </cell>
          <cell r="X138">
            <v>0</v>
          </cell>
          <cell r="Y138">
            <v>0</v>
          </cell>
          <cell r="Z138">
            <v>0</v>
          </cell>
          <cell r="AA138">
            <v>0</v>
          </cell>
          <cell r="AB138">
            <v>0</v>
          </cell>
          <cell r="AC138">
            <v>0</v>
          </cell>
          <cell r="AD138">
            <v>0</v>
          </cell>
          <cell r="AE138">
            <v>0</v>
          </cell>
          <cell r="AF138">
            <v>0</v>
          </cell>
          <cell r="AG138">
            <v>0</v>
          </cell>
          <cell r="AH138">
            <v>0</v>
          </cell>
          <cell r="AI138">
            <v>0</v>
          </cell>
          <cell r="AJ138">
            <v>0</v>
          </cell>
          <cell r="AK138">
            <v>0</v>
          </cell>
          <cell r="AL138">
            <v>0</v>
          </cell>
          <cell r="AM138">
            <v>0</v>
          </cell>
          <cell r="AN138">
            <v>0</v>
          </cell>
          <cell r="AO138">
            <v>0</v>
          </cell>
          <cell r="AP138">
            <v>0</v>
          </cell>
          <cell r="AQ138">
            <v>0</v>
          </cell>
          <cell r="AR138">
            <v>0</v>
          </cell>
          <cell r="AS138">
            <v>0</v>
          </cell>
          <cell r="AT138">
            <v>0</v>
          </cell>
          <cell r="AU138">
            <v>0</v>
          </cell>
        </row>
        <row r="139">
          <cell r="B139">
            <v>5668</v>
          </cell>
          <cell r="C139" t="str">
            <v xml:space="preserve">LETRAS DEL B.C.R.A. $ VTO. 15/01/03     </v>
          </cell>
          <cell r="D139" t="str">
            <v>N</v>
          </cell>
          <cell r="U139">
            <v>0</v>
          </cell>
          <cell r="V139">
            <v>0</v>
          </cell>
          <cell r="W139">
            <v>0</v>
          </cell>
          <cell r="X139">
            <v>0</v>
          </cell>
          <cell r="Y139">
            <v>0</v>
          </cell>
          <cell r="Z139">
            <v>0</v>
          </cell>
          <cell r="AA139">
            <v>0</v>
          </cell>
          <cell r="AB139">
            <v>0</v>
          </cell>
          <cell r="AC139">
            <v>0</v>
          </cell>
          <cell r="AD139">
            <v>0</v>
          </cell>
          <cell r="AE139">
            <v>0</v>
          </cell>
          <cell r="AF139">
            <v>0</v>
          </cell>
          <cell r="AG139">
            <v>0</v>
          </cell>
          <cell r="AH139">
            <v>0</v>
          </cell>
          <cell r="AI139">
            <v>0</v>
          </cell>
          <cell r="AJ139">
            <v>0</v>
          </cell>
          <cell r="AK139">
            <v>0</v>
          </cell>
          <cell r="AL139">
            <v>0</v>
          </cell>
          <cell r="AM139">
            <v>0</v>
          </cell>
          <cell r="AN139">
            <v>0</v>
          </cell>
          <cell r="AO139">
            <v>0</v>
          </cell>
          <cell r="AP139">
            <v>0</v>
          </cell>
          <cell r="AQ139">
            <v>0</v>
          </cell>
          <cell r="AR139">
            <v>0</v>
          </cell>
          <cell r="AS139">
            <v>0</v>
          </cell>
          <cell r="AT139">
            <v>0</v>
          </cell>
          <cell r="AU139">
            <v>0</v>
          </cell>
        </row>
        <row r="140">
          <cell r="B140">
            <v>5679</v>
          </cell>
          <cell r="C140" t="str">
            <v xml:space="preserve">LETRAS DEL B.C.R.A. $ VTO. 30/04/03     </v>
          </cell>
          <cell r="D140" t="str">
            <v>N</v>
          </cell>
          <cell r="U140">
            <v>0</v>
          </cell>
          <cell r="V140">
            <v>0</v>
          </cell>
          <cell r="W140">
            <v>0</v>
          </cell>
          <cell r="X140">
            <v>0</v>
          </cell>
          <cell r="Y140">
            <v>0</v>
          </cell>
          <cell r="Z140">
            <v>0</v>
          </cell>
          <cell r="AA140">
            <v>0</v>
          </cell>
          <cell r="AB140">
            <v>0</v>
          </cell>
          <cell r="AC140">
            <v>0</v>
          </cell>
          <cell r="AD140">
            <v>0</v>
          </cell>
          <cell r="AE140">
            <v>0</v>
          </cell>
          <cell r="AF140">
            <v>0</v>
          </cell>
          <cell r="AG140">
            <v>0</v>
          </cell>
          <cell r="AH140">
            <v>0</v>
          </cell>
          <cell r="AI140">
            <v>0</v>
          </cell>
          <cell r="AJ140">
            <v>0</v>
          </cell>
          <cell r="AK140">
            <v>0</v>
          </cell>
          <cell r="AL140">
            <v>0</v>
          </cell>
          <cell r="AM140">
            <v>0</v>
          </cell>
          <cell r="AN140">
            <v>0</v>
          </cell>
          <cell r="AO140">
            <v>0</v>
          </cell>
          <cell r="AP140">
            <v>0</v>
          </cell>
          <cell r="AQ140">
            <v>0</v>
          </cell>
          <cell r="AR140">
            <v>0</v>
          </cell>
          <cell r="AS140">
            <v>0</v>
          </cell>
          <cell r="AT140">
            <v>0</v>
          </cell>
          <cell r="AU140">
            <v>0</v>
          </cell>
        </row>
        <row r="141">
          <cell r="B141">
            <v>5683</v>
          </cell>
          <cell r="C141" t="str">
            <v xml:space="preserve">LETRAS DEL B.C.R.A. $ VTO. 24/01/03     </v>
          </cell>
          <cell r="D141" t="str">
            <v>N</v>
          </cell>
          <cell r="U141">
            <v>0</v>
          </cell>
          <cell r="V141">
            <v>0</v>
          </cell>
          <cell r="W141">
            <v>0</v>
          </cell>
          <cell r="X141">
            <v>0</v>
          </cell>
          <cell r="Y141">
            <v>0</v>
          </cell>
          <cell r="Z141">
            <v>0</v>
          </cell>
          <cell r="AA141">
            <v>0</v>
          </cell>
          <cell r="AB141">
            <v>0</v>
          </cell>
          <cell r="AC141">
            <v>0</v>
          </cell>
          <cell r="AD141">
            <v>0</v>
          </cell>
          <cell r="AE141">
            <v>0</v>
          </cell>
          <cell r="AF141">
            <v>0</v>
          </cell>
          <cell r="AG141">
            <v>0</v>
          </cell>
          <cell r="AH141">
            <v>0</v>
          </cell>
          <cell r="AI141">
            <v>0</v>
          </cell>
          <cell r="AJ141">
            <v>0</v>
          </cell>
          <cell r="AK141">
            <v>0</v>
          </cell>
          <cell r="AL141">
            <v>0</v>
          </cell>
          <cell r="AM141">
            <v>0</v>
          </cell>
          <cell r="AN141">
            <v>0</v>
          </cell>
          <cell r="AO141">
            <v>0</v>
          </cell>
          <cell r="AP141">
            <v>0</v>
          </cell>
          <cell r="AQ141">
            <v>0</v>
          </cell>
          <cell r="AR141">
            <v>0</v>
          </cell>
          <cell r="AS141">
            <v>0</v>
          </cell>
          <cell r="AT141">
            <v>0</v>
          </cell>
          <cell r="AU141">
            <v>0</v>
          </cell>
        </row>
        <row r="142">
          <cell r="B142">
            <v>5684</v>
          </cell>
          <cell r="C142" t="str">
            <v xml:space="preserve">LETRAS DEL B.C.R.A $ VTO. 02/05/03      </v>
          </cell>
          <cell r="D142" t="str">
            <v>N</v>
          </cell>
          <cell r="U142">
            <v>0</v>
          </cell>
          <cell r="V142">
            <v>0</v>
          </cell>
          <cell r="W142">
            <v>0</v>
          </cell>
          <cell r="X142">
            <v>0</v>
          </cell>
          <cell r="Y142">
            <v>0</v>
          </cell>
          <cell r="Z142">
            <v>0</v>
          </cell>
          <cell r="AA142">
            <v>0</v>
          </cell>
          <cell r="AB142">
            <v>0</v>
          </cell>
          <cell r="AC142">
            <v>0</v>
          </cell>
          <cell r="AD142">
            <v>0</v>
          </cell>
          <cell r="AE142">
            <v>0</v>
          </cell>
          <cell r="AF142">
            <v>0</v>
          </cell>
          <cell r="AG142">
            <v>0</v>
          </cell>
          <cell r="AH142">
            <v>0</v>
          </cell>
          <cell r="AI142">
            <v>0</v>
          </cell>
          <cell r="AJ142">
            <v>0</v>
          </cell>
          <cell r="AK142">
            <v>0</v>
          </cell>
          <cell r="AL142">
            <v>0</v>
          </cell>
          <cell r="AM142">
            <v>0</v>
          </cell>
          <cell r="AN142">
            <v>0</v>
          </cell>
          <cell r="AO142">
            <v>0</v>
          </cell>
          <cell r="AP142">
            <v>0</v>
          </cell>
          <cell r="AQ142">
            <v>0</v>
          </cell>
          <cell r="AR142">
            <v>0</v>
          </cell>
          <cell r="AS142">
            <v>0</v>
          </cell>
          <cell r="AT142">
            <v>0</v>
          </cell>
          <cell r="AU142">
            <v>0</v>
          </cell>
        </row>
        <row r="143">
          <cell r="A143" t="str">
            <v>LEU$</v>
          </cell>
          <cell r="B143">
            <v>5640</v>
          </cell>
          <cell r="C143" t="str">
            <v xml:space="preserve">LETRAS DEL B.C.R.A. $ VTO. 23/10/02     </v>
          </cell>
          <cell r="D143" t="str">
            <v>N</v>
          </cell>
          <cell r="U143">
            <v>0</v>
          </cell>
          <cell r="V143">
            <v>0</v>
          </cell>
          <cell r="W143">
            <v>0</v>
          </cell>
          <cell r="X143">
            <v>0</v>
          </cell>
          <cell r="Y143">
            <v>0</v>
          </cell>
          <cell r="Z143">
            <v>0</v>
          </cell>
          <cell r="AA143">
            <v>0</v>
          </cell>
          <cell r="AB143">
            <v>0</v>
          </cell>
          <cell r="AC143">
            <v>0</v>
          </cell>
          <cell r="AD143">
            <v>0</v>
          </cell>
          <cell r="AE143">
            <v>0</v>
          </cell>
          <cell r="AF143">
            <v>0</v>
          </cell>
          <cell r="AG143">
            <v>0</v>
          </cell>
          <cell r="AH143">
            <v>0</v>
          </cell>
          <cell r="AI143">
            <v>0</v>
          </cell>
          <cell r="AJ143">
            <v>0</v>
          </cell>
          <cell r="AK143">
            <v>0</v>
          </cell>
          <cell r="AL143">
            <v>0</v>
          </cell>
          <cell r="AM143">
            <v>0</v>
          </cell>
          <cell r="AN143">
            <v>0</v>
          </cell>
          <cell r="AO143">
            <v>0</v>
          </cell>
          <cell r="AP143">
            <v>0</v>
          </cell>
          <cell r="AQ143">
            <v>0</v>
          </cell>
          <cell r="AR143">
            <v>0</v>
          </cell>
          <cell r="AS143">
            <v>0</v>
          </cell>
          <cell r="AT143">
            <v>0</v>
          </cell>
          <cell r="AU143">
            <v>0</v>
          </cell>
        </row>
        <row r="144">
          <cell r="B144">
            <v>5696</v>
          </cell>
          <cell r="C144" t="str">
            <v xml:space="preserve">LETRAS DEL B.C.R.A. $ VTO. 14/05/2003   </v>
          </cell>
          <cell r="D144" t="str">
            <v>N</v>
          </cell>
          <cell r="U144">
            <v>0</v>
          </cell>
          <cell r="V144">
            <v>0</v>
          </cell>
          <cell r="W144">
            <v>0</v>
          </cell>
          <cell r="X144">
            <v>0</v>
          </cell>
          <cell r="Y144">
            <v>0</v>
          </cell>
          <cell r="Z144">
            <v>0</v>
          </cell>
          <cell r="AA144">
            <v>0</v>
          </cell>
          <cell r="AB144">
            <v>0</v>
          </cell>
          <cell r="AC144">
            <v>0</v>
          </cell>
          <cell r="AD144">
            <v>0</v>
          </cell>
          <cell r="AE144">
            <v>0</v>
          </cell>
          <cell r="AF144">
            <v>0</v>
          </cell>
          <cell r="AG144">
            <v>0</v>
          </cell>
          <cell r="AH144">
            <v>0</v>
          </cell>
          <cell r="AI144">
            <v>0</v>
          </cell>
          <cell r="AJ144">
            <v>0</v>
          </cell>
          <cell r="AK144">
            <v>0</v>
          </cell>
          <cell r="AL144">
            <v>0</v>
          </cell>
          <cell r="AM144">
            <v>0</v>
          </cell>
          <cell r="AN144">
            <v>0</v>
          </cell>
          <cell r="AO144">
            <v>0</v>
          </cell>
          <cell r="AP144">
            <v>0</v>
          </cell>
          <cell r="AQ144">
            <v>0</v>
          </cell>
          <cell r="AR144">
            <v>0</v>
          </cell>
          <cell r="AS144">
            <v>0</v>
          </cell>
          <cell r="AT144">
            <v>0</v>
          </cell>
          <cell r="AU144">
            <v>0</v>
          </cell>
        </row>
        <row r="145">
          <cell r="A145" t="str">
            <v>LEBAC$</v>
          </cell>
          <cell r="B145">
            <v>5644</v>
          </cell>
          <cell r="C145" t="str">
            <v xml:space="preserve">LETRAS DEL B.C.R.A. $ VTO. 25/10/02     </v>
          </cell>
          <cell r="D145" t="str">
            <v>N</v>
          </cell>
          <cell r="U145">
            <v>0</v>
          </cell>
          <cell r="V145">
            <v>0</v>
          </cell>
          <cell r="W145">
            <v>0</v>
          </cell>
          <cell r="X145">
            <v>0</v>
          </cell>
          <cell r="Y145">
            <v>0</v>
          </cell>
          <cell r="Z145">
            <v>0</v>
          </cell>
          <cell r="AA145">
            <v>0</v>
          </cell>
          <cell r="AB145">
            <v>0</v>
          </cell>
          <cell r="AC145">
            <v>0</v>
          </cell>
          <cell r="AD145">
            <v>0</v>
          </cell>
          <cell r="AE145">
            <v>0</v>
          </cell>
          <cell r="AF145">
            <v>0</v>
          </cell>
          <cell r="AG145">
            <v>0</v>
          </cell>
          <cell r="AH145">
            <v>0</v>
          </cell>
          <cell r="AI145">
            <v>0</v>
          </cell>
          <cell r="AJ145">
            <v>0</v>
          </cell>
          <cell r="AK145">
            <v>0</v>
          </cell>
          <cell r="AL145">
            <v>0</v>
          </cell>
          <cell r="AM145">
            <v>0</v>
          </cell>
          <cell r="AN145">
            <v>0</v>
          </cell>
          <cell r="AO145">
            <v>0</v>
          </cell>
          <cell r="AP145">
            <v>0</v>
          </cell>
          <cell r="AQ145">
            <v>0</v>
          </cell>
          <cell r="AR145">
            <v>0</v>
          </cell>
          <cell r="AS145">
            <v>0</v>
          </cell>
          <cell r="AT145">
            <v>0</v>
          </cell>
          <cell r="AU145">
            <v>0</v>
          </cell>
        </row>
        <row r="146">
          <cell r="B146">
            <v>45518</v>
          </cell>
          <cell r="C146" t="str">
            <v xml:space="preserve">LETRAS DEL B.C.R.A. $ VTO. 30/05/03     </v>
          </cell>
          <cell r="D146" t="str">
            <v>N</v>
          </cell>
          <cell r="U146">
            <v>0</v>
          </cell>
          <cell r="V146">
            <v>0</v>
          </cell>
          <cell r="W146">
            <v>0</v>
          </cell>
          <cell r="X146">
            <v>0</v>
          </cell>
          <cell r="Y146">
            <v>0</v>
          </cell>
          <cell r="Z146">
            <v>0</v>
          </cell>
          <cell r="AA146">
            <v>0</v>
          </cell>
          <cell r="AB146">
            <v>0</v>
          </cell>
          <cell r="AC146">
            <v>0</v>
          </cell>
          <cell r="AD146">
            <v>0</v>
          </cell>
          <cell r="AE146">
            <v>0</v>
          </cell>
          <cell r="AF146">
            <v>0</v>
          </cell>
          <cell r="AG146">
            <v>0</v>
          </cell>
          <cell r="AH146">
            <v>0</v>
          </cell>
          <cell r="AI146">
            <v>0</v>
          </cell>
          <cell r="AJ146">
            <v>0</v>
          </cell>
          <cell r="AK146">
            <v>0</v>
          </cell>
          <cell r="AL146">
            <v>0</v>
          </cell>
          <cell r="AM146">
            <v>0</v>
          </cell>
          <cell r="AN146">
            <v>0</v>
          </cell>
          <cell r="AO146">
            <v>0</v>
          </cell>
          <cell r="AP146">
            <v>0</v>
          </cell>
          <cell r="AQ146">
            <v>0</v>
          </cell>
          <cell r="AR146">
            <v>0</v>
          </cell>
          <cell r="AS146">
            <v>0</v>
          </cell>
          <cell r="AT146">
            <v>0</v>
          </cell>
          <cell r="AU146">
            <v>0</v>
          </cell>
        </row>
        <row r="147">
          <cell r="B147">
            <v>45532</v>
          </cell>
          <cell r="C147" t="str">
            <v xml:space="preserve">LETRAS DEL B.C.R.A. $ VTO. 11/06/03     </v>
          </cell>
          <cell r="D147" t="str">
            <v>N</v>
          </cell>
          <cell r="U147">
            <v>0</v>
          </cell>
          <cell r="V147">
            <v>0</v>
          </cell>
          <cell r="W147">
            <v>0</v>
          </cell>
          <cell r="X147">
            <v>0</v>
          </cell>
          <cell r="Y147">
            <v>0</v>
          </cell>
          <cell r="Z147">
            <v>0</v>
          </cell>
          <cell r="AA147">
            <v>0</v>
          </cell>
          <cell r="AB147">
            <v>0</v>
          </cell>
          <cell r="AC147">
            <v>0</v>
          </cell>
          <cell r="AD147">
            <v>0</v>
          </cell>
          <cell r="AE147">
            <v>0</v>
          </cell>
          <cell r="AF147">
            <v>0</v>
          </cell>
          <cell r="AG147">
            <v>0</v>
          </cell>
          <cell r="AH147">
            <v>0</v>
          </cell>
          <cell r="AI147">
            <v>0</v>
          </cell>
          <cell r="AJ147">
            <v>0</v>
          </cell>
          <cell r="AK147">
            <v>0</v>
          </cell>
          <cell r="AL147">
            <v>0</v>
          </cell>
          <cell r="AM147">
            <v>0</v>
          </cell>
          <cell r="AN147">
            <v>0</v>
          </cell>
          <cell r="AO147">
            <v>0</v>
          </cell>
          <cell r="AP147">
            <v>0</v>
          </cell>
          <cell r="AQ147">
            <v>0</v>
          </cell>
          <cell r="AR147">
            <v>0</v>
          </cell>
          <cell r="AS147">
            <v>0</v>
          </cell>
          <cell r="AT147">
            <v>0</v>
          </cell>
          <cell r="AU147">
            <v>0</v>
          </cell>
        </row>
        <row r="148">
          <cell r="B148">
            <v>45537</v>
          </cell>
          <cell r="C148" t="str">
            <v xml:space="preserve">LETRAS DEL B.C.R.A. $ VTO. 18/06/03     </v>
          </cell>
          <cell r="D148" t="str">
            <v>N</v>
          </cell>
          <cell r="U148">
            <v>0</v>
          </cell>
          <cell r="V148">
            <v>0</v>
          </cell>
          <cell r="W148">
            <v>0</v>
          </cell>
          <cell r="X148">
            <v>0</v>
          </cell>
          <cell r="Y148">
            <v>0</v>
          </cell>
          <cell r="Z148">
            <v>0</v>
          </cell>
          <cell r="AA148">
            <v>0</v>
          </cell>
          <cell r="AB148">
            <v>0</v>
          </cell>
          <cell r="AC148">
            <v>0</v>
          </cell>
          <cell r="AD148">
            <v>0</v>
          </cell>
          <cell r="AE148">
            <v>0</v>
          </cell>
          <cell r="AF148">
            <v>0</v>
          </cell>
          <cell r="AG148">
            <v>0</v>
          </cell>
          <cell r="AH148">
            <v>0</v>
          </cell>
          <cell r="AI148">
            <v>0</v>
          </cell>
          <cell r="AJ148">
            <v>0</v>
          </cell>
          <cell r="AK148">
            <v>0</v>
          </cell>
          <cell r="AL148">
            <v>0</v>
          </cell>
          <cell r="AM148">
            <v>0</v>
          </cell>
          <cell r="AN148">
            <v>0</v>
          </cell>
          <cell r="AO148">
            <v>0</v>
          </cell>
          <cell r="AP148">
            <v>0</v>
          </cell>
          <cell r="AQ148">
            <v>0</v>
          </cell>
          <cell r="AR148">
            <v>0</v>
          </cell>
          <cell r="AS148">
            <v>0</v>
          </cell>
          <cell r="AT148">
            <v>0</v>
          </cell>
          <cell r="AU148">
            <v>0</v>
          </cell>
        </row>
        <row r="149">
          <cell r="B149">
            <v>45541</v>
          </cell>
          <cell r="C149" t="str">
            <v xml:space="preserve">LETRAS DEL B.C.R.A $ VTO. 17/09/2003    </v>
          </cell>
          <cell r="D149" t="str">
            <v>N</v>
          </cell>
          <cell r="U149">
            <v>0</v>
          </cell>
          <cell r="V149">
            <v>0</v>
          </cell>
          <cell r="W149">
            <v>0</v>
          </cell>
          <cell r="X149">
            <v>0</v>
          </cell>
          <cell r="Y149">
            <v>0</v>
          </cell>
          <cell r="Z149">
            <v>0</v>
          </cell>
          <cell r="AA149">
            <v>0</v>
          </cell>
          <cell r="AB149">
            <v>0</v>
          </cell>
          <cell r="AC149">
            <v>0</v>
          </cell>
          <cell r="AD149">
            <v>0</v>
          </cell>
          <cell r="AE149">
            <v>0</v>
          </cell>
          <cell r="AF149">
            <v>0</v>
          </cell>
          <cell r="AG149">
            <v>0</v>
          </cell>
          <cell r="AH149">
            <v>0</v>
          </cell>
          <cell r="AI149">
            <v>0</v>
          </cell>
          <cell r="AJ149">
            <v>0</v>
          </cell>
          <cell r="AK149">
            <v>0</v>
          </cell>
          <cell r="AL149">
            <v>0</v>
          </cell>
          <cell r="AM149">
            <v>0</v>
          </cell>
          <cell r="AN149">
            <v>0</v>
          </cell>
          <cell r="AO149">
            <v>0</v>
          </cell>
          <cell r="AP149">
            <v>0</v>
          </cell>
          <cell r="AQ149">
            <v>0</v>
          </cell>
          <cell r="AR149">
            <v>0</v>
          </cell>
          <cell r="AS149">
            <v>0</v>
          </cell>
          <cell r="AT149">
            <v>0</v>
          </cell>
          <cell r="AU149">
            <v>0</v>
          </cell>
        </row>
        <row r="150">
          <cell r="B150">
            <v>45543</v>
          </cell>
          <cell r="C150" t="str">
            <v xml:space="preserve">LETRAS DEL B.C.R.A. $ VTO. 25/06/03     </v>
          </cell>
          <cell r="D150" t="str">
            <v>N</v>
          </cell>
          <cell r="U150">
            <v>0</v>
          </cell>
          <cell r="V150">
            <v>0</v>
          </cell>
          <cell r="W150">
            <v>0</v>
          </cell>
          <cell r="X150">
            <v>0</v>
          </cell>
          <cell r="Y150">
            <v>0</v>
          </cell>
          <cell r="Z150">
            <v>0</v>
          </cell>
          <cell r="AA150">
            <v>0</v>
          </cell>
          <cell r="AB150">
            <v>0</v>
          </cell>
          <cell r="AC150">
            <v>0</v>
          </cell>
          <cell r="AD150">
            <v>0</v>
          </cell>
          <cell r="AE150">
            <v>0</v>
          </cell>
          <cell r="AF150">
            <v>0</v>
          </cell>
          <cell r="AG150">
            <v>0</v>
          </cell>
          <cell r="AH150">
            <v>0</v>
          </cell>
          <cell r="AI150">
            <v>0</v>
          </cell>
          <cell r="AJ150">
            <v>0</v>
          </cell>
          <cell r="AK150">
            <v>0</v>
          </cell>
          <cell r="AL150">
            <v>0</v>
          </cell>
          <cell r="AM150">
            <v>0</v>
          </cell>
          <cell r="AN150">
            <v>0</v>
          </cell>
          <cell r="AO150">
            <v>0</v>
          </cell>
          <cell r="AP150">
            <v>0</v>
          </cell>
          <cell r="AQ150">
            <v>0</v>
          </cell>
          <cell r="AR150">
            <v>0</v>
          </cell>
          <cell r="AS150">
            <v>0</v>
          </cell>
          <cell r="AT150">
            <v>0</v>
          </cell>
          <cell r="AU150">
            <v>0</v>
          </cell>
        </row>
        <row r="151">
          <cell r="A151" t="str">
            <v>LEBACU$</v>
          </cell>
          <cell r="B151">
            <v>5684</v>
          </cell>
          <cell r="C151" t="str">
            <v xml:space="preserve">LETRAS DEL B.C.R.A $ VTO. 02/05/03      </v>
          </cell>
          <cell r="D151" t="str">
            <v>N</v>
          </cell>
          <cell r="U151">
            <v>0</v>
          </cell>
          <cell r="V151">
            <v>0</v>
          </cell>
          <cell r="W151">
            <v>0</v>
          </cell>
          <cell r="X151">
            <v>0</v>
          </cell>
          <cell r="Y151">
            <v>0</v>
          </cell>
          <cell r="Z151">
            <v>0</v>
          </cell>
          <cell r="AA151">
            <v>0</v>
          </cell>
          <cell r="AB151">
            <v>0</v>
          </cell>
          <cell r="AC151">
            <v>0</v>
          </cell>
          <cell r="AD151">
            <v>0</v>
          </cell>
          <cell r="AE151">
            <v>0</v>
          </cell>
          <cell r="AF151">
            <v>0</v>
          </cell>
          <cell r="AG151">
            <v>0</v>
          </cell>
          <cell r="AH151">
            <v>0</v>
          </cell>
          <cell r="AI151">
            <v>0</v>
          </cell>
          <cell r="AJ151">
            <v>0</v>
          </cell>
          <cell r="AK151">
            <v>0</v>
          </cell>
          <cell r="AL151">
            <v>0</v>
          </cell>
          <cell r="AM151">
            <v>0</v>
          </cell>
          <cell r="AN151">
            <v>0</v>
          </cell>
          <cell r="AO151">
            <v>0</v>
          </cell>
          <cell r="AP151">
            <v>0</v>
          </cell>
          <cell r="AQ151">
            <v>0</v>
          </cell>
          <cell r="AR151">
            <v>0</v>
          </cell>
          <cell r="AS151">
            <v>0</v>
          </cell>
          <cell r="AT151">
            <v>0</v>
          </cell>
          <cell r="AU151">
            <v>0</v>
          </cell>
        </row>
        <row r="152">
          <cell r="B152">
            <v>5633</v>
          </cell>
          <cell r="C152" t="str">
            <v xml:space="preserve">LETRAS DEL B.C.R.A. U$S VTO. 02/10/02   </v>
          </cell>
          <cell r="D152" t="str">
            <v>N</v>
          </cell>
          <cell r="U152">
            <v>0</v>
          </cell>
          <cell r="V152">
            <v>0</v>
          </cell>
          <cell r="W152">
            <v>0</v>
          </cell>
          <cell r="X152">
            <v>0</v>
          </cell>
          <cell r="Y152">
            <v>0</v>
          </cell>
          <cell r="Z152">
            <v>0</v>
          </cell>
          <cell r="AA152">
            <v>0</v>
          </cell>
          <cell r="AB152">
            <v>0</v>
          </cell>
          <cell r="AC152">
            <v>0</v>
          </cell>
          <cell r="AD152">
            <v>0</v>
          </cell>
          <cell r="AE152">
            <v>0</v>
          </cell>
          <cell r="AF152">
            <v>0</v>
          </cell>
          <cell r="AG152">
            <v>0</v>
          </cell>
          <cell r="AH152">
            <v>0</v>
          </cell>
          <cell r="AI152">
            <v>0</v>
          </cell>
          <cell r="AJ152">
            <v>0</v>
          </cell>
          <cell r="AK152">
            <v>0</v>
          </cell>
          <cell r="AL152">
            <v>0</v>
          </cell>
          <cell r="AM152">
            <v>0</v>
          </cell>
          <cell r="AN152">
            <v>0</v>
          </cell>
          <cell r="AO152">
            <v>0</v>
          </cell>
          <cell r="AP152">
            <v>0</v>
          </cell>
          <cell r="AQ152">
            <v>0</v>
          </cell>
          <cell r="AR152">
            <v>0</v>
          </cell>
          <cell r="AS152">
            <v>0</v>
          </cell>
          <cell r="AT152">
            <v>0</v>
          </cell>
          <cell r="AU152">
            <v>0</v>
          </cell>
        </row>
        <row r="153">
          <cell r="B153">
            <v>5636</v>
          </cell>
          <cell r="C153" t="str">
            <v xml:space="preserve">LETRAS DEL B.C.R.A. U$S VTO. 04/10/02   </v>
          </cell>
          <cell r="D153" t="str">
            <v>N</v>
          </cell>
          <cell r="U153">
            <v>0</v>
          </cell>
          <cell r="V153">
            <v>0</v>
          </cell>
          <cell r="W153">
            <v>0</v>
          </cell>
          <cell r="X153">
            <v>0</v>
          </cell>
          <cell r="Y153">
            <v>0</v>
          </cell>
          <cell r="Z153">
            <v>0</v>
          </cell>
          <cell r="AA153">
            <v>0</v>
          </cell>
          <cell r="AB153">
            <v>0</v>
          </cell>
          <cell r="AC153">
            <v>0</v>
          </cell>
          <cell r="AD153">
            <v>0</v>
          </cell>
          <cell r="AE153">
            <v>0</v>
          </cell>
          <cell r="AF153">
            <v>0</v>
          </cell>
          <cell r="AG153">
            <v>0</v>
          </cell>
          <cell r="AH153">
            <v>0</v>
          </cell>
          <cell r="AI153">
            <v>0</v>
          </cell>
          <cell r="AJ153">
            <v>0</v>
          </cell>
          <cell r="AK153">
            <v>0</v>
          </cell>
          <cell r="AL153">
            <v>0</v>
          </cell>
          <cell r="AM153">
            <v>0</v>
          </cell>
          <cell r="AN153">
            <v>0</v>
          </cell>
          <cell r="AO153">
            <v>0</v>
          </cell>
          <cell r="AP153">
            <v>0</v>
          </cell>
          <cell r="AQ153">
            <v>0</v>
          </cell>
          <cell r="AR153">
            <v>0</v>
          </cell>
          <cell r="AS153">
            <v>0</v>
          </cell>
          <cell r="AT153">
            <v>0</v>
          </cell>
          <cell r="AU153">
            <v>0</v>
          </cell>
        </row>
        <row r="154">
          <cell r="B154">
            <v>5642</v>
          </cell>
          <cell r="C154" t="str">
            <v xml:space="preserve">LETRAS DEL B.C.R.A. U$S VTO.09/10/02    </v>
          </cell>
          <cell r="D154" t="str">
            <v>N</v>
          </cell>
          <cell r="U154">
            <v>0</v>
          </cell>
          <cell r="V154">
            <v>0</v>
          </cell>
          <cell r="W154">
            <v>0</v>
          </cell>
          <cell r="X154">
            <v>0</v>
          </cell>
          <cell r="Y154">
            <v>0</v>
          </cell>
          <cell r="Z154">
            <v>0</v>
          </cell>
          <cell r="AA154">
            <v>0</v>
          </cell>
          <cell r="AB154">
            <v>0</v>
          </cell>
          <cell r="AC154">
            <v>0</v>
          </cell>
          <cell r="AD154">
            <v>0</v>
          </cell>
          <cell r="AE154">
            <v>0</v>
          </cell>
          <cell r="AF154">
            <v>0</v>
          </cell>
          <cell r="AG154">
            <v>0</v>
          </cell>
          <cell r="AH154">
            <v>0</v>
          </cell>
          <cell r="AI154">
            <v>0</v>
          </cell>
          <cell r="AJ154">
            <v>0</v>
          </cell>
          <cell r="AK154">
            <v>0</v>
          </cell>
          <cell r="AL154">
            <v>0</v>
          </cell>
          <cell r="AM154">
            <v>0</v>
          </cell>
          <cell r="AN154">
            <v>0</v>
          </cell>
          <cell r="AO154">
            <v>0</v>
          </cell>
          <cell r="AP154">
            <v>0</v>
          </cell>
          <cell r="AQ154">
            <v>0</v>
          </cell>
          <cell r="AR154">
            <v>0</v>
          </cell>
          <cell r="AS154">
            <v>0</v>
          </cell>
          <cell r="AT154">
            <v>0</v>
          </cell>
          <cell r="AU154">
            <v>0</v>
          </cell>
        </row>
        <row r="155">
          <cell r="B155">
            <v>5646</v>
          </cell>
          <cell r="C155" t="str">
            <v xml:space="preserve">LETRAS DEL B.C.R.A U$S VTO. 11/10/02    </v>
          </cell>
          <cell r="D155" t="str">
            <v>N</v>
          </cell>
          <cell r="U155">
            <v>0</v>
          </cell>
          <cell r="V155">
            <v>0</v>
          </cell>
          <cell r="W155">
            <v>0</v>
          </cell>
          <cell r="X155">
            <v>0</v>
          </cell>
          <cell r="Y155">
            <v>0</v>
          </cell>
          <cell r="Z155">
            <v>0</v>
          </cell>
          <cell r="AA155">
            <v>0</v>
          </cell>
          <cell r="AB155">
            <v>0</v>
          </cell>
          <cell r="AC155">
            <v>0</v>
          </cell>
          <cell r="AD155">
            <v>0</v>
          </cell>
          <cell r="AE155">
            <v>0</v>
          </cell>
          <cell r="AF155">
            <v>0</v>
          </cell>
          <cell r="AG155">
            <v>0</v>
          </cell>
          <cell r="AH155">
            <v>0</v>
          </cell>
          <cell r="AI155">
            <v>0</v>
          </cell>
          <cell r="AJ155">
            <v>0</v>
          </cell>
          <cell r="AK155">
            <v>0</v>
          </cell>
          <cell r="AL155">
            <v>0</v>
          </cell>
          <cell r="AM155">
            <v>0</v>
          </cell>
          <cell r="AN155">
            <v>0</v>
          </cell>
          <cell r="AO155">
            <v>0</v>
          </cell>
          <cell r="AP155">
            <v>0</v>
          </cell>
          <cell r="AQ155">
            <v>0</v>
          </cell>
          <cell r="AR155">
            <v>0</v>
          </cell>
          <cell r="AS155">
            <v>0</v>
          </cell>
          <cell r="AT155">
            <v>0</v>
          </cell>
          <cell r="AU155">
            <v>0</v>
          </cell>
        </row>
        <row r="156">
          <cell r="A156" t="str">
            <v>LEU$</v>
          </cell>
          <cell r="B156">
            <v>45532</v>
          </cell>
          <cell r="C156" t="str">
            <v xml:space="preserve">LETRAS DEL B.C.R.A. $ VTO. 11/06/03     </v>
          </cell>
          <cell r="D156" t="str">
            <v>N</v>
          </cell>
          <cell r="U156">
            <v>0</v>
          </cell>
          <cell r="V156">
            <v>0</v>
          </cell>
          <cell r="W156">
            <v>0</v>
          </cell>
          <cell r="X156">
            <v>0</v>
          </cell>
          <cell r="Y156">
            <v>0</v>
          </cell>
          <cell r="Z156">
            <v>0</v>
          </cell>
          <cell r="AA156">
            <v>0</v>
          </cell>
          <cell r="AB156">
            <v>0</v>
          </cell>
          <cell r="AC156">
            <v>0</v>
          </cell>
          <cell r="AD156">
            <v>0</v>
          </cell>
          <cell r="AE156">
            <v>0</v>
          </cell>
          <cell r="AF156">
            <v>0</v>
          </cell>
          <cell r="AG156">
            <v>0</v>
          </cell>
          <cell r="AH156">
            <v>0</v>
          </cell>
          <cell r="AI156">
            <v>0</v>
          </cell>
          <cell r="AJ156">
            <v>0</v>
          </cell>
          <cell r="AK156">
            <v>0</v>
          </cell>
          <cell r="AL156">
            <v>0</v>
          </cell>
          <cell r="AM156">
            <v>0</v>
          </cell>
          <cell r="AN156">
            <v>0</v>
          </cell>
          <cell r="AO156">
            <v>0</v>
          </cell>
          <cell r="AP156">
            <v>0</v>
          </cell>
          <cell r="AQ156">
            <v>0</v>
          </cell>
          <cell r="AR156">
            <v>0</v>
          </cell>
          <cell r="AS156">
            <v>0</v>
          </cell>
          <cell r="AT156">
            <v>0</v>
          </cell>
          <cell r="AU156">
            <v>0</v>
          </cell>
        </row>
        <row r="157">
          <cell r="B157">
            <v>5007</v>
          </cell>
          <cell r="C157" t="str">
            <v xml:space="preserve">LETRAS DEL TESORO U$S VTO. 14/02/97     </v>
          </cell>
          <cell r="D157" t="str">
            <v>N</v>
          </cell>
          <cell r="U157">
            <v>0</v>
          </cell>
          <cell r="V157">
            <v>0</v>
          </cell>
          <cell r="W157">
            <v>0</v>
          </cell>
          <cell r="X157">
            <v>0</v>
          </cell>
          <cell r="Y157">
            <v>0</v>
          </cell>
          <cell r="Z157">
            <v>0</v>
          </cell>
          <cell r="AA157">
            <v>0</v>
          </cell>
          <cell r="AB157">
            <v>0</v>
          </cell>
          <cell r="AC157">
            <v>0</v>
          </cell>
          <cell r="AD157">
            <v>0</v>
          </cell>
          <cell r="AE157">
            <v>0</v>
          </cell>
          <cell r="AF157">
            <v>0</v>
          </cell>
          <cell r="AG157">
            <v>0</v>
          </cell>
          <cell r="AH157">
            <v>0</v>
          </cell>
          <cell r="AI157">
            <v>0</v>
          </cell>
          <cell r="AJ157">
            <v>0</v>
          </cell>
          <cell r="AK157">
            <v>0</v>
          </cell>
          <cell r="AL157">
            <v>0</v>
          </cell>
          <cell r="AM157">
            <v>0</v>
          </cell>
          <cell r="AN157">
            <v>0</v>
          </cell>
          <cell r="AO157">
            <v>0</v>
          </cell>
          <cell r="AP157">
            <v>0</v>
          </cell>
          <cell r="AQ157">
            <v>0</v>
          </cell>
          <cell r="AR157">
            <v>0</v>
          </cell>
          <cell r="AS157">
            <v>0</v>
          </cell>
          <cell r="AT157">
            <v>0</v>
          </cell>
          <cell r="AU157">
            <v>0</v>
          </cell>
        </row>
        <row r="158">
          <cell r="B158">
            <v>5011</v>
          </cell>
          <cell r="C158" t="str">
            <v xml:space="preserve">LETRAS DEL TESORO U$S VTO. 16/05/97     </v>
          </cell>
          <cell r="D158" t="str">
            <v>N</v>
          </cell>
          <cell r="U158">
            <v>0</v>
          </cell>
          <cell r="V158">
            <v>0</v>
          </cell>
          <cell r="W158">
            <v>0</v>
          </cell>
          <cell r="X158">
            <v>0</v>
          </cell>
          <cell r="Y158">
            <v>0</v>
          </cell>
          <cell r="Z158">
            <v>0</v>
          </cell>
          <cell r="AA158">
            <v>0</v>
          </cell>
          <cell r="AB158">
            <v>0</v>
          </cell>
          <cell r="AC158">
            <v>0</v>
          </cell>
          <cell r="AD158">
            <v>0</v>
          </cell>
          <cell r="AE158">
            <v>0</v>
          </cell>
          <cell r="AF158">
            <v>0</v>
          </cell>
          <cell r="AG158">
            <v>0</v>
          </cell>
          <cell r="AH158">
            <v>0</v>
          </cell>
          <cell r="AI158">
            <v>0</v>
          </cell>
          <cell r="AJ158">
            <v>0</v>
          </cell>
          <cell r="AK158">
            <v>0</v>
          </cell>
          <cell r="AL158">
            <v>0</v>
          </cell>
          <cell r="AM158">
            <v>0</v>
          </cell>
          <cell r="AN158">
            <v>0</v>
          </cell>
          <cell r="AO158">
            <v>0</v>
          </cell>
          <cell r="AP158">
            <v>0</v>
          </cell>
          <cell r="AQ158">
            <v>0</v>
          </cell>
          <cell r="AR158">
            <v>0</v>
          </cell>
          <cell r="AS158">
            <v>0</v>
          </cell>
          <cell r="AT158">
            <v>0</v>
          </cell>
          <cell r="AU158">
            <v>0</v>
          </cell>
        </row>
        <row r="159">
          <cell r="B159" t="str">
            <v>5016a</v>
          </cell>
          <cell r="C159" t="str">
            <v xml:space="preserve">LETRAS DEL TESORO U$S V.15/8/97         </v>
          </cell>
          <cell r="D159" t="str">
            <v>N</v>
          </cell>
          <cell r="U159">
            <v>0</v>
          </cell>
          <cell r="V159">
            <v>0</v>
          </cell>
          <cell r="W159">
            <v>0</v>
          </cell>
          <cell r="X159">
            <v>0</v>
          </cell>
          <cell r="Y159">
            <v>0</v>
          </cell>
          <cell r="Z159">
            <v>0</v>
          </cell>
          <cell r="AA159">
            <v>0</v>
          </cell>
          <cell r="AB159">
            <v>0</v>
          </cell>
          <cell r="AC159">
            <v>0</v>
          </cell>
          <cell r="AD159">
            <v>0</v>
          </cell>
          <cell r="AE159">
            <v>0</v>
          </cell>
          <cell r="AF159">
            <v>0</v>
          </cell>
          <cell r="AG159">
            <v>0</v>
          </cell>
          <cell r="AH159">
            <v>0</v>
          </cell>
          <cell r="AI159">
            <v>0</v>
          </cell>
          <cell r="AJ159">
            <v>0</v>
          </cell>
          <cell r="AK159">
            <v>0</v>
          </cell>
          <cell r="AL159">
            <v>0</v>
          </cell>
          <cell r="AM159">
            <v>0</v>
          </cell>
          <cell r="AN159">
            <v>0</v>
          </cell>
          <cell r="AO159">
            <v>0</v>
          </cell>
          <cell r="AP159">
            <v>0</v>
          </cell>
          <cell r="AQ159">
            <v>0</v>
          </cell>
          <cell r="AR159">
            <v>0</v>
          </cell>
          <cell r="AS159">
            <v>0</v>
          </cell>
          <cell r="AT159">
            <v>0</v>
          </cell>
          <cell r="AU159">
            <v>0</v>
          </cell>
        </row>
        <row r="160">
          <cell r="B160">
            <v>5010</v>
          </cell>
          <cell r="C160" t="str">
            <v xml:space="preserve">LETRAS DEL TESORO U$S VTO. 17/10/97     </v>
          </cell>
          <cell r="D160" t="str">
            <v>N</v>
          </cell>
          <cell r="U160">
            <v>0</v>
          </cell>
          <cell r="V160">
            <v>0</v>
          </cell>
          <cell r="W160">
            <v>0</v>
          </cell>
          <cell r="X160">
            <v>0</v>
          </cell>
          <cell r="Y160">
            <v>71.135000000000005</v>
          </cell>
          <cell r="Z160">
            <v>57.128</v>
          </cell>
          <cell r="AA160">
            <v>69.885999999999996</v>
          </cell>
          <cell r="AB160">
            <v>95.941000000000003</v>
          </cell>
          <cell r="AC160">
            <v>0</v>
          </cell>
          <cell r="AD160">
            <v>0</v>
          </cell>
          <cell r="AE160">
            <v>0</v>
          </cell>
          <cell r="AF160">
            <v>0</v>
          </cell>
          <cell r="AG160">
            <v>0</v>
          </cell>
          <cell r="AH160">
            <v>0</v>
          </cell>
          <cell r="AI160">
            <v>0</v>
          </cell>
          <cell r="AJ160">
            <v>0</v>
          </cell>
          <cell r="AK160">
            <v>0</v>
          </cell>
          <cell r="AL160">
            <v>0</v>
          </cell>
          <cell r="AM160">
            <v>0</v>
          </cell>
          <cell r="AN160">
            <v>0</v>
          </cell>
          <cell r="AO160">
            <v>0</v>
          </cell>
          <cell r="AP160">
            <v>0</v>
          </cell>
          <cell r="AQ160">
            <v>0</v>
          </cell>
          <cell r="AR160">
            <v>0</v>
          </cell>
          <cell r="AS160">
            <v>0</v>
          </cell>
          <cell r="AT160">
            <v>0</v>
          </cell>
          <cell r="AU160">
            <v>0</v>
          </cell>
        </row>
        <row r="161">
          <cell r="B161">
            <v>5020</v>
          </cell>
          <cell r="C161" t="str">
            <v xml:space="preserve">LETRAS DEL TESORO U$S VTO. 14/11/97     </v>
          </cell>
          <cell r="D161" t="str">
            <v>N</v>
          </cell>
          <cell r="U161">
            <v>0</v>
          </cell>
          <cell r="V161">
            <v>0</v>
          </cell>
          <cell r="W161">
            <v>0</v>
          </cell>
          <cell r="X161">
            <v>0</v>
          </cell>
          <cell r="Y161">
            <v>0</v>
          </cell>
          <cell r="Z161">
            <v>0</v>
          </cell>
          <cell r="AA161">
            <v>49</v>
          </cell>
          <cell r="AB161">
            <v>48.5</v>
          </cell>
          <cell r="AC161">
            <v>0</v>
          </cell>
          <cell r="AD161">
            <v>0</v>
          </cell>
          <cell r="AE161">
            <v>0</v>
          </cell>
          <cell r="AF161">
            <v>0</v>
          </cell>
          <cell r="AG161">
            <v>0</v>
          </cell>
          <cell r="AH161">
            <v>0</v>
          </cell>
          <cell r="AI161">
            <v>0</v>
          </cell>
          <cell r="AJ161">
            <v>0</v>
          </cell>
          <cell r="AK161">
            <v>0</v>
          </cell>
          <cell r="AL161">
            <v>0</v>
          </cell>
          <cell r="AM161">
            <v>0</v>
          </cell>
          <cell r="AN161">
            <v>0</v>
          </cell>
          <cell r="AO161">
            <v>0</v>
          </cell>
          <cell r="AP161">
            <v>0</v>
          </cell>
          <cell r="AQ161">
            <v>0</v>
          </cell>
          <cell r="AR161">
            <v>0</v>
          </cell>
          <cell r="AS161">
            <v>0</v>
          </cell>
          <cell r="AT161">
            <v>0</v>
          </cell>
          <cell r="AU161">
            <v>0</v>
          </cell>
        </row>
        <row r="162">
          <cell r="B162">
            <v>5022</v>
          </cell>
          <cell r="C162" t="str">
            <v xml:space="preserve">LETRAS DEL TESORO U$S VTO. 19/12/97     </v>
          </cell>
          <cell r="D162" t="str">
            <v>N</v>
          </cell>
          <cell r="U162">
            <v>0</v>
          </cell>
          <cell r="V162">
            <v>0</v>
          </cell>
          <cell r="W162">
            <v>0</v>
          </cell>
          <cell r="X162">
            <v>0</v>
          </cell>
          <cell r="Y162">
            <v>0</v>
          </cell>
          <cell r="Z162">
            <v>0</v>
          </cell>
          <cell r="AA162">
            <v>0</v>
          </cell>
          <cell r="AB162">
            <v>19.5</v>
          </cell>
          <cell r="AC162">
            <v>0</v>
          </cell>
          <cell r="AD162">
            <v>0</v>
          </cell>
          <cell r="AE162">
            <v>0</v>
          </cell>
          <cell r="AF162">
            <v>0</v>
          </cell>
          <cell r="AG162">
            <v>0</v>
          </cell>
          <cell r="AH162">
            <v>0</v>
          </cell>
          <cell r="AI162">
            <v>0</v>
          </cell>
          <cell r="AJ162">
            <v>0</v>
          </cell>
          <cell r="AK162">
            <v>0</v>
          </cell>
          <cell r="AL162">
            <v>0</v>
          </cell>
          <cell r="AM162">
            <v>0</v>
          </cell>
          <cell r="AN162">
            <v>0</v>
          </cell>
          <cell r="AO162">
            <v>0</v>
          </cell>
          <cell r="AP162">
            <v>0</v>
          </cell>
          <cell r="AQ162">
            <v>0</v>
          </cell>
          <cell r="AR162">
            <v>0</v>
          </cell>
          <cell r="AS162">
            <v>0</v>
          </cell>
          <cell r="AT162">
            <v>0</v>
          </cell>
          <cell r="AU162">
            <v>0</v>
          </cell>
        </row>
        <row r="163">
          <cell r="A163" t="str">
            <v>LEBACU$</v>
          </cell>
          <cell r="B163">
            <v>45552</v>
          </cell>
          <cell r="C163" t="str">
            <v>LETRA DEL B.C.R.A. $ VTO. 10/07/03</v>
          </cell>
          <cell r="D163" t="str">
            <v>N</v>
          </cell>
          <cell r="U163">
            <v>0</v>
          </cell>
          <cell r="V163">
            <v>0</v>
          </cell>
          <cell r="W163">
            <v>0</v>
          </cell>
          <cell r="X163">
            <v>0</v>
          </cell>
          <cell r="Y163">
            <v>0</v>
          </cell>
          <cell r="Z163">
            <v>0</v>
          </cell>
          <cell r="AA163">
            <v>0</v>
          </cell>
          <cell r="AB163">
            <v>13</v>
          </cell>
          <cell r="AC163">
            <v>26.451000000000001</v>
          </cell>
          <cell r="AD163">
            <v>0</v>
          </cell>
          <cell r="AE163">
            <v>0</v>
          </cell>
          <cell r="AF163">
            <v>0</v>
          </cell>
          <cell r="AG163">
            <v>0</v>
          </cell>
          <cell r="AH163">
            <v>0</v>
          </cell>
          <cell r="AI163">
            <v>0</v>
          </cell>
          <cell r="AJ163">
            <v>0</v>
          </cell>
          <cell r="AK163">
            <v>0</v>
          </cell>
          <cell r="AL163">
            <v>0</v>
          </cell>
          <cell r="AM163">
            <v>0</v>
          </cell>
          <cell r="AN163">
            <v>0</v>
          </cell>
          <cell r="AO163">
            <v>0</v>
          </cell>
          <cell r="AP163">
            <v>0</v>
          </cell>
          <cell r="AQ163">
            <v>0</v>
          </cell>
          <cell r="AR163">
            <v>0</v>
          </cell>
          <cell r="AS163">
            <v>0</v>
          </cell>
          <cell r="AT163">
            <v>0</v>
          </cell>
          <cell r="AU163">
            <v>0</v>
          </cell>
        </row>
        <row r="164">
          <cell r="A164" t="str">
            <v>LEBACU$</v>
          </cell>
          <cell r="B164">
            <v>45555</v>
          </cell>
          <cell r="C164" t="str">
            <v>LETRAS DEL B.C.R.A. $ VTO. 11/07/03</v>
          </cell>
          <cell r="D164" t="str">
            <v>N</v>
          </cell>
          <cell r="U164">
            <v>0</v>
          </cell>
          <cell r="V164">
            <v>0</v>
          </cell>
          <cell r="W164">
            <v>0</v>
          </cell>
          <cell r="X164">
            <v>0</v>
          </cell>
          <cell r="Y164">
            <v>0</v>
          </cell>
          <cell r="Z164">
            <v>0</v>
          </cell>
          <cell r="AA164">
            <v>0</v>
          </cell>
          <cell r="AB164">
            <v>0</v>
          </cell>
          <cell r="AC164">
            <v>5.92</v>
          </cell>
          <cell r="AD164">
            <v>0</v>
          </cell>
          <cell r="AE164">
            <v>0</v>
          </cell>
          <cell r="AF164">
            <v>0</v>
          </cell>
          <cell r="AG164">
            <v>0</v>
          </cell>
          <cell r="AH164">
            <v>0</v>
          </cell>
          <cell r="AI164">
            <v>0</v>
          </cell>
          <cell r="AJ164">
            <v>0</v>
          </cell>
          <cell r="AK164">
            <v>0</v>
          </cell>
          <cell r="AL164">
            <v>0</v>
          </cell>
          <cell r="AM164">
            <v>0</v>
          </cell>
          <cell r="AN164">
            <v>0</v>
          </cell>
          <cell r="AO164">
            <v>0</v>
          </cell>
          <cell r="AP164">
            <v>0</v>
          </cell>
          <cell r="AQ164">
            <v>0</v>
          </cell>
          <cell r="AR164">
            <v>0</v>
          </cell>
          <cell r="AS164">
            <v>0</v>
          </cell>
          <cell r="AT164">
            <v>0</v>
          </cell>
          <cell r="AU164">
            <v>0</v>
          </cell>
        </row>
        <row r="165">
          <cell r="B165">
            <v>5032</v>
          </cell>
          <cell r="C165" t="str">
            <v xml:space="preserve">LETRAS DEL TESORO U$S VTO. 17/04/98     </v>
          </cell>
          <cell r="D165" t="str">
            <v>N</v>
          </cell>
          <cell r="U165">
            <v>0</v>
          </cell>
          <cell r="V165">
            <v>0</v>
          </cell>
          <cell r="W165">
            <v>0</v>
          </cell>
          <cell r="X165">
            <v>0</v>
          </cell>
          <cell r="Y165">
            <v>0</v>
          </cell>
          <cell r="Z165">
            <v>0</v>
          </cell>
          <cell r="AA165">
            <v>0</v>
          </cell>
          <cell r="AB165">
            <v>0</v>
          </cell>
          <cell r="AC165">
            <v>0</v>
          </cell>
          <cell r="AD165">
            <v>32.363</v>
          </cell>
          <cell r="AE165">
            <v>0</v>
          </cell>
          <cell r="AF165">
            <v>0</v>
          </cell>
          <cell r="AG165">
            <v>0</v>
          </cell>
          <cell r="AH165">
            <v>0</v>
          </cell>
          <cell r="AI165">
            <v>0</v>
          </cell>
          <cell r="AJ165">
            <v>0</v>
          </cell>
          <cell r="AK165">
            <v>0</v>
          </cell>
          <cell r="AL165">
            <v>0</v>
          </cell>
          <cell r="AM165">
            <v>0</v>
          </cell>
          <cell r="AN165">
            <v>0</v>
          </cell>
          <cell r="AO165">
            <v>0</v>
          </cell>
          <cell r="AP165">
            <v>0</v>
          </cell>
          <cell r="AQ165">
            <v>0</v>
          </cell>
          <cell r="AR165">
            <v>0</v>
          </cell>
          <cell r="AS165">
            <v>0</v>
          </cell>
          <cell r="AT165">
            <v>0</v>
          </cell>
          <cell r="AU165">
            <v>0</v>
          </cell>
        </row>
        <row r="166">
          <cell r="A166" t="str">
            <v>LEBACU$</v>
          </cell>
          <cell r="B166">
            <v>45559</v>
          </cell>
          <cell r="C166" t="str">
            <v>LETRAS DEL B.C.R.A $ VTO. 30/07/03</v>
          </cell>
          <cell r="D166" t="str">
            <v>N</v>
          </cell>
          <cell r="U166">
            <v>0</v>
          </cell>
          <cell r="V166">
            <v>0</v>
          </cell>
          <cell r="W166">
            <v>0</v>
          </cell>
          <cell r="X166">
            <v>0</v>
          </cell>
          <cell r="Y166">
            <v>0</v>
          </cell>
          <cell r="Z166">
            <v>0</v>
          </cell>
          <cell r="AA166">
            <v>0</v>
          </cell>
          <cell r="AB166">
            <v>0</v>
          </cell>
          <cell r="AC166">
            <v>53.034999999999997</v>
          </cell>
          <cell r="AD166">
            <v>74.543999999999997</v>
          </cell>
          <cell r="AE166">
            <v>0</v>
          </cell>
          <cell r="AF166">
            <v>0</v>
          </cell>
          <cell r="AG166">
            <v>0</v>
          </cell>
          <cell r="AH166">
            <v>0</v>
          </cell>
          <cell r="AI166">
            <v>0</v>
          </cell>
          <cell r="AJ166">
            <v>0</v>
          </cell>
          <cell r="AK166">
            <v>0</v>
          </cell>
          <cell r="AL166">
            <v>0</v>
          </cell>
          <cell r="AM166">
            <v>0</v>
          </cell>
          <cell r="AN166">
            <v>0</v>
          </cell>
          <cell r="AO166">
            <v>0</v>
          </cell>
          <cell r="AP166">
            <v>0</v>
          </cell>
          <cell r="AQ166">
            <v>0</v>
          </cell>
          <cell r="AR166">
            <v>0</v>
          </cell>
          <cell r="AS166">
            <v>0</v>
          </cell>
          <cell r="AT166">
            <v>0</v>
          </cell>
          <cell r="AU166">
            <v>0</v>
          </cell>
        </row>
        <row r="167">
          <cell r="B167">
            <v>5031</v>
          </cell>
          <cell r="C167" t="str">
            <v xml:space="preserve">LETRAS DEL TESORO U$S VTO. 19/06/98     </v>
          </cell>
          <cell r="D167" t="str">
            <v>N</v>
          </cell>
          <cell r="U167">
            <v>0</v>
          </cell>
          <cell r="V167">
            <v>0</v>
          </cell>
          <cell r="W167">
            <v>0</v>
          </cell>
          <cell r="X167">
            <v>0</v>
          </cell>
          <cell r="Y167">
            <v>0</v>
          </cell>
          <cell r="Z167">
            <v>0</v>
          </cell>
          <cell r="AA167">
            <v>0</v>
          </cell>
          <cell r="AB167">
            <v>0</v>
          </cell>
          <cell r="AC167">
            <v>31.135000000000002</v>
          </cell>
          <cell r="AD167">
            <v>55.710999999999999</v>
          </cell>
          <cell r="AE167">
            <v>0</v>
          </cell>
          <cell r="AF167">
            <v>0</v>
          </cell>
          <cell r="AG167">
            <v>0</v>
          </cell>
          <cell r="AH167">
            <v>0</v>
          </cell>
          <cell r="AI167">
            <v>0</v>
          </cell>
          <cell r="AJ167">
            <v>0</v>
          </cell>
          <cell r="AK167">
            <v>0</v>
          </cell>
          <cell r="AL167">
            <v>0</v>
          </cell>
          <cell r="AM167">
            <v>0</v>
          </cell>
          <cell r="AN167">
            <v>0</v>
          </cell>
          <cell r="AO167">
            <v>0</v>
          </cell>
          <cell r="AP167">
            <v>0</v>
          </cell>
          <cell r="AQ167">
            <v>0</v>
          </cell>
          <cell r="AR167">
            <v>0</v>
          </cell>
          <cell r="AS167">
            <v>0</v>
          </cell>
          <cell r="AT167">
            <v>0</v>
          </cell>
          <cell r="AU167">
            <v>0</v>
          </cell>
        </row>
        <row r="168">
          <cell r="A168" t="str">
            <v>LEU$</v>
          </cell>
          <cell r="B168">
            <v>45571</v>
          </cell>
          <cell r="C168" t="str">
            <v>LETRAS DEL B.C.R.A. $ VTO 18/07/03</v>
          </cell>
          <cell r="D168" t="str">
            <v>N</v>
          </cell>
          <cell r="U168">
            <v>0</v>
          </cell>
          <cell r="V168">
            <v>0</v>
          </cell>
          <cell r="W168">
            <v>0</v>
          </cell>
          <cell r="X168">
            <v>0</v>
          </cell>
          <cell r="Y168">
            <v>0</v>
          </cell>
          <cell r="Z168">
            <v>0</v>
          </cell>
          <cell r="AA168">
            <v>0</v>
          </cell>
          <cell r="AB168">
            <v>0</v>
          </cell>
          <cell r="AC168">
            <v>0</v>
          </cell>
          <cell r="AD168">
            <v>28.937999999999999</v>
          </cell>
          <cell r="AE168">
            <v>30.591000000000001</v>
          </cell>
          <cell r="AF168">
            <v>0</v>
          </cell>
          <cell r="AG168">
            <v>0</v>
          </cell>
          <cell r="AH168">
            <v>0</v>
          </cell>
          <cell r="AI168">
            <v>0</v>
          </cell>
          <cell r="AJ168">
            <v>0</v>
          </cell>
          <cell r="AK168">
            <v>0</v>
          </cell>
          <cell r="AL168">
            <v>0</v>
          </cell>
          <cell r="AM168">
            <v>0</v>
          </cell>
          <cell r="AN168">
            <v>0</v>
          </cell>
          <cell r="AO168">
            <v>0</v>
          </cell>
          <cell r="AP168">
            <v>0</v>
          </cell>
          <cell r="AQ168">
            <v>0</v>
          </cell>
          <cell r="AR168">
            <v>0</v>
          </cell>
          <cell r="AS168">
            <v>0</v>
          </cell>
          <cell r="AT168">
            <v>0</v>
          </cell>
          <cell r="AU168">
            <v>0</v>
          </cell>
        </row>
        <row r="169">
          <cell r="A169" t="str">
            <v>LEU$</v>
          </cell>
          <cell r="B169">
            <v>45572</v>
          </cell>
          <cell r="C169" t="str">
            <v>LETRAS DEL B.C.R.A. $ VTO 20/08/03</v>
          </cell>
          <cell r="D169" t="str">
            <v>N</v>
          </cell>
          <cell r="U169">
            <v>0</v>
          </cell>
          <cell r="V169">
            <v>0</v>
          </cell>
          <cell r="W169">
            <v>0</v>
          </cell>
          <cell r="X169">
            <v>0</v>
          </cell>
          <cell r="Y169">
            <v>0</v>
          </cell>
          <cell r="Z169">
            <v>0</v>
          </cell>
          <cell r="AA169">
            <v>0</v>
          </cell>
          <cell r="AB169">
            <v>0</v>
          </cell>
          <cell r="AC169">
            <v>0</v>
          </cell>
          <cell r="AD169">
            <v>75.947000000000003</v>
          </cell>
          <cell r="AE169">
            <v>76.200999999999993</v>
          </cell>
          <cell r="AF169">
            <v>0</v>
          </cell>
          <cell r="AG169">
            <v>0</v>
          </cell>
          <cell r="AH169">
            <v>0</v>
          </cell>
          <cell r="AI169">
            <v>0</v>
          </cell>
          <cell r="AJ169">
            <v>0</v>
          </cell>
          <cell r="AK169">
            <v>0</v>
          </cell>
          <cell r="AL169">
            <v>0</v>
          </cell>
          <cell r="AM169">
            <v>0</v>
          </cell>
          <cell r="AN169">
            <v>0</v>
          </cell>
          <cell r="AO169">
            <v>0</v>
          </cell>
          <cell r="AP169">
            <v>0</v>
          </cell>
          <cell r="AQ169">
            <v>0</v>
          </cell>
          <cell r="AR169">
            <v>0</v>
          </cell>
          <cell r="AS169">
            <v>0</v>
          </cell>
          <cell r="AT169">
            <v>0</v>
          </cell>
          <cell r="AU169">
            <v>0</v>
          </cell>
        </row>
        <row r="170">
          <cell r="B170">
            <v>5028</v>
          </cell>
          <cell r="C170" t="str">
            <v xml:space="preserve">LETRAS DEL TESORO U$S VTO.16-10-98      </v>
          </cell>
          <cell r="D170" t="str">
            <v>N</v>
          </cell>
          <cell r="U170">
            <v>0</v>
          </cell>
          <cell r="V170">
            <v>0</v>
          </cell>
          <cell r="W170">
            <v>0</v>
          </cell>
          <cell r="X170">
            <v>0</v>
          </cell>
          <cell r="Y170">
            <v>0</v>
          </cell>
          <cell r="Z170">
            <v>0</v>
          </cell>
          <cell r="AA170">
            <v>0</v>
          </cell>
          <cell r="AB170">
            <v>0</v>
          </cell>
          <cell r="AC170">
            <v>90.820999999999998</v>
          </cell>
          <cell r="AD170">
            <v>88.47</v>
          </cell>
          <cell r="AE170">
            <v>58.969000000000001</v>
          </cell>
          <cell r="AF170">
            <v>147.05799999999999</v>
          </cell>
          <cell r="AG170">
            <v>0</v>
          </cell>
          <cell r="AH170">
            <v>0</v>
          </cell>
          <cell r="AI170">
            <v>0</v>
          </cell>
          <cell r="AJ170">
            <v>0</v>
          </cell>
          <cell r="AK170">
            <v>0</v>
          </cell>
          <cell r="AL170">
            <v>0</v>
          </cell>
          <cell r="AM170">
            <v>0</v>
          </cell>
          <cell r="AN170">
            <v>0</v>
          </cell>
          <cell r="AO170">
            <v>0</v>
          </cell>
          <cell r="AP170">
            <v>0</v>
          </cell>
          <cell r="AQ170">
            <v>0</v>
          </cell>
          <cell r="AR170">
            <v>0</v>
          </cell>
          <cell r="AS170">
            <v>0</v>
          </cell>
          <cell r="AT170">
            <v>0</v>
          </cell>
          <cell r="AU170">
            <v>0</v>
          </cell>
        </row>
        <row r="171">
          <cell r="A171" t="str">
            <v>LEU$</v>
          </cell>
          <cell r="B171">
            <v>45596</v>
          </cell>
          <cell r="C171" t="str">
            <v>LETRAS DEL BCRA $ VTO.15/08/03</v>
          </cell>
          <cell r="D171" t="str">
            <v>N</v>
          </cell>
          <cell r="U171">
            <v>0</v>
          </cell>
          <cell r="V171">
            <v>0</v>
          </cell>
          <cell r="W171">
            <v>0</v>
          </cell>
          <cell r="X171">
            <v>0</v>
          </cell>
          <cell r="Y171">
            <v>0</v>
          </cell>
          <cell r="Z171">
            <v>0</v>
          </cell>
          <cell r="AA171">
            <v>0</v>
          </cell>
          <cell r="AB171">
            <v>0</v>
          </cell>
          <cell r="AC171">
            <v>0</v>
          </cell>
          <cell r="AD171">
            <v>0</v>
          </cell>
          <cell r="AE171">
            <v>36.299999999999997</v>
          </cell>
          <cell r="AF171">
            <v>28.884</v>
          </cell>
          <cell r="AG171">
            <v>0</v>
          </cell>
          <cell r="AH171">
            <v>0</v>
          </cell>
          <cell r="AI171">
            <v>0</v>
          </cell>
          <cell r="AJ171">
            <v>0</v>
          </cell>
          <cell r="AK171">
            <v>0</v>
          </cell>
          <cell r="AL171">
            <v>0</v>
          </cell>
          <cell r="AM171">
            <v>0</v>
          </cell>
          <cell r="AN171">
            <v>0</v>
          </cell>
          <cell r="AO171">
            <v>0</v>
          </cell>
          <cell r="AP171">
            <v>0</v>
          </cell>
          <cell r="AQ171">
            <v>0</v>
          </cell>
          <cell r="AR171">
            <v>0</v>
          </cell>
          <cell r="AS171">
            <v>0</v>
          </cell>
          <cell r="AT171">
            <v>0</v>
          </cell>
          <cell r="AU171">
            <v>0</v>
          </cell>
        </row>
        <row r="172">
          <cell r="B172">
            <v>5041</v>
          </cell>
          <cell r="C172" t="str">
            <v xml:space="preserve">LETRAS DEL TESORO U$S 18/12/98          </v>
          </cell>
          <cell r="D172" t="str">
            <v>N</v>
          </cell>
          <cell r="U172">
            <v>0</v>
          </cell>
          <cell r="V172">
            <v>0</v>
          </cell>
          <cell r="W172">
            <v>0</v>
          </cell>
          <cell r="X172">
            <v>0</v>
          </cell>
          <cell r="Y172">
            <v>0</v>
          </cell>
          <cell r="Z172">
            <v>0</v>
          </cell>
          <cell r="AA172">
            <v>0</v>
          </cell>
          <cell r="AB172">
            <v>0</v>
          </cell>
          <cell r="AC172">
            <v>0</v>
          </cell>
          <cell r="AD172">
            <v>0</v>
          </cell>
          <cell r="AE172">
            <v>32.15</v>
          </cell>
          <cell r="AF172">
            <v>12.151999999999999</v>
          </cell>
          <cell r="AG172">
            <v>0</v>
          </cell>
          <cell r="AH172">
            <v>0</v>
          </cell>
          <cell r="AI172">
            <v>0</v>
          </cell>
          <cell r="AJ172">
            <v>0</v>
          </cell>
          <cell r="AK172">
            <v>0</v>
          </cell>
          <cell r="AL172">
            <v>0</v>
          </cell>
          <cell r="AM172">
            <v>0</v>
          </cell>
          <cell r="AN172">
            <v>0</v>
          </cell>
          <cell r="AO172">
            <v>0</v>
          </cell>
          <cell r="AP172">
            <v>0</v>
          </cell>
          <cell r="AQ172">
            <v>0</v>
          </cell>
          <cell r="AR172">
            <v>0</v>
          </cell>
          <cell r="AS172">
            <v>0</v>
          </cell>
          <cell r="AT172">
            <v>0</v>
          </cell>
          <cell r="AU172">
            <v>0</v>
          </cell>
        </row>
        <row r="173">
          <cell r="A173" t="str">
            <v>LEU$</v>
          </cell>
          <cell r="B173">
            <v>45593</v>
          </cell>
          <cell r="C173" t="str">
            <v xml:space="preserve">LETRAS DEL BCRA $ VTO.20/2/04 AJUST.CER </v>
          </cell>
          <cell r="D173" t="str">
            <v>N</v>
          </cell>
          <cell r="U173">
            <v>0</v>
          </cell>
          <cell r="V173">
            <v>0</v>
          </cell>
          <cell r="W173">
            <v>0</v>
          </cell>
          <cell r="X173">
            <v>0</v>
          </cell>
          <cell r="Y173">
            <v>0</v>
          </cell>
          <cell r="Z173">
            <v>0</v>
          </cell>
          <cell r="AA173">
            <v>0</v>
          </cell>
          <cell r="AB173">
            <v>0</v>
          </cell>
          <cell r="AC173">
            <v>0</v>
          </cell>
          <cell r="AD173">
            <v>11.1</v>
          </cell>
          <cell r="AE173">
            <v>90.295000000000002</v>
          </cell>
          <cell r="AF173">
            <v>113.82</v>
          </cell>
          <cell r="AG173">
            <v>120.18899999999999</v>
          </cell>
          <cell r="AH173">
            <v>0</v>
          </cell>
          <cell r="AI173">
            <v>0</v>
          </cell>
          <cell r="AJ173">
            <v>0</v>
          </cell>
          <cell r="AK173">
            <v>0</v>
          </cell>
          <cell r="AL173">
            <v>0</v>
          </cell>
          <cell r="AM173">
            <v>0</v>
          </cell>
          <cell r="AN173">
            <v>0</v>
          </cell>
          <cell r="AO173">
            <v>0</v>
          </cell>
          <cell r="AP173">
            <v>0</v>
          </cell>
          <cell r="AQ173">
            <v>0</v>
          </cell>
          <cell r="AR173">
            <v>0</v>
          </cell>
          <cell r="AS173">
            <v>0</v>
          </cell>
          <cell r="AT173">
            <v>0</v>
          </cell>
          <cell r="AU173">
            <v>0</v>
          </cell>
        </row>
        <row r="174">
          <cell r="B174">
            <v>5043</v>
          </cell>
          <cell r="C174" t="str">
            <v xml:space="preserve">LETRAS DEL TESORO U$S VTO. 15/01/99     </v>
          </cell>
          <cell r="D174" t="str">
            <v>N</v>
          </cell>
          <cell r="U174">
            <v>0</v>
          </cell>
          <cell r="V174">
            <v>0</v>
          </cell>
          <cell r="W174">
            <v>0</v>
          </cell>
          <cell r="X174">
            <v>0</v>
          </cell>
          <cell r="Y174">
            <v>0</v>
          </cell>
          <cell r="Z174">
            <v>0</v>
          </cell>
          <cell r="AA174">
            <v>0</v>
          </cell>
          <cell r="AB174">
            <v>0</v>
          </cell>
          <cell r="AC174">
            <v>0</v>
          </cell>
          <cell r="AD174">
            <v>0</v>
          </cell>
          <cell r="AE174">
            <v>0</v>
          </cell>
          <cell r="AF174">
            <v>30.858000000000001</v>
          </cell>
          <cell r="AG174">
            <v>105.752</v>
          </cell>
          <cell r="AH174">
            <v>0</v>
          </cell>
          <cell r="AI174">
            <v>0</v>
          </cell>
          <cell r="AJ174">
            <v>0</v>
          </cell>
          <cell r="AK174">
            <v>0</v>
          </cell>
          <cell r="AL174">
            <v>0</v>
          </cell>
          <cell r="AM174">
            <v>0</v>
          </cell>
          <cell r="AN174">
            <v>0</v>
          </cell>
          <cell r="AO174">
            <v>0</v>
          </cell>
          <cell r="AP174">
            <v>0</v>
          </cell>
          <cell r="AQ174">
            <v>0</v>
          </cell>
          <cell r="AR174">
            <v>0</v>
          </cell>
          <cell r="AS174">
            <v>0</v>
          </cell>
          <cell r="AT174">
            <v>0</v>
          </cell>
          <cell r="AU174">
            <v>0</v>
          </cell>
        </row>
        <row r="175">
          <cell r="A175" t="str">
            <v>x</v>
          </cell>
          <cell r="B175">
            <v>45608</v>
          </cell>
          <cell r="C175" t="str">
            <v>LETRAS DEL BCRA $ VTO.08/10/04 AJUST.CER</v>
          </cell>
          <cell r="D175" t="str">
            <v>N</v>
          </cell>
          <cell r="U175">
            <v>0</v>
          </cell>
          <cell r="V175">
            <v>0</v>
          </cell>
          <cell r="W175">
            <v>0</v>
          </cell>
          <cell r="X175">
            <v>0</v>
          </cell>
          <cell r="Y175">
            <v>0</v>
          </cell>
          <cell r="Z175">
            <v>0</v>
          </cell>
          <cell r="AA175">
            <v>0</v>
          </cell>
          <cell r="AB175">
            <v>0</v>
          </cell>
          <cell r="AC175">
            <v>0</v>
          </cell>
          <cell r="AD175">
            <v>0</v>
          </cell>
          <cell r="AE175">
            <v>0</v>
          </cell>
          <cell r="AF175">
            <v>108.78700000000001</v>
          </cell>
          <cell r="AG175">
            <v>221.41</v>
          </cell>
          <cell r="AH175">
            <v>0</v>
          </cell>
          <cell r="AI175">
            <v>0</v>
          </cell>
          <cell r="AJ175">
            <v>0</v>
          </cell>
          <cell r="AK175">
            <v>0</v>
          </cell>
          <cell r="AL175">
            <v>0</v>
          </cell>
          <cell r="AM175">
            <v>0</v>
          </cell>
          <cell r="AN175">
            <v>0</v>
          </cell>
          <cell r="AO175">
            <v>0</v>
          </cell>
          <cell r="AP175">
            <v>0</v>
          </cell>
          <cell r="AQ175">
            <v>0</v>
          </cell>
          <cell r="AR175">
            <v>0</v>
          </cell>
          <cell r="AS175">
            <v>0</v>
          </cell>
          <cell r="AT175">
            <v>0</v>
          </cell>
          <cell r="AU175">
            <v>0</v>
          </cell>
        </row>
        <row r="176">
          <cell r="A176" t="str">
            <v>x</v>
          </cell>
          <cell r="B176">
            <v>45614</v>
          </cell>
          <cell r="C176" t="str">
            <v xml:space="preserve">LETRAS DEL B.C.R.A. $ VTO.30/06/2004    </v>
          </cell>
          <cell r="D176" t="str">
            <v>N</v>
          </cell>
          <cell r="U176">
            <v>0</v>
          </cell>
          <cell r="V176">
            <v>0</v>
          </cell>
          <cell r="W176">
            <v>0</v>
          </cell>
          <cell r="X176">
            <v>0</v>
          </cell>
          <cell r="Y176">
            <v>0</v>
          </cell>
          <cell r="Z176">
            <v>0</v>
          </cell>
          <cell r="AA176">
            <v>0</v>
          </cell>
          <cell r="AB176">
            <v>0</v>
          </cell>
          <cell r="AC176">
            <v>0</v>
          </cell>
          <cell r="AD176">
            <v>0</v>
          </cell>
          <cell r="AE176">
            <v>0</v>
          </cell>
          <cell r="AF176">
            <v>0</v>
          </cell>
          <cell r="AG176">
            <v>128.81800000000001</v>
          </cell>
          <cell r="AH176">
            <v>170.042</v>
          </cell>
          <cell r="AI176">
            <v>0</v>
          </cell>
          <cell r="AJ176">
            <v>0</v>
          </cell>
          <cell r="AK176">
            <v>0</v>
          </cell>
          <cell r="AL176">
            <v>0</v>
          </cell>
          <cell r="AM176">
            <v>0</v>
          </cell>
          <cell r="AN176">
            <v>0</v>
          </cell>
          <cell r="AO176">
            <v>0</v>
          </cell>
          <cell r="AP176">
            <v>0</v>
          </cell>
          <cell r="AQ176">
            <v>0</v>
          </cell>
          <cell r="AR176">
            <v>0</v>
          </cell>
          <cell r="AS176">
            <v>0</v>
          </cell>
          <cell r="AT176">
            <v>0</v>
          </cell>
          <cell r="AU176">
            <v>0</v>
          </cell>
        </row>
        <row r="177">
          <cell r="A177" t="str">
            <v>TITULOS GOBIERNOS LOCALES</v>
          </cell>
          <cell r="B177">
            <v>45619</v>
          </cell>
          <cell r="C177" t="str">
            <v xml:space="preserve">LETRAS DEL B.C.R.A. $ VTO. 14/07/04     </v>
          </cell>
          <cell r="D177" t="str">
            <v>N</v>
          </cell>
          <cell r="U177">
            <v>0</v>
          </cell>
          <cell r="V177">
            <v>0</v>
          </cell>
          <cell r="W177">
            <v>0</v>
          </cell>
          <cell r="X177">
            <v>0</v>
          </cell>
          <cell r="Y177">
            <v>0</v>
          </cell>
          <cell r="Z177">
            <v>0</v>
          </cell>
          <cell r="AA177">
            <v>0</v>
          </cell>
          <cell r="AB177">
            <v>0</v>
          </cell>
          <cell r="AC177">
            <v>0</v>
          </cell>
          <cell r="AD177">
            <v>0</v>
          </cell>
          <cell r="AE177">
            <v>0</v>
          </cell>
          <cell r="AF177">
            <v>0</v>
          </cell>
          <cell r="AG177">
            <v>91.429000000000002</v>
          </cell>
          <cell r="AH177">
            <v>96.933999999999997</v>
          </cell>
          <cell r="AI177">
            <v>0</v>
          </cell>
          <cell r="AJ177">
            <v>0</v>
          </cell>
          <cell r="AK177">
            <v>0</v>
          </cell>
          <cell r="AL177">
            <v>0</v>
          </cell>
          <cell r="AM177">
            <v>0</v>
          </cell>
          <cell r="AN177">
            <v>0</v>
          </cell>
          <cell r="AO177">
            <v>0</v>
          </cell>
          <cell r="AP177">
            <v>0</v>
          </cell>
          <cell r="AQ177">
            <v>0</v>
          </cell>
          <cell r="AR177">
            <v>0</v>
          </cell>
          <cell r="AS177">
            <v>0</v>
          </cell>
          <cell r="AT177">
            <v>0</v>
          </cell>
          <cell r="AU177">
            <v>0</v>
          </cell>
        </row>
        <row r="178">
          <cell r="A178" t="str">
            <v>x</v>
          </cell>
          <cell r="B178">
            <v>45620</v>
          </cell>
          <cell r="C178" t="str">
            <v xml:space="preserve">LETRAS DEL B.C.R.A. $ VTO. 17/12/04     </v>
          </cell>
          <cell r="D178" t="str">
            <v>N</v>
          </cell>
          <cell r="U178">
            <v>0</v>
          </cell>
          <cell r="V178">
            <v>0</v>
          </cell>
          <cell r="W178">
            <v>0</v>
          </cell>
          <cell r="X178">
            <v>0</v>
          </cell>
          <cell r="Y178">
            <v>0</v>
          </cell>
          <cell r="Z178">
            <v>0</v>
          </cell>
          <cell r="AA178">
            <v>0</v>
          </cell>
          <cell r="AB178">
            <v>0</v>
          </cell>
          <cell r="AC178">
            <v>0</v>
          </cell>
          <cell r="AD178">
            <v>0</v>
          </cell>
          <cell r="AE178">
            <v>0</v>
          </cell>
          <cell r="AF178">
            <v>0</v>
          </cell>
          <cell r="AG178">
            <v>74.063999999999993</v>
          </cell>
          <cell r="AH178">
            <v>111.613</v>
          </cell>
          <cell r="AI178">
            <v>0</v>
          </cell>
          <cell r="AJ178">
            <v>0</v>
          </cell>
          <cell r="AK178">
            <v>0</v>
          </cell>
          <cell r="AL178">
            <v>0</v>
          </cell>
          <cell r="AM178">
            <v>0</v>
          </cell>
          <cell r="AN178">
            <v>0</v>
          </cell>
          <cell r="AO178">
            <v>0</v>
          </cell>
          <cell r="AP178">
            <v>0</v>
          </cell>
          <cell r="AQ178">
            <v>0</v>
          </cell>
          <cell r="AR178">
            <v>0</v>
          </cell>
          <cell r="AS178">
            <v>0</v>
          </cell>
          <cell r="AT178">
            <v>0</v>
          </cell>
          <cell r="AU178">
            <v>0</v>
          </cell>
        </row>
        <row r="179">
          <cell r="A179" t="str">
            <v>BPRV</v>
          </cell>
          <cell r="B179">
            <v>45621</v>
          </cell>
          <cell r="C179" t="str">
            <v>LETRAS DEL BCRA $ VTO.14/07/04 AJUST CER</v>
          </cell>
          <cell r="D179" t="str">
            <v>N</v>
          </cell>
          <cell r="U179">
            <v>0</v>
          </cell>
          <cell r="V179">
            <v>0</v>
          </cell>
          <cell r="W179">
            <v>0</v>
          </cell>
          <cell r="X179">
            <v>0</v>
          </cell>
          <cell r="Y179">
            <v>0</v>
          </cell>
          <cell r="Z179">
            <v>0</v>
          </cell>
          <cell r="AA179">
            <v>0</v>
          </cell>
          <cell r="AB179">
            <v>0</v>
          </cell>
          <cell r="AC179">
            <v>0</v>
          </cell>
          <cell r="AD179">
            <v>0</v>
          </cell>
          <cell r="AE179">
            <v>0</v>
          </cell>
          <cell r="AF179">
            <v>0</v>
          </cell>
          <cell r="AG179">
            <v>0</v>
          </cell>
          <cell r="AH179">
            <v>117.11199999999999</v>
          </cell>
          <cell r="AI179">
            <v>146.965</v>
          </cell>
          <cell r="AJ179">
            <v>0</v>
          </cell>
          <cell r="AK179">
            <v>0</v>
          </cell>
          <cell r="AL179">
            <v>0</v>
          </cell>
          <cell r="AM179">
            <v>0</v>
          </cell>
          <cell r="AN179">
            <v>0</v>
          </cell>
          <cell r="AO179">
            <v>0</v>
          </cell>
          <cell r="AP179">
            <v>0</v>
          </cell>
          <cell r="AQ179">
            <v>0</v>
          </cell>
          <cell r="AR179">
            <v>0</v>
          </cell>
          <cell r="AS179">
            <v>0</v>
          </cell>
          <cell r="AT179">
            <v>0</v>
          </cell>
          <cell r="AU179">
            <v>0</v>
          </cell>
        </row>
        <row r="180">
          <cell r="B180">
            <v>5050</v>
          </cell>
          <cell r="C180" t="str">
            <v xml:space="preserve">LETRAS DEL TESORO U$S VTO.13-8-1999     </v>
          </cell>
          <cell r="D180" t="str">
            <v>N</v>
          </cell>
          <cell r="U180">
            <v>0</v>
          </cell>
          <cell r="V180">
            <v>0</v>
          </cell>
          <cell r="W180">
            <v>0</v>
          </cell>
          <cell r="X180">
            <v>0</v>
          </cell>
          <cell r="Y180">
            <v>0</v>
          </cell>
          <cell r="Z180">
            <v>0</v>
          </cell>
          <cell r="AA180">
            <v>0</v>
          </cell>
          <cell r="AB180">
            <v>0</v>
          </cell>
          <cell r="AC180">
            <v>0</v>
          </cell>
          <cell r="AD180">
            <v>0</v>
          </cell>
          <cell r="AE180">
            <v>0</v>
          </cell>
          <cell r="AF180">
            <v>0</v>
          </cell>
          <cell r="AG180">
            <v>0</v>
          </cell>
          <cell r="AH180">
            <v>127.242</v>
          </cell>
          <cell r="AI180">
            <v>168.857</v>
          </cell>
          <cell r="AJ180">
            <v>0</v>
          </cell>
          <cell r="AK180">
            <v>0</v>
          </cell>
          <cell r="AL180">
            <v>0</v>
          </cell>
          <cell r="AM180">
            <v>0</v>
          </cell>
          <cell r="AN180">
            <v>0</v>
          </cell>
          <cell r="AO180">
            <v>0</v>
          </cell>
          <cell r="AP180">
            <v>0</v>
          </cell>
          <cell r="AQ180">
            <v>0</v>
          </cell>
          <cell r="AR180">
            <v>0</v>
          </cell>
          <cell r="AS180">
            <v>0</v>
          </cell>
          <cell r="AT180">
            <v>0</v>
          </cell>
          <cell r="AU180">
            <v>0</v>
          </cell>
        </row>
        <row r="181">
          <cell r="B181">
            <v>5051</v>
          </cell>
          <cell r="C181" t="str">
            <v xml:space="preserve">LETRAS DEL TESORO U$S V.17-9-1999       </v>
          </cell>
          <cell r="D181" t="str">
            <v>N</v>
          </cell>
          <cell r="U181">
            <v>0</v>
          </cell>
          <cell r="V181">
            <v>0</v>
          </cell>
          <cell r="W181">
            <v>0</v>
          </cell>
          <cell r="X181">
            <v>0</v>
          </cell>
          <cell r="Y181">
            <v>0</v>
          </cell>
          <cell r="Z181">
            <v>0</v>
          </cell>
          <cell r="AA181">
            <v>0</v>
          </cell>
          <cell r="AB181">
            <v>0</v>
          </cell>
          <cell r="AC181">
            <v>0</v>
          </cell>
          <cell r="AD181">
            <v>0</v>
          </cell>
          <cell r="AE181">
            <v>0</v>
          </cell>
          <cell r="AF181">
            <v>0</v>
          </cell>
          <cell r="AG181">
            <v>0</v>
          </cell>
          <cell r="AH181">
            <v>78.664000000000001</v>
          </cell>
          <cell r="AI181">
            <v>124.69499999999999</v>
          </cell>
          <cell r="AJ181">
            <v>0</v>
          </cell>
          <cell r="AK181">
            <v>0</v>
          </cell>
          <cell r="AL181">
            <v>0</v>
          </cell>
          <cell r="AM181">
            <v>0</v>
          </cell>
          <cell r="AN181">
            <v>0</v>
          </cell>
          <cell r="AO181">
            <v>0</v>
          </cell>
          <cell r="AP181">
            <v>0</v>
          </cell>
          <cell r="AQ181">
            <v>0</v>
          </cell>
          <cell r="AR181">
            <v>0</v>
          </cell>
          <cell r="AS181">
            <v>0</v>
          </cell>
          <cell r="AT181">
            <v>0</v>
          </cell>
          <cell r="AU181">
            <v>0</v>
          </cell>
        </row>
        <row r="182">
          <cell r="B182">
            <v>5053</v>
          </cell>
          <cell r="C182" t="str">
            <v xml:space="preserve">LETRAS DEL TESORO U$S VTO. 15/10/99     </v>
          </cell>
          <cell r="D182" t="str">
            <v>N</v>
          </cell>
          <cell r="U182">
            <v>0</v>
          </cell>
          <cell r="V182">
            <v>0</v>
          </cell>
          <cell r="W182">
            <v>0</v>
          </cell>
          <cell r="X182">
            <v>0</v>
          </cell>
          <cell r="Y182">
            <v>0</v>
          </cell>
          <cell r="Z182">
            <v>0</v>
          </cell>
          <cell r="AA182">
            <v>0</v>
          </cell>
          <cell r="AB182">
            <v>0</v>
          </cell>
          <cell r="AC182">
            <v>0</v>
          </cell>
          <cell r="AD182">
            <v>0</v>
          </cell>
          <cell r="AE182">
            <v>0</v>
          </cell>
          <cell r="AF182">
            <v>0</v>
          </cell>
          <cell r="AG182">
            <v>0</v>
          </cell>
          <cell r="AH182">
            <v>0</v>
          </cell>
          <cell r="AI182">
            <v>72.471000000000004</v>
          </cell>
          <cell r="AJ182">
            <v>141.68700000000001</v>
          </cell>
          <cell r="AK182">
            <v>0</v>
          </cell>
          <cell r="AL182">
            <v>0</v>
          </cell>
          <cell r="AM182">
            <v>0</v>
          </cell>
          <cell r="AN182">
            <v>0</v>
          </cell>
          <cell r="AO182">
            <v>0</v>
          </cell>
          <cell r="AP182">
            <v>0</v>
          </cell>
          <cell r="AQ182">
            <v>0</v>
          </cell>
          <cell r="AR182">
            <v>0</v>
          </cell>
          <cell r="AS182">
            <v>0</v>
          </cell>
          <cell r="AT182">
            <v>0</v>
          </cell>
          <cell r="AU182">
            <v>0</v>
          </cell>
        </row>
        <row r="183">
          <cell r="B183">
            <v>5054</v>
          </cell>
          <cell r="C183" t="str">
            <v xml:space="preserve">LETRAS DEL TESORO U$S VTO.12-11-99      </v>
          </cell>
          <cell r="D183" t="str">
            <v>N</v>
          </cell>
          <cell r="U183">
            <v>0</v>
          </cell>
          <cell r="V183">
            <v>0</v>
          </cell>
          <cell r="W183">
            <v>0</v>
          </cell>
          <cell r="X183">
            <v>0</v>
          </cell>
          <cell r="Y183">
            <v>0</v>
          </cell>
          <cell r="Z183">
            <v>0</v>
          </cell>
          <cell r="AA183">
            <v>0</v>
          </cell>
          <cell r="AB183">
            <v>0</v>
          </cell>
          <cell r="AC183">
            <v>0</v>
          </cell>
          <cell r="AD183">
            <v>0</v>
          </cell>
          <cell r="AE183">
            <v>0</v>
          </cell>
          <cell r="AF183">
            <v>0</v>
          </cell>
          <cell r="AG183">
            <v>0</v>
          </cell>
          <cell r="AH183">
            <v>0</v>
          </cell>
          <cell r="AI183">
            <v>43.600999999999999</v>
          </cell>
          <cell r="AJ183">
            <v>102.556</v>
          </cell>
          <cell r="AK183">
            <v>0</v>
          </cell>
          <cell r="AL183">
            <v>0</v>
          </cell>
          <cell r="AM183">
            <v>0</v>
          </cell>
          <cell r="AN183">
            <v>0</v>
          </cell>
          <cell r="AO183">
            <v>0</v>
          </cell>
          <cell r="AP183">
            <v>0</v>
          </cell>
          <cell r="AQ183">
            <v>0</v>
          </cell>
          <cell r="AR183">
            <v>0</v>
          </cell>
          <cell r="AS183">
            <v>0</v>
          </cell>
          <cell r="AT183">
            <v>0</v>
          </cell>
          <cell r="AU183">
            <v>0</v>
          </cell>
        </row>
        <row r="184">
          <cell r="A184" t="str">
            <v>LEBACU$</v>
          </cell>
          <cell r="B184">
            <v>5055</v>
          </cell>
          <cell r="C184" t="str">
            <v>LETRAS DEL BCRA en Dólares</v>
          </cell>
          <cell r="D184" t="str">
            <v>N</v>
          </cell>
          <cell r="U184">
            <v>0</v>
          </cell>
          <cell r="V184">
            <v>0</v>
          </cell>
          <cell r="W184">
            <v>0</v>
          </cell>
          <cell r="X184">
            <v>0</v>
          </cell>
          <cell r="Y184">
            <v>0</v>
          </cell>
          <cell r="Z184">
            <v>0</v>
          </cell>
          <cell r="AA184">
            <v>0</v>
          </cell>
          <cell r="AB184">
            <v>0</v>
          </cell>
          <cell r="AC184">
            <v>0</v>
          </cell>
          <cell r="AD184">
            <v>0</v>
          </cell>
          <cell r="AE184">
            <v>0</v>
          </cell>
          <cell r="AF184">
            <v>0</v>
          </cell>
          <cell r="AG184">
            <v>0</v>
          </cell>
          <cell r="AH184">
            <v>0</v>
          </cell>
          <cell r="AI184">
            <v>0</v>
          </cell>
          <cell r="AJ184">
            <v>0</v>
          </cell>
          <cell r="AK184">
            <v>0</v>
          </cell>
          <cell r="AL184">
            <v>0</v>
          </cell>
          <cell r="AM184">
            <v>0</v>
          </cell>
          <cell r="AN184">
            <v>0</v>
          </cell>
          <cell r="AO184">
            <v>0</v>
          </cell>
          <cell r="AP184">
            <v>0</v>
          </cell>
          <cell r="AQ184">
            <v>0</v>
          </cell>
          <cell r="AR184">
            <v>0</v>
          </cell>
          <cell r="AS184">
            <v>0</v>
          </cell>
          <cell r="AT184">
            <v>0</v>
          </cell>
          <cell r="AU184">
            <v>0</v>
          </cell>
        </row>
        <row r="185">
          <cell r="B185">
            <v>5056</v>
          </cell>
          <cell r="C185" t="str">
            <v xml:space="preserve">LETRAS DEL TESORO U$S VTO.14-1-2000     </v>
          </cell>
          <cell r="D185" t="str">
            <v>N</v>
          </cell>
          <cell r="U185">
            <v>0</v>
          </cell>
          <cell r="V185">
            <v>0</v>
          </cell>
          <cell r="W185">
            <v>0</v>
          </cell>
          <cell r="X185">
            <v>0</v>
          </cell>
          <cell r="Y185">
            <v>0</v>
          </cell>
          <cell r="Z185">
            <v>0</v>
          </cell>
          <cell r="AA185">
            <v>0</v>
          </cell>
          <cell r="AB185">
            <v>0</v>
          </cell>
          <cell r="AC185">
            <v>0</v>
          </cell>
          <cell r="AD185">
            <v>0</v>
          </cell>
          <cell r="AE185">
            <v>0</v>
          </cell>
          <cell r="AF185">
            <v>0</v>
          </cell>
          <cell r="AG185">
            <v>0</v>
          </cell>
          <cell r="AH185">
            <v>0</v>
          </cell>
          <cell r="AI185">
            <v>0</v>
          </cell>
          <cell r="AJ185">
            <v>0</v>
          </cell>
          <cell r="AK185">
            <v>0</v>
          </cell>
          <cell r="AL185">
            <v>0</v>
          </cell>
          <cell r="AM185">
            <v>0</v>
          </cell>
          <cell r="AN185">
            <v>0</v>
          </cell>
          <cell r="AO185">
            <v>0</v>
          </cell>
          <cell r="AP185">
            <v>0</v>
          </cell>
          <cell r="AQ185">
            <v>0</v>
          </cell>
          <cell r="AR185">
            <v>0</v>
          </cell>
          <cell r="AS185">
            <v>0</v>
          </cell>
          <cell r="AT185">
            <v>0</v>
          </cell>
          <cell r="AU185">
            <v>0</v>
          </cell>
        </row>
        <row r="186">
          <cell r="B186">
            <v>5057</v>
          </cell>
          <cell r="C186" t="str">
            <v xml:space="preserve">LETRAS DEL TESORO U$S VTO. 11/2/2000    </v>
          </cell>
          <cell r="D186" t="str">
            <v>N</v>
          </cell>
          <cell r="U186">
            <v>0</v>
          </cell>
          <cell r="V186">
            <v>0</v>
          </cell>
          <cell r="W186">
            <v>0</v>
          </cell>
          <cell r="X186">
            <v>0</v>
          </cell>
          <cell r="Y186">
            <v>0</v>
          </cell>
          <cell r="Z186">
            <v>0</v>
          </cell>
          <cell r="AA186">
            <v>0</v>
          </cell>
          <cell r="AB186">
            <v>0</v>
          </cell>
          <cell r="AC186">
            <v>0</v>
          </cell>
          <cell r="AD186">
            <v>0</v>
          </cell>
          <cell r="AE186">
            <v>0</v>
          </cell>
          <cell r="AF186">
            <v>0</v>
          </cell>
          <cell r="AG186">
            <v>0</v>
          </cell>
          <cell r="AH186">
            <v>0</v>
          </cell>
          <cell r="AI186">
            <v>0</v>
          </cell>
          <cell r="AJ186">
            <v>0</v>
          </cell>
          <cell r="AK186">
            <v>0</v>
          </cell>
          <cell r="AL186">
            <v>0</v>
          </cell>
          <cell r="AM186">
            <v>0</v>
          </cell>
          <cell r="AN186">
            <v>0</v>
          </cell>
          <cell r="AO186">
            <v>0</v>
          </cell>
          <cell r="AP186">
            <v>0</v>
          </cell>
          <cell r="AQ186">
            <v>0</v>
          </cell>
          <cell r="AR186">
            <v>0</v>
          </cell>
          <cell r="AS186">
            <v>0</v>
          </cell>
          <cell r="AT186">
            <v>0</v>
          </cell>
          <cell r="AU186">
            <v>0</v>
          </cell>
        </row>
        <row r="187">
          <cell r="B187">
            <v>5052</v>
          </cell>
          <cell r="C187" t="str">
            <v xml:space="preserve">LETRAS DEL TESORO U$S V.17-3-2000       </v>
          </cell>
          <cell r="D187" t="str">
            <v>N</v>
          </cell>
          <cell r="U187">
            <v>0</v>
          </cell>
          <cell r="V187">
            <v>0</v>
          </cell>
          <cell r="W187">
            <v>0</v>
          </cell>
          <cell r="X187">
            <v>0</v>
          </cell>
          <cell r="Y187">
            <v>0</v>
          </cell>
          <cell r="Z187">
            <v>0</v>
          </cell>
          <cell r="AA187">
            <v>0</v>
          </cell>
          <cell r="AB187">
            <v>0</v>
          </cell>
          <cell r="AC187">
            <v>0</v>
          </cell>
          <cell r="AD187">
            <v>0</v>
          </cell>
          <cell r="AE187">
            <v>0</v>
          </cell>
          <cell r="AF187">
            <v>0</v>
          </cell>
          <cell r="AG187">
            <v>0</v>
          </cell>
          <cell r="AH187">
            <v>0</v>
          </cell>
          <cell r="AI187">
            <v>0</v>
          </cell>
          <cell r="AJ187">
            <v>0</v>
          </cell>
          <cell r="AK187">
            <v>0</v>
          </cell>
          <cell r="AL187">
            <v>0</v>
          </cell>
          <cell r="AM187">
            <v>0</v>
          </cell>
          <cell r="AN187">
            <v>0</v>
          </cell>
          <cell r="AO187">
            <v>0</v>
          </cell>
          <cell r="AP187">
            <v>0</v>
          </cell>
          <cell r="AQ187">
            <v>0</v>
          </cell>
          <cell r="AR187">
            <v>0</v>
          </cell>
          <cell r="AS187">
            <v>0</v>
          </cell>
          <cell r="AT187">
            <v>0</v>
          </cell>
          <cell r="AU187">
            <v>0</v>
          </cell>
        </row>
        <row r="188">
          <cell r="B188">
            <v>5058</v>
          </cell>
          <cell r="C188" t="str">
            <v xml:space="preserve">LETRAS DEL TESORO U$S VTO. 14/04/2000   </v>
          </cell>
          <cell r="D188" t="str">
            <v>N</v>
          </cell>
          <cell r="U188">
            <v>0</v>
          </cell>
          <cell r="V188">
            <v>0</v>
          </cell>
          <cell r="W188">
            <v>0</v>
          </cell>
          <cell r="X188">
            <v>0</v>
          </cell>
          <cell r="Y188">
            <v>0</v>
          </cell>
          <cell r="Z188">
            <v>0</v>
          </cell>
          <cell r="AA188">
            <v>0</v>
          </cell>
          <cell r="AB188">
            <v>0</v>
          </cell>
          <cell r="AC188">
            <v>0</v>
          </cell>
          <cell r="AD188">
            <v>0</v>
          </cell>
          <cell r="AE188">
            <v>0</v>
          </cell>
          <cell r="AF188">
            <v>0</v>
          </cell>
          <cell r="AG188">
            <v>0</v>
          </cell>
          <cell r="AH188">
            <v>0</v>
          </cell>
          <cell r="AI188">
            <v>0</v>
          </cell>
          <cell r="AJ188">
            <v>0</v>
          </cell>
          <cell r="AK188">
            <v>0</v>
          </cell>
          <cell r="AL188">
            <v>0</v>
          </cell>
          <cell r="AM188">
            <v>0</v>
          </cell>
          <cell r="AN188">
            <v>0</v>
          </cell>
          <cell r="AO188">
            <v>0</v>
          </cell>
          <cell r="AP188">
            <v>0</v>
          </cell>
          <cell r="AQ188">
            <v>0</v>
          </cell>
          <cell r="AR188">
            <v>0</v>
          </cell>
          <cell r="AS188">
            <v>0</v>
          </cell>
          <cell r="AT188">
            <v>0</v>
          </cell>
          <cell r="AU188">
            <v>0</v>
          </cell>
        </row>
        <row r="189">
          <cell r="A189" t="str">
            <v>LEU$</v>
          </cell>
          <cell r="B189">
            <v>5063</v>
          </cell>
          <cell r="C189" t="str">
            <v>LETRAS DEL TESORO en Dólares</v>
          </cell>
          <cell r="D189" t="str">
            <v>N</v>
          </cell>
          <cell r="U189">
            <v>0</v>
          </cell>
          <cell r="V189">
            <v>0</v>
          </cell>
          <cell r="W189">
            <v>0</v>
          </cell>
          <cell r="X189">
            <v>0</v>
          </cell>
          <cell r="Y189">
            <v>0</v>
          </cell>
          <cell r="Z189">
            <v>0</v>
          </cell>
          <cell r="AA189">
            <v>0</v>
          </cell>
          <cell r="AB189">
            <v>0</v>
          </cell>
          <cell r="AC189">
            <v>0</v>
          </cell>
          <cell r="AD189">
            <v>0</v>
          </cell>
          <cell r="AE189">
            <v>0</v>
          </cell>
          <cell r="AF189">
            <v>0</v>
          </cell>
          <cell r="AG189">
            <v>0</v>
          </cell>
          <cell r="AH189">
            <v>0</v>
          </cell>
          <cell r="AI189">
            <v>0</v>
          </cell>
          <cell r="AJ189">
            <v>0</v>
          </cell>
          <cell r="AK189">
            <v>0</v>
          </cell>
          <cell r="AL189">
            <v>38.600999999999999</v>
          </cell>
          <cell r="AM189">
            <v>0</v>
          </cell>
          <cell r="AN189">
            <v>0</v>
          </cell>
          <cell r="AO189">
            <v>0</v>
          </cell>
          <cell r="AP189">
            <v>0</v>
          </cell>
          <cell r="AQ189">
            <v>0</v>
          </cell>
          <cell r="AR189">
            <v>0</v>
          </cell>
          <cell r="AS189">
            <v>0</v>
          </cell>
          <cell r="AT189">
            <v>0</v>
          </cell>
          <cell r="AU189">
            <v>0</v>
          </cell>
        </row>
        <row r="190">
          <cell r="B190">
            <v>5059</v>
          </cell>
          <cell r="C190" t="str">
            <v xml:space="preserve">LETRAS DEL TESORO U$S VTO. 12/05/2000   </v>
          </cell>
          <cell r="D190" t="str">
            <v>N</v>
          </cell>
          <cell r="U190">
            <v>0</v>
          </cell>
          <cell r="V190">
            <v>0</v>
          </cell>
          <cell r="W190">
            <v>0</v>
          </cell>
          <cell r="X190">
            <v>0</v>
          </cell>
          <cell r="Y190">
            <v>0</v>
          </cell>
          <cell r="Z190">
            <v>0</v>
          </cell>
          <cell r="AA190">
            <v>0</v>
          </cell>
          <cell r="AB190">
            <v>0</v>
          </cell>
          <cell r="AC190">
            <v>0</v>
          </cell>
          <cell r="AD190">
            <v>0</v>
          </cell>
          <cell r="AE190">
            <v>0</v>
          </cell>
          <cell r="AF190">
            <v>0</v>
          </cell>
          <cell r="AG190">
            <v>0</v>
          </cell>
          <cell r="AH190">
            <v>0</v>
          </cell>
          <cell r="AI190">
            <v>0</v>
          </cell>
          <cell r="AJ190">
            <v>0</v>
          </cell>
          <cell r="AK190">
            <v>54.484999999999999</v>
          </cell>
          <cell r="AL190">
            <v>132.066</v>
          </cell>
          <cell r="AM190">
            <v>0</v>
          </cell>
          <cell r="AN190">
            <v>0</v>
          </cell>
          <cell r="AO190">
            <v>0</v>
          </cell>
          <cell r="AP190">
            <v>0</v>
          </cell>
          <cell r="AQ190">
            <v>0</v>
          </cell>
          <cell r="AR190">
            <v>0</v>
          </cell>
          <cell r="AS190">
            <v>0</v>
          </cell>
          <cell r="AT190">
            <v>0</v>
          </cell>
          <cell r="AU190">
            <v>0</v>
          </cell>
        </row>
        <row r="191">
          <cell r="B191">
            <v>5065</v>
          </cell>
          <cell r="C191" t="str">
            <v xml:space="preserve">LETRAS DEL TESORO U$S V.26-5-2000       </v>
          </cell>
          <cell r="D191" t="str">
            <v>N</v>
          </cell>
          <cell r="U191">
            <v>0</v>
          </cell>
          <cell r="V191">
            <v>0</v>
          </cell>
          <cell r="W191">
            <v>0</v>
          </cell>
          <cell r="X191">
            <v>0</v>
          </cell>
          <cell r="Y191">
            <v>0</v>
          </cell>
          <cell r="Z191">
            <v>0</v>
          </cell>
          <cell r="AA191">
            <v>0</v>
          </cell>
          <cell r="AB191">
            <v>0</v>
          </cell>
          <cell r="AC191">
            <v>0</v>
          </cell>
          <cell r="AD191">
            <v>0</v>
          </cell>
          <cell r="AE191">
            <v>0</v>
          </cell>
          <cell r="AF191">
            <v>0</v>
          </cell>
          <cell r="AG191">
            <v>0</v>
          </cell>
          <cell r="AH191">
            <v>0</v>
          </cell>
          <cell r="AI191">
            <v>0</v>
          </cell>
          <cell r="AJ191">
            <v>0</v>
          </cell>
          <cell r="AK191">
            <v>0</v>
          </cell>
          <cell r="AL191">
            <v>22.018000000000001</v>
          </cell>
          <cell r="AM191">
            <v>0</v>
          </cell>
          <cell r="AN191">
            <v>0</v>
          </cell>
          <cell r="AO191">
            <v>0</v>
          </cell>
          <cell r="AP191">
            <v>0</v>
          </cell>
          <cell r="AQ191">
            <v>0</v>
          </cell>
          <cell r="AR191">
            <v>0</v>
          </cell>
          <cell r="AS191">
            <v>0</v>
          </cell>
          <cell r="AT191">
            <v>0</v>
          </cell>
          <cell r="AU191">
            <v>0</v>
          </cell>
        </row>
        <row r="192">
          <cell r="B192">
            <v>5061</v>
          </cell>
          <cell r="C192" t="str">
            <v xml:space="preserve">LETRAS DEL TESORO U$S VTO. 16/06/2000   </v>
          </cell>
          <cell r="D192" t="str">
            <v>N</v>
          </cell>
          <cell r="U192">
            <v>0</v>
          </cell>
          <cell r="V192">
            <v>0</v>
          </cell>
          <cell r="W192">
            <v>0</v>
          </cell>
          <cell r="X192">
            <v>0</v>
          </cell>
          <cell r="Y192">
            <v>0</v>
          </cell>
          <cell r="Z192">
            <v>0</v>
          </cell>
          <cell r="AA192">
            <v>0</v>
          </cell>
          <cell r="AB192">
            <v>0</v>
          </cell>
          <cell r="AC192">
            <v>0</v>
          </cell>
          <cell r="AD192">
            <v>0</v>
          </cell>
          <cell r="AE192">
            <v>0</v>
          </cell>
          <cell r="AF192">
            <v>0</v>
          </cell>
          <cell r="AG192">
            <v>0</v>
          </cell>
          <cell r="AH192">
            <v>0</v>
          </cell>
          <cell r="AI192">
            <v>0</v>
          </cell>
          <cell r="AJ192">
            <v>0</v>
          </cell>
          <cell r="AK192">
            <v>56.110999999999997</v>
          </cell>
          <cell r="AL192">
            <v>49.094999999999999</v>
          </cell>
          <cell r="AM192">
            <v>0</v>
          </cell>
          <cell r="AN192">
            <v>0</v>
          </cell>
          <cell r="AO192">
            <v>0</v>
          </cell>
          <cell r="AP192">
            <v>0</v>
          </cell>
          <cell r="AQ192">
            <v>0</v>
          </cell>
          <cell r="AR192">
            <v>0</v>
          </cell>
          <cell r="AS192">
            <v>0</v>
          </cell>
          <cell r="AT192">
            <v>0</v>
          </cell>
          <cell r="AU192">
            <v>0</v>
          </cell>
        </row>
        <row r="193">
          <cell r="B193">
            <v>5068</v>
          </cell>
          <cell r="C193" t="str">
            <v xml:space="preserve">LETRAS DEL TESORO U$S VTO. 30/6/2000    </v>
          </cell>
          <cell r="D193" t="str">
            <v>N</v>
          </cell>
          <cell r="U193">
            <v>0</v>
          </cell>
          <cell r="V193">
            <v>0</v>
          </cell>
          <cell r="W193">
            <v>0</v>
          </cell>
          <cell r="X193">
            <v>0</v>
          </cell>
          <cell r="Y193">
            <v>0</v>
          </cell>
          <cell r="Z193">
            <v>0</v>
          </cell>
          <cell r="AA193">
            <v>0</v>
          </cell>
          <cell r="AB193">
            <v>0</v>
          </cell>
          <cell r="AC193">
            <v>0</v>
          </cell>
          <cell r="AD193">
            <v>0</v>
          </cell>
          <cell r="AE193">
            <v>0</v>
          </cell>
          <cell r="AF193">
            <v>0</v>
          </cell>
          <cell r="AG193">
            <v>0</v>
          </cell>
          <cell r="AH193">
            <v>0</v>
          </cell>
          <cell r="AI193">
            <v>0</v>
          </cell>
          <cell r="AJ193">
            <v>0</v>
          </cell>
          <cell r="AK193">
            <v>0</v>
          </cell>
          <cell r="AL193">
            <v>9.9</v>
          </cell>
          <cell r="AM193">
            <v>0</v>
          </cell>
          <cell r="AN193">
            <v>0</v>
          </cell>
          <cell r="AO193">
            <v>0</v>
          </cell>
          <cell r="AP193">
            <v>0</v>
          </cell>
          <cell r="AQ193">
            <v>0</v>
          </cell>
          <cell r="AR193">
            <v>0</v>
          </cell>
          <cell r="AS193">
            <v>0</v>
          </cell>
          <cell r="AT193">
            <v>0</v>
          </cell>
          <cell r="AU193">
            <v>0</v>
          </cell>
        </row>
        <row r="194">
          <cell r="B194">
            <v>5062</v>
          </cell>
          <cell r="C194" t="str">
            <v xml:space="preserve">LETRAS DEL TESORO U$S VTO. 14/07/2000   </v>
          </cell>
          <cell r="D194" t="str">
            <v>N</v>
          </cell>
          <cell r="U194">
            <v>0</v>
          </cell>
          <cell r="V194">
            <v>0</v>
          </cell>
          <cell r="W194">
            <v>0</v>
          </cell>
          <cell r="X194">
            <v>0</v>
          </cell>
          <cell r="Y194">
            <v>0</v>
          </cell>
          <cell r="Z194">
            <v>0</v>
          </cell>
          <cell r="AA194">
            <v>0</v>
          </cell>
          <cell r="AB194">
            <v>0</v>
          </cell>
          <cell r="AC194">
            <v>0</v>
          </cell>
          <cell r="AD194">
            <v>0</v>
          </cell>
          <cell r="AE194">
            <v>0</v>
          </cell>
          <cell r="AF194">
            <v>0</v>
          </cell>
          <cell r="AG194">
            <v>0</v>
          </cell>
          <cell r="AH194">
            <v>0</v>
          </cell>
          <cell r="AI194">
            <v>0</v>
          </cell>
          <cell r="AJ194">
            <v>0</v>
          </cell>
          <cell r="AK194">
            <v>0</v>
          </cell>
          <cell r="AL194">
            <v>86.525999999999996</v>
          </cell>
          <cell r="AM194">
            <v>126.542</v>
          </cell>
          <cell r="AN194">
            <v>0</v>
          </cell>
          <cell r="AO194">
            <v>0</v>
          </cell>
          <cell r="AP194">
            <v>0</v>
          </cell>
          <cell r="AQ194">
            <v>0</v>
          </cell>
          <cell r="AR194">
            <v>0</v>
          </cell>
          <cell r="AS194">
            <v>0</v>
          </cell>
          <cell r="AT194">
            <v>0</v>
          </cell>
          <cell r="AU194">
            <v>0</v>
          </cell>
        </row>
        <row r="195">
          <cell r="B195">
            <v>5070</v>
          </cell>
          <cell r="C195" t="str">
            <v xml:space="preserve">LETRAS DEL TESORO U$S V.28-7-2000       </v>
          </cell>
          <cell r="D195" t="str">
            <v>N</v>
          </cell>
          <cell r="U195">
            <v>0</v>
          </cell>
          <cell r="V195">
            <v>0</v>
          </cell>
          <cell r="W195">
            <v>0</v>
          </cell>
          <cell r="X195">
            <v>0</v>
          </cell>
          <cell r="Y195">
            <v>0</v>
          </cell>
          <cell r="Z195">
            <v>0</v>
          </cell>
          <cell r="AA195">
            <v>0</v>
          </cell>
          <cell r="AB195">
            <v>0</v>
          </cell>
          <cell r="AC195">
            <v>0</v>
          </cell>
          <cell r="AD195">
            <v>0</v>
          </cell>
          <cell r="AE195">
            <v>0</v>
          </cell>
          <cell r="AF195">
            <v>0</v>
          </cell>
          <cell r="AG195">
            <v>0</v>
          </cell>
          <cell r="AH195">
            <v>0</v>
          </cell>
          <cell r="AI195">
            <v>0</v>
          </cell>
          <cell r="AJ195">
            <v>0</v>
          </cell>
          <cell r="AK195">
            <v>0</v>
          </cell>
          <cell r="AL195">
            <v>0</v>
          </cell>
          <cell r="AM195">
            <v>21.812000000000001</v>
          </cell>
          <cell r="AN195">
            <v>0</v>
          </cell>
          <cell r="AO195">
            <v>0</v>
          </cell>
          <cell r="AP195">
            <v>0</v>
          </cell>
          <cell r="AQ195">
            <v>0</v>
          </cell>
          <cell r="AR195">
            <v>0</v>
          </cell>
          <cell r="AS195">
            <v>0</v>
          </cell>
          <cell r="AT195">
            <v>0</v>
          </cell>
          <cell r="AU195">
            <v>0</v>
          </cell>
        </row>
        <row r="196">
          <cell r="B196">
            <v>5064</v>
          </cell>
          <cell r="C196" t="str">
            <v xml:space="preserve">LETRAS DEL TESORO U$S VTO. 11/08/2000   </v>
          </cell>
          <cell r="D196" t="str">
            <v>N</v>
          </cell>
          <cell r="U196">
            <v>0</v>
          </cell>
          <cell r="V196">
            <v>0</v>
          </cell>
          <cell r="W196">
            <v>0</v>
          </cell>
          <cell r="X196">
            <v>0</v>
          </cell>
          <cell r="Y196">
            <v>0</v>
          </cell>
          <cell r="Z196">
            <v>0</v>
          </cell>
          <cell r="AA196">
            <v>0</v>
          </cell>
          <cell r="AB196">
            <v>0</v>
          </cell>
          <cell r="AC196">
            <v>0</v>
          </cell>
          <cell r="AD196">
            <v>0</v>
          </cell>
          <cell r="AE196">
            <v>0</v>
          </cell>
          <cell r="AF196">
            <v>0</v>
          </cell>
          <cell r="AG196">
            <v>0</v>
          </cell>
          <cell r="AH196">
            <v>0</v>
          </cell>
          <cell r="AI196">
            <v>0</v>
          </cell>
          <cell r="AJ196">
            <v>0</v>
          </cell>
          <cell r="AK196">
            <v>0</v>
          </cell>
          <cell r="AL196">
            <v>110.976</v>
          </cell>
          <cell r="AM196">
            <v>138.57300000000001</v>
          </cell>
          <cell r="AN196">
            <v>0</v>
          </cell>
          <cell r="AO196">
            <v>0</v>
          </cell>
          <cell r="AP196">
            <v>0</v>
          </cell>
          <cell r="AQ196">
            <v>0</v>
          </cell>
          <cell r="AR196">
            <v>0</v>
          </cell>
          <cell r="AS196">
            <v>0</v>
          </cell>
          <cell r="AT196">
            <v>0</v>
          </cell>
          <cell r="AU196">
            <v>0</v>
          </cell>
        </row>
        <row r="197">
          <cell r="B197">
            <v>5071</v>
          </cell>
          <cell r="C197" t="str">
            <v xml:space="preserve">LETRAS DEL TESORO U$S VTO. 25/08/2000   </v>
          </cell>
          <cell r="D197" t="str">
            <v>N</v>
          </cell>
          <cell r="U197">
            <v>0</v>
          </cell>
          <cell r="V197">
            <v>0</v>
          </cell>
          <cell r="W197">
            <v>0</v>
          </cell>
          <cell r="X197">
            <v>0</v>
          </cell>
          <cell r="Y197">
            <v>0</v>
          </cell>
          <cell r="Z197">
            <v>0</v>
          </cell>
          <cell r="AA197">
            <v>0</v>
          </cell>
          <cell r="AB197">
            <v>0</v>
          </cell>
          <cell r="AC197">
            <v>0</v>
          </cell>
          <cell r="AD197">
            <v>0</v>
          </cell>
          <cell r="AE197">
            <v>0</v>
          </cell>
          <cell r="AF197">
            <v>0</v>
          </cell>
          <cell r="AG197">
            <v>0</v>
          </cell>
          <cell r="AH197">
            <v>0</v>
          </cell>
          <cell r="AI197">
            <v>0</v>
          </cell>
          <cell r="AJ197">
            <v>0</v>
          </cell>
          <cell r="AK197">
            <v>0</v>
          </cell>
          <cell r="AL197">
            <v>0</v>
          </cell>
          <cell r="AM197">
            <v>52.49</v>
          </cell>
          <cell r="AN197">
            <v>0</v>
          </cell>
          <cell r="AO197">
            <v>0</v>
          </cell>
          <cell r="AP197">
            <v>0</v>
          </cell>
          <cell r="AQ197">
            <v>0</v>
          </cell>
          <cell r="AR197">
            <v>0</v>
          </cell>
          <cell r="AS197">
            <v>0</v>
          </cell>
          <cell r="AT197">
            <v>0</v>
          </cell>
          <cell r="AU197">
            <v>0</v>
          </cell>
        </row>
        <row r="198">
          <cell r="B198">
            <v>5066</v>
          </cell>
          <cell r="C198" t="str">
            <v xml:space="preserve">LETRAS DEL TESORO U$S VTO.15-9-2000     </v>
          </cell>
          <cell r="D198" t="str">
            <v>N</v>
          </cell>
          <cell r="U198">
            <v>0</v>
          </cell>
          <cell r="V198">
            <v>0</v>
          </cell>
          <cell r="W198">
            <v>0</v>
          </cell>
          <cell r="X198">
            <v>0</v>
          </cell>
          <cell r="Y198">
            <v>0</v>
          </cell>
          <cell r="Z198">
            <v>0</v>
          </cell>
          <cell r="AA198">
            <v>0</v>
          </cell>
          <cell r="AB198">
            <v>0</v>
          </cell>
          <cell r="AC198">
            <v>0</v>
          </cell>
          <cell r="AD198">
            <v>0</v>
          </cell>
          <cell r="AE198">
            <v>0</v>
          </cell>
          <cell r="AF198">
            <v>0</v>
          </cell>
          <cell r="AG198">
            <v>0</v>
          </cell>
          <cell r="AH198">
            <v>0</v>
          </cell>
          <cell r="AI198">
            <v>0</v>
          </cell>
          <cell r="AJ198">
            <v>0</v>
          </cell>
          <cell r="AK198">
            <v>0</v>
          </cell>
          <cell r="AL198">
            <v>77.284000000000006</v>
          </cell>
          <cell r="AM198">
            <v>96.15</v>
          </cell>
          <cell r="AN198">
            <v>0</v>
          </cell>
          <cell r="AO198">
            <v>0</v>
          </cell>
          <cell r="AP198">
            <v>0</v>
          </cell>
          <cell r="AQ198">
            <v>0</v>
          </cell>
          <cell r="AR198">
            <v>0</v>
          </cell>
          <cell r="AS198">
            <v>0</v>
          </cell>
          <cell r="AT198">
            <v>0</v>
          </cell>
          <cell r="AU198">
            <v>0</v>
          </cell>
        </row>
        <row r="199">
          <cell r="B199">
            <v>5073</v>
          </cell>
          <cell r="C199" t="str">
            <v xml:space="preserve">LETRAS DEL TESORO U$S VTO.29-09-2000    </v>
          </cell>
          <cell r="D199" t="str">
            <v>N</v>
          </cell>
          <cell r="U199">
            <v>0</v>
          </cell>
          <cell r="V199">
            <v>0</v>
          </cell>
          <cell r="W199">
            <v>0</v>
          </cell>
          <cell r="X199">
            <v>0</v>
          </cell>
          <cell r="Y199">
            <v>0</v>
          </cell>
          <cell r="Z199">
            <v>0</v>
          </cell>
          <cell r="AA199">
            <v>0</v>
          </cell>
          <cell r="AB199">
            <v>0</v>
          </cell>
          <cell r="AC199">
            <v>0</v>
          </cell>
          <cell r="AD199">
            <v>0</v>
          </cell>
          <cell r="AE199">
            <v>0</v>
          </cell>
          <cell r="AF199">
            <v>0</v>
          </cell>
          <cell r="AG199">
            <v>0</v>
          </cell>
          <cell r="AH199">
            <v>0</v>
          </cell>
          <cell r="AI199">
            <v>0</v>
          </cell>
          <cell r="AJ199">
            <v>0</v>
          </cell>
          <cell r="AK199">
            <v>0</v>
          </cell>
          <cell r="AL199">
            <v>0</v>
          </cell>
          <cell r="AM199">
            <v>72.584999999999994</v>
          </cell>
          <cell r="AN199">
            <v>0</v>
          </cell>
          <cell r="AO199">
            <v>0</v>
          </cell>
          <cell r="AP199">
            <v>0</v>
          </cell>
          <cell r="AQ199">
            <v>0</v>
          </cell>
          <cell r="AR199">
            <v>0</v>
          </cell>
          <cell r="AS199">
            <v>0</v>
          </cell>
          <cell r="AT199">
            <v>0</v>
          </cell>
          <cell r="AU199">
            <v>0</v>
          </cell>
        </row>
        <row r="200">
          <cell r="B200">
            <v>5069</v>
          </cell>
          <cell r="C200" t="str">
            <v xml:space="preserve">LETRAS DEL TESORO U$S VTO. 13/10/2000   </v>
          </cell>
          <cell r="D200" t="str">
            <v>N</v>
          </cell>
          <cell r="U200">
            <v>0</v>
          </cell>
          <cell r="V200">
            <v>0</v>
          </cell>
          <cell r="W200">
            <v>0</v>
          </cell>
          <cell r="X200">
            <v>0</v>
          </cell>
          <cell r="Y200">
            <v>0</v>
          </cell>
          <cell r="Z200">
            <v>0</v>
          </cell>
          <cell r="AA200">
            <v>0</v>
          </cell>
          <cell r="AB200">
            <v>0</v>
          </cell>
          <cell r="AC200">
            <v>0</v>
          </cell>
          <cell r="AD200">
            <v>0</v>
          </cell>
          <cell r="AE200">
            <v>0</v>
          </cell>
          <cell r="AF200">
            <v>0</v>
          </cell>
          <cell r="AG200">
            <v>0</v>
          </cell>
          <cell r="AH200">
            <v>0</v>
          </cell>
          <cell r="AI200">
            <v>0</v>
          </cell>
          <cell r="AJ200">
            <v>0</v>
          </cell>
          <cell r="AK200">
            <v>0</v>
          </cell>
          <cell r="AL200">
            <v>0</v>
          </cell>
          <cell r="AM200">
            <v>139.52099999999999</v>
          </cell>
          <cell r="AN200">
            <v>227.61699999999999</v>
          </cell>
          <cell r="AO200">
            <v>0</v>
          </cell>
          <cell r="AP200">
            <v>0</v>
          </cell>
          <cell r="AQ200">
            <v>0</v>
          </cell>
          <cell r="AR200">
            <v>0</v>
          </cell>
          <cell r="AS200">
            <v>0</v>
          </cell>
          <cell r="AT200">
            <v>0</v>
          </cell>
          <cell r="AU200">
            <v>0</v>
          </cell>
        </row>
        <row r="201">
          <cell r="A201" t="str">
            <v>LEBACU$</v>
          </cell>
          <cell r="B201">
            <v>5033</v>
          </cell>
          <cell r="C201" t="str">
            <v xml:space="preserve">LETRAS DEL TESORO U$S VTO. 17/07/98     </v>
          </cell>
          <cell r="D201" t="str">
            <v>N</v>
          </cell>
          <cell r="U201">
            <v>0</v>
          </cell>
          <cell r="V201">
            <v>0</v>
          </cell>
          <cell r="W201">
            <v>0</v>
          </cell>
          <cell r="X201">
            <v>0</v>
          </cell>
          <cell r="Y201">
            <v>0</v>
          </cell>
          <cell r="Z201">
            <v>0</v>
          </cell>
          <cell r="AA201">
            <v>0</v>
          </cell>
          <cell r="AB201">
            <v>0</v>
          </cell>
          <cell r="AC201">
            <v>0</v>
          </cell>
          <cell r="AD201">
            <v>0</v>
          </cell>
          <cell r="AE201">
            <v>0</v>
          </cell>
          <cell r="AF201">
            <v>0</v>
          </cell>
          <cell r="AG201">
            <v>0</v>
          </cell>
          <cell r="AH201">
            <v>0</v>
          </cell>
          <cell r="AI201">
            <v>0</v>
          </cell>
          <cell r="AJ201">
            <v>0</v>
          </cell>
          <cell r="AK201">
            <v>86.671000000000006</v>
          </cell>
          <cell r="AL201">
            <v>103.364</v>
          </cell>
          <cell r="AM201">
            <v>257.98700000000002</v>
          </cell>
          <cell r="AN201">
            <v>304.56299999999999</v>
          </cell>
          <cell r="AO201">
            <v>0</v>
          </cell>
          <cell r="AP201">
            <v>0</v>
          </cell>
          <cell r="AQ201">
            <v>0</v>
          </cell>
          <cell r="AR201">
            <v>0</v>
          </cell>
          <cell r="AS201">
            <v>0</v>
          </cell>
          <cell r="AT201">
            <v>0</v>
          </cell>
          <cell r="AU201">
            <v>0</v>
          </cell>
        </row>
        <row r="202">
          <cell r="B202">
            <v>5067</v>
          </cell>
          <cell r="C202" t="str">
            <v xml:space="preserve">LETRAS DEL TESORO U$S VTO.16-3-2001     </v>
          </cell>
          <cell r="D202" t="str">
            <v>N</v>
          </cell>
          <cell r="U202">
            <v>0</v>
          </cell>
          <cell r="V202">
            <v>0</v>
          </cell>
          <cell r="W202">
            <v>0</v>
          </cell>
          <cell r="X202">
            <v>0</v>
          </cell>
          <cell r="Y202">
            <v>0</v>
          </cell>
          <cell r="Z202">
            <v>0</v>
          </cell>
          <cell r="AA202">
            <v>0</v>
          </cell>
          <cell r="AB202">
            <v>0</v>
          </cell>
          <cell r="AC202">
            <v>0</v>
          </cell>
          <cell r="AD202">
            <v>0</v>
          </cell>
          <cell r="AE202">
            <v>0</v>
          </cell>
          <cell r="AF202">
            <v>0</v>
          </cell>
          <cell r="AG202">
            <v>0</v>
          </cell>
          <cell r="AH202">
            <v>0</v>
          </cell>
          <cell r="AI202">
            <v>0</v>
          </cell>
          <cell r="AJ202">
            <v>0</v>
          </cell>
          <cell r="AK202">
            <v>0</v>
          </cell>
          <cell r="AL202">
            <v>23.149000000000001</v>
          </cell>
          <cell r="AM202">
            <v>58.042000000000002</v>
          </cell>
          <cell r="AN202">
            <v>153.69964500521374</v>
          </cell>
          <cell r="AO202">
            <v>321.9264</v>
          </cell>
          <cell r="AP202">
            <v>0</v>
          </cell>
          <cell r="AQ202">
            <v>0</v>
          </cell>
          <cell r="AR202">
            <v>0</v>
          </cell>
          <cell r="AS202">
            <v>0</v>
          </cell>
          <cell r="AT202">
            <v>0</v>
          </cell>
          <cell r="AU202">
            <v>0</v>
          </cell>
        </row>
        <row r="203">
          <cell r="B203">
            <v>5072</v>
          </cell>
          <cell r="C203" t="str">
            <v xml:space="preserve">LETRAS DEL TESORO U$S VTO. 15/12/2000   </v>
          </cell>
          <cell r="D203" t="str">
            <v>N</v>
          </cell>
          <cell r="U203">
            <v>0</v>
          </cell>
          <cell r="V203">
            <v>0</v>
          </cell>
          <cell r="W203">
            <v>0</v>
          </cell>
          <cell r="X203">
            <v>0</v>
          </cell>
          <cell r="Y203">
            <v>0</v>
          </cell>
          <cell r="Z203">
            <v>0</v>
          </cell>
          <cell r="AA203">
            <v>0</v>
          </cell>
          <cell r="AB203">
            <v>0</v>
          </cell>
          <cell r="AC203">
            <v>0</v>
          </cell>
          <cell r="AD203">
            <v>0</v>
          </cell>
          <cell r="AE203">
            <v>0</v>
          </cell>
          <cell r="AF203">
            <v>0</v>
          </cell>
          <cell r="AG203">
            <v>0</v>
          </cell>
          <cell r="AH203">
            <v>0</v>
          </cell>
          <cell r="AI203">
            <v>0</v>
          </cell>
          <cell r="AJ203">
            <v>0</v>
          </cell>
          <cell r="AK203">
            <v>0</v>
          </cell>
          <cell r="AL203">
            <v>0</v>
          </cell>
          <cell r="AM203">
            <v>22.646000000000001</v>
          </cell>
          <cell r="AN203">
            <v>137.57400000000001</v>
          </cell>
          <cell r="AO203">
            <v>0</v>
          </cell>
          <cell r="AP203">
            <v>0</v>
          </cell>
          <cell r="AQ203">
            <v>0</v>
          </cell>
          <cell r="AR203">
            <v>0</v>
          </cell>
          <cell r="AS203">
            <v>0</v>
          </cell>
          <cell r="AT203">
            <v>0</v>
          </cell>
          <cell r="AU203">
            <v>0</v>
          </cell>
        </row>
        <row r="204">
          <cell r="B204">
            <v>5074</v>
          </cell>
          <cell r="C204" t="str">
            <v xml:space="preserve">LETRAS DEL TESORO U$S V.12-01-2001      </v>
          </cell>
          <cell r="D204" t="str">
            <v>N</v>
          </cell>
          <cell r="U204">
            <v>0</v>
          </cell>
          <cell r="V204">
            <v>0</v>
          </cell>
          <cell r="W204">
            <v>0</v>
          </cell>
          <cell r="X204">
            <v>0</v>
          </cell>
          <cell r="Y204">
            <v>0</v>
          </cell>
          <cell r="Z204">
            <v>0</v>
          </cell>
          <cell r="AA204">
            <v>0</v>
          </cell>
          <cell r="AB204">
            <v>0</v>
          </cell>
          <cell r="AC204">
            <v>0</v>
          </cell>
          <cell r="AD204">
            <v>0</v>
          </cell>
          <cell r="AE204">
            <v>0</v>
          </cell>
          <cell r="AF204">
            <v>0</v>
          </cell>
          <cell r="AG204">
            <v>0</v>
          </cell>
          <cell r="AH204">
            <v>0</v>
          </cell>
          <cell r="AI204">
            <v>0</v>
          </cell>
          <cell r="AJ204">
            <v>0</v>
          </cell>
          <cell r="AK204">
            <v>0</v>
          </cell>
          <cell r="AL204">
            <v>0</v>
          </cell>
          <cell r="AM204">
            <v>0</v>
          </cell>
          <cell r="AN204">
            <v>128.77000000000001</v>
          </cell>
          <cell r="AO204">
            <v>175.61600000000001</v>
          </cell>
          <cell r="AP204">
            <v>0</v>
          </cell>
          <cell r="AQ204">
            <v>0</v>
          </cell>
          <cell r="AR204">
            <v>0</v>
          </cell>
          <cell r="AS204">
            <v>0</v>
          </cell>
          <cell r="AT204">
            <v>0</v>
          </cell>
          <cell r="AU204">
            <v>0</v>
          </cell>
        </row>
        <row r="205">
          <cell r="B205">
            <v>5075</v>
          </cell>
          <cell r="C205" t="str">
            <v xml:space="preserve">LETRAS DEL TESORO U$S 13-07-2001        </v>
          </cell>
          <cell r="D205" t="str">
            <v>N</v>
          </cell>
          <cell r="U205">
            <v>0</v>
          </cell>
          <cell r="V205">
            <v>0</v>
          </cell>
          <cell r="W205">
            <v>0</v>
          </cell>
          <cell r="X205">
            <v>0</v>
          </cell>
          <cell r="Y205">
            <v>0</v>
          </cell>
          <cell r="Z205">
            <v>0</v>
          </cell>
          <cell r="AA205">
            <v>0</v>
          </cell>
          <cell r="AB205">
            <v>0</v>
          </cell>
          <cell r="AC205">
            <v>0</v>
          </cell>
          <cell r="AD205">
            <v>0</v>
          </cell>
          <cell r="AE205">
            <v>0</v>
          </cell>
          <cell r="AF205">
            <v>0</v>
          </cell>
          <cell r="AG205">
            <v>0</v>
          </cell>
          <cell r="AH205">
            <v>0</v>
          </cell>
          <cell r="AI205">
            <v>0</v>
          </cell>
          <cell r="AJ205">
            <v>0</v>
          </cell>
          <cell r="AK205">
            <v>0</v>
          </cell>
          <cell r="AL205">
            <v>0</v>
          </cell>
          <cell r="AM205">
            <v>0</v>
          </cell>
          <cell r="AN205">
            <v>78.781000000000006</v>
          </cell>
          <cell r="AO205">
            <v>127.955</v>
          </cell>
          <cell r="AP205">
            <v>228.17959999999999</v>
          </cell>
          <cell r="AQ205">
            <v>188.02019999999999</v>
          </cell>
          <cell r="AR205">
            <v>0</v>
          </cell>
          <cell r="AS205">
            <v>0</v>
          </cell>
          <cell r="AT205">
            <v>0</v>
          </cell>
          <cell r="AU205">
            <v>0</v>
          </cell>
        </row>
        <row r="206">
          <cell r="A206" t="str">
            <v>LEU$</v>
          </cell>
          <cell r="B206">
            <v>5036</v>
          </cell>
          <cell r="C206" t="str">
            <v xml:space="preserve">LETRAS DEL TESORO U$S VTO. 19/03/99     </v>
          </cell>
          <cell r="D206" t="str">
            <v>N</v>
          </cell>
          <cell r="U206">
            <v>0</v>
          </cell>
          <cell r="V206">
            <v>0</v>
          </cell>
          <cell r="W206">
            <v>0</v>
          </cell>
          <cell r="X206">
            <v>0</v>
          </cell>
          <cell r="Y206">
            <v>0</v>
          </cell>
          <cell r="Z206">
            <v>0</v>
          </cell>
          <cell r="AA206">
            <v>0</v>
          </cell>
          <cell r="AB206">
            <v>0</v>
          </cell>
          <cell r="AC206">
            <v>0</v>
          </cell>
          <cell r="AD206">
            <v>0</v>
          </cell>
          <cell r="AE206">
            <v>0</v>
          </cell>
          <cell r="AF206">
            <v>0</v>
          </cell>
          <cell r="AG206">
            <v>0</v>
          </cell>
          <cell r="AH206">
            <v>0</v>
          </cell>
          <cell r="AI206">
            <v>0</v>
          </cell>
          <cell r="AJ206">
            <v>0</v>
          </cell>
          <cell r="AK206">
            <v>0</v>
          </cell>
          <cell r="AL206">
            <v>0</v>
          </cell>
          <cell r="AM206">
            <v>0</v>
          </cell>
          <cell r="AN206">
            <v>14.223000000000001</v>
          </cell>
          <cell r="AO206">
            <v>0</v>
          </cell>
          <cell r="AP206">
            <v>0</v>
          </cell>
          <cell r="AQ206">
            <v>0</v>
          </cell>
          <cell r="AR206">
            <v>0</v>
          </cell>
          <cell r="AS206">
            <v>0</v>
          </cell>
          <cell r="AT206">
            <v>0</v>
          </cell>
          <cell r="AU206">
            <v>0</v>
          </cell>
        </row>
        <row r="207">
          <cell r="B207">
            <v>5077</v>
          </cell>
          <cell r="C207" t="str">
            <v xml:space="preserve">LETRAS DEL TESORO U$S V.9-2-2001        </v>
          </cell>
          <cell r="D207" t="str">
            <v>N</v>
          </cell>
          <cell r="U207">
            <v>0</v>
          </cell>
          <cell r="V207">
            <v>0</v>
          </cell>
          <cell r="W207">
            <v>0</v>
          </cell>
          <cell r="X207">
            <v>0</v>
          </cell>
          <cell r="Y207">
            <v>0</v>
          </cell>
          <cell r="Z207">
            <v>0</v>
          </cell>
          <cell r="AA207">
            <v>0</v>
          </cell>
          <cell r="AB207">
            <v>0</v>
          </cell>
          <cell r="AC207">
            <v>0</v>
          </cell>
          <cell r="AD207">
            <v>0</v>
          </cell>
          <cell r="AE207">
            <v>0</v>
          </cell>
          <cell r="AF207">
            <v>0</v>
          </cell>
          <cell r="AG207">
            <v>0</v>
          </cell>
          <cell r="AH207">
            <v>0</v>
          </cell>
          <cell r="AI207">
            <v>0</v>
          </cell>
          <cell r="AJ207">
            <v>0</v>
          </cell>
          <cell r="AK207">
            <v>0</v>
          </cell>
          <cell r="AL207">
            <v>0</v>
          </cell>
          <cell r="AM207">
            <v>0</v>
          </cell>
          <cell r="AN207">
            <v>68.376999999999995</v>
          </cell>
          <cell r="AO207">
            <v>117.89</v>
          </cell>
          <cell r="AP207">
            <v>0</v>
          </cell>
          <cell r="AQ207">
            <v>0</v>
          </cell>
          <cell r="AR207">
            <v>0</v>
          </cell>
          <cell r="AS207">
            <v>0</v>
          </cell>
          <cell r="AT207">
            <v>0</v>
          </cell>
          <cell r="AU207">
            <v>0</v>
          </cell>
        </row>
        <row r="208">
          <cell r="B208">
            <v>5078</v>
          </cell>
          <cell r="C208" t="str">
            <v xml:space="preserve">LETRAS DEL TESORO U$S VTO.24-11-2000    </v>
          </cell>
          <cell r="D208" t="str">
            <v>N</v>
          </cell>
          <cell r="U208">
            <v>0</v>
          </cell>
          <cell r="V208">
            <v>0</v>
          </cell>
          <cell r="W208">
            <v>0</v>
          </cell>
          <cell r="X208">
            <v>0</v>
          </cell>
          <cell r="Y208">
            <v>0</v>
          </cell>
          <cell r="Z208">
            <v>0</v>
          </cell>
          <cell r="AA208">
            <v>0</v>
          </cell>
          <cell r="AB208">
            <v>0</v>
          </cell>
          <cell r="AC208">
            <v>0</v>
          </cell>
          <cell r="AD208">
            <v>0</v>
          </cell>
          <cell r="AE208">
            <v>0</v>
          </cell>
          <cell r="AF208">
            <v>0</v>
          </cell>
          <cell r="AG208">
            <v>0</v>
          </cell>
          <cell r="AH208">
            <v>0</v>
          </cell>
          <cell r="AI208">
            <v>0</v>
          </cell>
          <cell r="AJ208">
            <v>0</v>
          </cell>
          <cell r="AK208">
            <v>0</v>
          </cell>
          <cell r="AL208">
            <v>0</v>
          </cell>
          <cell r="AM208">
            <v>0</v>
          </cell>
          <cell r="AN208">
            <v>19.29</v>
          </cell>
          <cell r="AO208">
            <v>0</v>
          </cell>
          <cell r="AP208">
            <v>0</v>
          </cell>
          <cell r="AQ208">
            <v>0</v>
          </cell>
          <cell r="AR208">
            <v>0</v>
          </cell>
          <cell r="AS208">
            <v>0</v>
          </cell>
          <cell r="AT208">
            <v>0</v>
          </cell>
          <cell r="AU208">
            <v>0</v>
          </cell>
        </row>
        <row r="209">
          <cell r="B209">
            <v>5079</v>
          </cell>
          <cell r="C209" t="str">
            <v xml:space="preserve">LETRAS DEL TESORO U$S V. 29/12/00       </v>
          </cell>
          <cell r="D209" t="str">
            <v>N</v>
          </cell>
          <cell r="U209">
            <v>0</v>
          </cell>
          <cell r="V209">
            <v>0</v>
          </cell>
          <cell r="W209">
            <v>0</v>
          </cell>
          <cell r="X209">
            <v>0</v>
          </cell>
          <cell r="Y209">
            <v>0</v>
          </cell>
          <cell r="Z209">
            <v>0</v>
          </cell>
          <cell r="AA209">
            <v>0</v>
          </cell>
          <cell r="AB209">
            <v>0</v>
          </cell>
          <cell r="AC209">
            <v>0</v>
          </cell>
          <cell r="AD209">
            <v>0</v>
          </cell>
          <cell r="AE209">
            <v>0</v>
          </cell>
          <cell r="AF209">
            <v>0</v>
          </cell>
          <cell r="AG209">
            <v>0</v>
          </cell>
          <cell r="AH209">
            <v>0</v>
          </cell>
          <cell r="AI209">
            <v>0</v>
          </cell>
          <cell r="AJ209">
            <v>0</v>
          </cell>
          <cell r="AK209">
            <v>0</v>
          </cell>
          <cell r="AL209">
            <v>0</v>
          </cell>
          <cell r="AM209">
            <v>0</v>
          </cell>
          <cell r="AN209">
            <v>26.353999999999999</v>
          </cell>
          <cell r="AO209">
            <v>0</v>
          </cell>
          <cell r="AP209">
            <v>0</v>
          </cell>
          <cell r="AQ209">
            <v>0</v>
          </cell>
          <cell r="AR209">
            <v>0</v>
          </cell>
          <cell r="AS209">
            <v>0</v>
          </cell>
          <cell r="AT209">
            <v>0</v>
          </cell>
          <cell r="AU209">
            <v>0</v>
          </cell>
        </row>
        <row r="210">
          <cell r="B210">
            <v>5080</v>
          </cell>
          <cell r="C210" t="str">
            <v xml:space="preserve">LETRAS DEL TESORO U$S VTO.16-04-2001    </v>
          </cell>
          <cell r="D210" t="str">
            <v>N</v>
          </cell>
          <cell r="U210">
            <v>0</v>
          </cell>
          <cell r="V210">
            <v>0</v>
          </cell>
          <cell r="W210">
            <v>0</v>
          </cell>
          <cell r="X210">
            <v>0</v>
          </cell>
          <cell r="Y210">
            <v>0</v>
          </cell>
          <cell r="Z210">
            <v>0</v>
          </cell>
          <cell r="AA210">
            <v>0</v>
          </cell>
          <cell r="AB210">
            <v>0</v>
          </cell>
          <cell r="AC210">
            <v>0</v>
          </cell>
          <cell r="AD210">
            <v>0</v>
          </cell>
          <cell r="AE210">
            <v>0</v>
          </cell>
          <cell r="AF210">
            <v>0</v>
          </cell>
          <cell r="AG210">
            <v>0</v>
          </cell>
          <cell r="AH210">
            <v>0</v>
          </cell>
          <cell r="AI210">
            <v>0</v>
          </cell>
          <cell r="AJ210">
            <v>0</v>
          </cell>
          <cell r="AK210">
            <v>0</v>
          </cell>
          <cell r="AL210">
            <v>0</v>
          </cell>
          <cell r="AM210">
            <v>0</v>
          </cell>
          <cell r="AN210">
            <v>0</v>
          </cell>
          <cell r="AO210">
            <v>135.11500000000001</v>
          </cell>
          <cell r="AP210">
            <v>188.48259999999999</v>
          </cell>
          <cell r="AQ210">
            <v>0</v>
          </cell>
          <cell r="AR210">
            <v>0</v>
          </cell>
          <cell r="AS210">
            <v>0</v>
          </cell>
          <cell r="AT210">
            <v>0</v>
          </cell>
          <cell r="AU210">
            <v>0</v>
          </cell>
        </row>
        <row r="211">
          <cell r="B211">
            <v>5081</v>
          </cell>
          <cell r="C211" t="str">
            <v xml:space="preserve">LETRAS DEL TESORO U$S V.26-1-2001       </v>
          </cell>
          <cell r="D211" t="str">
            <v>N</v>
          </cell>
          <cell r="U211">
            <v>0</v>
          </cell>
          <cell r="V211">
            <v>0</v>
          </cell>
          <cell r="W211">
            <v>0</v>
          </cell>
          <cell r="X211">
            <v>0</v>
          </cell>
          <cell r="Y211">
            <v>0</v>
          </cell>
          <cell r="Z211">
            <v>0</v>
          </cell>
          <cell r="AA211">
            <v>0</v>
          </cell>
          <cell r="AB211">
            <v>0</v>
          </cell>
          <cell r="AC211">
            <v>0</v>
          </cell>
          <cell r="AD211">
            <v>0</v>
          </cell>
          <cell r="AE211">
            <v>0</v>
          </cell>
          <cell r="AF211">
            <v>0</v>
          </cell>
          <cell r="AG211">
            <v>0</v>
          </cell>
          <cell r="AH211">
            <v>0</v>
          </cell>
          <cell r="AI211">
            <v>0</v>
          </cell>
          <cell r="AJ211">
            <v>0</v>
          </cell>
          <cell r="AK211">
            <v>0</v>
          </cell>
          <cell r="AL211">
            <v>0</v>
          </cell>
          <cell r="AM211">
            <v>0</v>
          </cell>
          <cell r="AN211">
            <v>0</v>
          </cell>
          <cell r="AO211">
            <v>26.922000000000001</v>
          </cell>
          <cell r="AP211">
            <v>0</v>
          </cell>
          <cell r="AQ211">
            <v>0</v>
          </cell>
          <cell r="AR211">
            <v>0</v>
          </cell>
          <cell r="AS211">
            <v>0</v>
          </cell>
          <cell r="AT211">
            <v>0</v>
          </cell>
          <cell r="AU211">
            <v>0</v>
          </cell>
        </row>
        <row r="212">
          <cell r="B212">
            <v>5082</v>
          </cell>
          <cell r="C212" t="str">
            <v xml:space="preserve">LETRAS DEL TESORO U$S VTO.11-5-2001     </v>
          </cell>
          <cell r="D212" t="str">
            <v>N</v>
          </cell>
          <cell r="U212">
            <v>0</v>
          </cell>
          <cell r="V212">
            <v>0</v>
          </cell>
          <cell r="W212">
            <v>0</v>
          </cell>
          <cell r="X212">
            <v>0</v>
          </cell>
          <cell r="Y212">
            <v>0</v>
          </cell>
          <cell r="Z212">
            <v>0</v>
          </cell>
          <cell r="AA212">
            <v>0</v>
          </cell>
          <cell r="AB212">
            <v>0</v>
          </cell>
          <cell r="AC212">
            <v>0</v>
          </cell>
          <cell r="AD212">
            <v>0</v>
          </cell>
          <cell r="AE212">
            <v>0</v>
          </cell>
          <cell r="AF212">
            <v>0</v>
          </cell>
          <cell r="AG212">
            <v>0</v>
          </cell>
          <cell r="AH212">
            <v>0</v>
          </cell>
          <cell r="AI212">
            <v>0</v>
          </cell>
          <cell r="AJ212">
            <v>0</v>
          </cell>
          <cell r="AK212">
            <v>0</v>
          </cell>
          <cell r="AL212">
            <v>0</v>
          </cell>
          <cell r="AM212">
            <v>0</v>
          </cell>
          <cell r="AN212">
            <v>0</v>
          </cell>
          <cell r="AO212">
            <v>62.895000000000003</v>
          </cell>
          <cell r="AP212">
            <v>87.552000000000007</v>
          </cell>
          <cell r="AQ212">
            <v>0</v>
          </cell>
          <cell r="AR212">
            <v>0</v>
          </cell>
          <cell r="AS212">
            <v>0</v>
          </cell>
          <cell r="AT212">
            <v>0</v>
          </cell>
          <cell r="AU212">
            <v>0</v>
          </cell>
        </row>
        <row r="213">
          <cell r="B213">
            <v>5083</v>
          </cell>
          <cell r="C213" t="str">
            <v xml:space="preserve">LETRAS DEL TESORO U$S VTO.9-11-2001     </v>
          </cell>
          <cell r="D213" t="str">
            <v>N</v>
          </cell>
          <cell r="U213">
            <v>0</v>
          </cell>
          <cell r="V213">
            <v>0</v>
          </cell>
          <cell r="W213">
            <v>0</v>
          </cell>
          <cell r="X213">
            <v>0</v>
          </cell>
          <cell r="Y213">
            <v>0</v>
          </cell>
          <cell r="Z213">
            <v>0</v>
          </cell>
          <cell r="AA213">
            <v>0</v>
          </cell>
          <cell r="AB213">
            <v>0</v>
          </cell>
          <cell r="AC213">
            <v>0</v>
          </cell>
          <cell r="AD213">
            <v>0</v>
          </cell>
          <cell r="AE213">
            <v>0</v>
          </cell>
          <cell r="AF213">
            <v>0</v>
          </cell>
          <cell r="AG213">
            <v>0</v>
          </cell>
          <cell r="AH213">
            <v>0</v>
          </cell>
          <cell r="AI213">
            <v>0</v>
          </cell>
          <cell r="AJ213">
            <v>0</v>
          </cell>
          <cell r="AK213">
            <v>0</v>
          </cell>
          <cell r="AL213">
            <v>0</v>
          </cell>
          <cell r="AM213">
            <v>0</v>
          </cell>
          <cell r="AN213">
            <v>0</v>
          </cell>
          <cell r="AO213">
            <v>113.7011</v>
          </cell>
          <cell r="AP213">
            <v>88.126999999999995</v>
          </cell>
          <cell r="AQ213">
            <v>114.77795</v>
          </cell>
          <cell r="AR213">
            <v>88.640843000000004</v>
          </cell>
          <cell r="AS213">
            <v>0</v>
          </cell>
          <cell r="AT213">
            <v>0</v>
          </cell>
          <cell r="AU213">
            <v>0</v>
          </cell>
        </row>
        <row r="214">
          <cell r="B214">
            <v>5084</v>
          </cell>
          <cell r="C214" t="str">
            <v xml:space="preserve">LETRAS DEL TESORO U$S VTO.23-2-2001     </v>
          </cell>
          <cell r="D214" t="str">
            <v>N</v>
          </cell>
          <cell r="U214">
            <v>0</v>
          </cell>
          <cell r="V214">
            <v>0</v>
          </cell>
          <cell r="W214">
            <v>0</v>
          </cell>
          <cell r="X214">
            <v>0</v>
          </cell>
          <cell r="Y214">
            <v>0</v>
          </cell>
          <cell r="Z214">
            <v>0</v>
          </cell>
          <cell r="AA214">
            <v>0</v>
          </cell>
          <cell r="AB214">
            <v>0</v>
          </cell>
          <cell r="AC214">
            <v>0</v>
          </cell>
          <cell r="AD214">
            <v>0</v>
          </cell>
          <cell r="AE214">
            <v>0</v>
          </cell>
          <cell r="AF214">
            <v>0</v>
          </cell>
          <cell r="AG214">
            <v>0</v>
          </cell>
          <cell r="AH214">
            <v>0</v>
          </cell>
          <cell r="AI214">
            <v>0</v>
          </cell>
          <cell r="AJ214">
            <v>0</v>
          </cell>
          <cell r="AK214">
            <v>0</v>
          </cell>
          <cell r="AL214">
            <v>0</v>
          </cell>
          <cell r="AM214">
            <v>0</v>
          </cell>
          <cell r="AN214">
            <v>0</v>
          </cell>
          <cell r="AO214">
            <v>70.026899999999998</v>
          </cell>
          <cell r="AP214">
            <v>0</v>
          </cell>
          <cell r="AQ214">
            <v>0</v>
          </cell>
          <cell r="AR214">
            <v>0</v>
          </cell>
          <cell r="AS214">
            <v>0</v>
          </cell>
          <cell r="AT214">
            <v>0</v>
          </cell>
          <cell r="AU214">
            <v>0</v>
          </cell>
        </row>
        <row r="215">
          <cell r="B215">
            <v>5086</v>
          </cell>
          <cell r="C215" t="str">
            <v xml:space="preserve">LETRAS DEL TESORO U$S VTO.27/04/01      </v>
          </cell>
          <cell r="D215" t="str">
            <v>N</v>
          </cell>
          <cell r="U215">
            <v>0</v>
          </cell>
          <cell r="V215">
            <v>0</v>
          </cell>
          <cell r="W215">
            <v>0</v>
          </cell>
          <cell r="X215">
            <v>0</v>
          </cell>
          <cell r="Y215">
            <v>0</v>
          </cell>
          <cell r="Z215">
            <v>0</v>
          </cell>
          <cell r="AA215">
            <v>0</v>
          </cell>
          <cell r="AB215">
            <v>0</v>
          </cell>
          <cell r="AC215">
            <v>30.771965784548559</v>
          </cell>
          <cell r="AD215">
            <v>29.841431629120923</v>
          </cell>
          <cell r="AE215">
            <v>27.092707476183573</v>
          </cell>
          <cell r="AF215">
            <v>23.355531916400938</v>
          </cell>
          <cell r="AG215">
            <v>19.409021325759191</v>
          </cell>
          <cell r="AH215">
            <v>15.017570762101602</v>
          </cell>
          <cell r="AI215">
            <v>10.93558966870054</v>
          </cell>
          <cell r="AJ215">
            <v>6.8926733160999136</v>
          </cell>
          <cell r="AK215">
            <v>2.7461399382376031</v>
          </cell>
          <cell r="AL215">
            <v>0</v>
          </cell>
          <cell r="AM215">
            <v>0</v>
          </cell>
          <cell r="AN215">
            <v>0</v>
          </cell>
          <cell r="AO215">
            <v>0</v>
          </cell>
          <cell r="AP215">
            <v>28.097902000000001</v>
          </cell>
          <cell r="AQ215">
            <v>0</v>
          </cell>
          <cell r="AR215">
            <v>0</v>
          </cell>
          <cell r="AS215">
            <v>0</v>
          </cell>
          <cell r="AT215">
            <v>0</v>
          </cell>
          <cell r="AU215">
            <v>0</v>
          </cell>
        </row>
        <row r="216">
          <cell r="B216">
            <v>5088</v>
          </cell>
          <cell r="C216" t="str">
            <v xml:space="preserve">LETRAS DEL TESORO U$S VTO.24-5-2001     </v>
          </cell>
          <cell r="D216" t="str">
            <v>N</v>
          </cell>
          <cell r="U216">
            <v>0</v>
          </cell>
          <cell r="V216">
            <v>0</v>
          </cell>
          <cell r="W216">
            <v>0</v>
          </cell>
          <cell r="X216">
            <v>0</v>
          </cell>
          <cell r="Y216">
            <v>0</v>
          </cell>
          <cell r="Z216">
            <v>0</v>
          </cell>
          <cell r="AA216">
            <v>0</v>
          </cell>
          <cell r="AB216">
            <v>0</v>
          </cell>
          <cell r="AC216">
            <v>0</v>
          </cell>
          <cell r="AD216">
            <v>0</v>
          </cell>
          <cell r="AE216">
            <v>0</v>
          </cell>
          <cell r="AF216">
            <v>0</v>
          </cell>
          <cell r="AG216">
            <v>0.64363254305130702</v>
          </cell>
          <cell r="AH216">
            <v>0.92091982814791684</v>
          </cell>
          <cell r="AI216">
            <v>1.269373148806251</v>
          </cell>
          <cell r="AJ216">
            <v>1.294517280277794</v>
          </cell>
          <cell r="AK216">
            <v>1.0809777157133142</v>
          </cell>
          <cell r="AL216">
            <v>0.90747846446383407</v>
          </cell>
          <cell r="AM216">
            <v>0.71183113686633326</v>
          </cell>
          <cell r="AN216">
            <v>0.43420723900333374</v>
          </cell>
          <cell r="AO216">
            <v>0.2947626389067361</v>
          </cell>
          <cell r="AP216">
            <v>84.665000000000006</v>
          </cell>
          <cell r="AQ216">
            <v>0</v>
          </cell>
          <cell r="AR216">
            <v>0</v>
          </cell>
          <cell r="AS216">
            <v>0</v>
          </cell>
          <cell r="AT216">
            <v>0</v>
          </cell>
          <cell r="AU216">
            <v>0</v>
          </cell>
        </row>
        <row r="217">
          <cell r="B217">
            <v>5085</v>
          </cell>
          <cell r="C217" t="str">
            <v xml:space="preserve">LETRAS DEL TESORO U$S VTO. 15/06/01     </v>
          </cell>
          <cell r="D217" t="str">
            <v>N</v>
          </cell>
          <cell r="U217">
            <v>0</v>
          </cell>
          <cell r="V217">
            <v>0</v>
          </cell>
          <cell r="W217">
            <v>0</v>
          </cell>
          <cell r="X217">
            <v>0</v>
          </cell>
          <cell r="Y217">
            <v>0</v>
          </cell>
          <cell r="Z217">
            <v>0</v>
          </cell>
          <cell r="AA217">
            <v>0</v>
          </cell>
          <cell r="AB217">
            <v>0</v>
          </cell>
          <cell r="AC217">
            <v>0</v>
          </cell>
          <cell r="AD217">
            <v>0</v>
          </cell>
          <cell r="AE217">
            <v>0</v>
          </cell>
          <cell r="AF217">
            <v>0</v>
          </cell>
          <cell r="AG217">
            <v>0</v>
          </cell>
          <cell r="AH217">
            <v>0</v>
          </cell>
          <cell r="AI217">
            <v>0</v>
          </cell>
          <cell r="AJ217">
            <v>0</v>
          </cell>
          <cell r="AK217">
            <v>0</v>
          </cell>
          <cell r="AL217">
            <v>0</v>
          </cell>
          <cell r="AM217">
            <v>0</v>
          </cell>
          <cell r="AN217">
            <v>0</v>
          </cell>
          <cell r="AO217">
            <v>36.735199999999999</v>
          </cell>
          <cell r="AP217">
            <v>62.589199999999998</v>
          </cell>
          <cell r="AQ217">
            <v>0</v>
          </cell>
          <cell r="AR217">
            <v>0</v>
          </cell>
          <cell r="AS217">
            <v>0</v>
          </cell>
          <cell r="AT217">
            <v>0</v>
          </cell>
          <cell r="AU217">
            <v>0</v>
          </cell>
        </row>
        <row r="218">
          <cell r="B218">
            <v>5091</v>
          </cell>
          <cell r="C218" t="str">
            <v xml:space="preserve">LETRAS DEL TESORO U$S VTO. 29/06/01     </v>
          </cell>
          <cell r="D218" t="str">
            <v>N</v>
          </cell>
          <cell r="U218">
            <v>0</v>
          </cell>
          <cell r="V218">
            <v>0</v>
          </cell>
          <cell r="W218">
            <v>0</v>
          </cell>
          <cell r="X218">
            <v>0</v>
          </cell>
          <cell r="Y218">
            <v>0</v>
          </cell>
          <cell r="Z218">
            <v>0</v>
          </cell>
          <cell r="AA218">
            <v>0</v>
          </cell>
          <cell r="AB218">
            <v>0</v>
          </cell>
          <cell r="AC218">
            <v>0</v>
          </cell>
          <cell r="AD218">
            <v>0</v>
          </cell>
          <cell r="AE218">
            <v>0</v>
          </cell>
          <cell r="AF218">
            <v>0.26475110988235295</v>
          </cell>
          <cell r="AG218">
            <v>0.51748699186435532</v>
          </cell>
          <cell r="AH218">
            <v>0.71801462976496377</v>
          </cell>
          <cell r="AI218">
            <v>0.92274120277251981</v>
          </cell>
          <cell r="AJ218">
            <v>0.45203252380221176</v>
          </cell>
          <cell r="AK218">
            <v>0.31125354071685873</v>
          </cell>
          <cell r="AL218">
            <v>0.22825680624540168</v>
          </cell>
          <cell r="AM218">
            <v>0.28379601931562509</v>
          </cell>
          <cell r="AN218">
            <v>0.55234463429589586</v>
          </cell>
          <cell r="AO218">
            <v>0.19808998601541844</v>
          </cell>
          <cell r="AP218">
            <v>25.396000000000001</v>
          </cell>
          <cell r="AQ218">
            <v>0</v>
          </cell>
          <cell r="AR218">
            <v>0</v>
          </cell>
          <cell r="AS218">
            <v>0</v>
          </cell>
          <cell r="AT218">
            <v>0</v>
          </cell>
          <cell r="AU218">
            <v>0</v>
          </cell>
        </row>
        <row r="219">
          <cell r="B219">
            <v>5087</v>
          </cell>
          <cell r="C219" t="str">
            <v xml:space="preserve">LETRAS DEL TESORO U$S VTO. 10/8/2001    </v>
          </cell>
          <cell r="D219" t="str">
            <v>N</v>
          </cell>
          <cell r="U219">
            <v>0</v>
          </cell>
          <cell r="V219">
            <v>0</v>
          </cell>
          <cell r="W219">
            <v>0</v>
          </cell>
          <cell r="X219">
            <v>0</v>
          </cell>
          <cell r="Y219">
            <v>0</v>
          </cell>
          <cell r="Z219">
            <v>0</v>
          </cell>
          <cell r="AA219">
            <v>0</v>
          </cell>
          <cell r="AB219">
            <v>0</v>
          </cell>
          <cell r="AC219">
            <v>0</v>
          </cell>
          <cell r="AD219">
            <v>0</v>
          </cell>
          <cell r="AE219">
            <v>0</v>
          </cell>
          <cell r="AF219">
            <v>0</v>
          </cell>
          <cell r="AG219">
            <v>0</v>
          </cell>
          <cell r="AH219">
            <v>0.53117257356876046</v>
          </cell>
          <cell r="AI219">
            <v>0.53117257356876046</v>
          </cell>
          <cell r="AJ219">
            <v>0.41223984731127356</v>
          </cell>
          <cell r="AK219">
            <v>6.8163974070484814</v>
          </cell>
          <cell r="AL219">
            <v>4.5859177206763375</v>
          </cell>
          <cell r="AM219">
            <v>5.094759905486784</v>
          </cell>
          <cell r="AN219">
            <v>5.1767042702320349</v>
          </cell>
          <cell r="AO219">
            <v>4.2754071947788379</v>
          </cell>
          <cell r="AP219">
            <v>92.062507999999994</v>
          </cell>
          <cell r="AQ219">
            <v>140.491015</v>
          </cell>
          <cell r="AR219">
            <v>0</v>
          </cell>
          <cell r="AS219">
            <v>0</v>
          </cell>
          <cell r="AT219">
            <v>0</v>
          </cell>
          <cell r="AU219">
            <v>0</v>
          </cell>
        </row>
        <row r="220">
          <cell r="B220">
            <v>5093</v>
          </cell>
          <cell r="C220" t="str">
            <v xml:space="preserve">LETRAS DEL TESORO U$S VTO. 24/08/2001   </v>
          </cell>
          <cell r="D220" t="str">
            <v>N</v>
          </cell>
          <cell r="U220">
            <v>0</v>
          </cell>
          <cell r="V220">
            <v>0</v>
          </cell>
          <cell r="W220">
            <v>0</v>
          </cell>
          <cell r="X220">
            <v>0</v>
          </cell>
          <cell r="Y220">
            <v>0</v>
          </cell>
          <cell r="Z220">
            <v>0</v>
          </cell>
          <cell r="AA220">
            <v>0</v>
          </cell>
          <cell r="AB220">
            <v>0</v>
          </cell>
          <cell r="AC220">
            <v>0</v>
          </cell>
          <cell r="AD220">
            <v>0</v>
          </cell>
          <cell r="AE220">
            <v>0</v>
          </cell>
          <cell r="AF220">
            <v>0</v>
          </cell>
          <cell r="AG220">
            <v>0</v>
          </cell>
          <cell r="AH220">
            <v>0</v>
          </cell>
          <cell r="AI220">
            <v>0</v>
          </cell>
          <cell r="AJ220">
            <v>1.7719999999999999E-3</v>
          </cell>
          <cell r="AK220">
            <v>0.59757400000000005</v>
          </cell>
          <cell r="AL220">
            <v>0.78941499999999998</v>
          </cell>
          <cell r="AM220">
            <v>1.1277740000000001</v>
          </cell>
          <cell r="AN220">
            <v>1.292672</v>
          </cell>
          <cell r="AO220">
            <v>0.142039</v>
          </cell>
          <cell r="AP220">
            <v>0.208869</v>
          </cell>
          <cell r="AQ220">
            <v>22.407330000000002</v>
          </cell>
          <cell r="AR220">
            <v>0</v>
          </cell>
          <cell r="AS220">
            <v>0</v>
          </cell>
          <cell r="AT220">
            <v>0</v>
          </cell>
          <cell r="AU220">
            <v>0</v>
          </cell>
        </row>
        <row r="221">
          <cell r="B221">
            <v>5013</v>
          </cell>
          <cell r="C221" t="str">
            <v xml:space="preserve">LETES U$S V.24-8-2001 NO ARANCELADAS    </v>
          </cell>
          <cell r="D221" t="str">
            <v>N</v>
          </cell>
          <cell r="U221">
            <v>0</v>
          </cell>
          <cell r="V221">
            <v>0</v>
          </cell>
          <cell r="W221">
            <v>0</v>
          </cell>
          <cell r="X221">
            <v>0</v>
          </cell>
          <cell r="Y221">
            <v>0</v>
          </cell>
          <cell r="Z221">
            <v>0</v>
          </cell>
          <cell r="AA221">
            <v>0</v>
          </cell>
          <cell r="AB221">
            <v>0</v>
          </cell>
          <cell r="AC221">
            <v>0</v>
          </cell>
          <cell r="AD221">
            <v>0.36908276999999584</v>
          </cell>
          <cell r="AE221">
            <v>0.66197941999999432</v>
          </cell>
          <cell r="AF221">
            <v>1.4106745700000003</v>
          </cell>
          <cell r="AG221">
            <v>1.510151</v>
          </cell>
          <cell r="AH221">
            <v>1.1694058999999986</v>
          </cell>
          <cell r="AI221">
            <v>1.3701348400000035</v>
          </cell>
          <cell r="AJ221">
            <v>1.3974759299999997</v>
          </cell>
          <cell r="AK221">
            <v>1.9862295200000033</v>
          </cell>
          <cell r="AL221">
            <v>1.7492973100000024</v>
          </cell>
          <cell r="AM221">
            <v>2.1971284999999998</v>
          </cell>
          <cell r="AN221">
            <v>2.5088509499999994</v>
          </cell>
          <cell r="AO221">
            <v>2.3327988400000037</v>
          </cell>
          <cell r="AP221">
            <v>2.1705612199999988</v>
          </cell>
          <cell r="AQ221">
            <v>0.13577</v>
          </cell>
          <cell r="AR221">
            <v>0</v>
          </cell>
          <cell r="AS221">
            <v>0</v>
          </cell>
          <cell r="AT221">
            <v>0</v>
          </cell>
          <cell r="AU221">
            <v>0</v>
          </cell>
        </row>
        <row r="222">
          <cell r="B222">
            <v>5089</v>
          </cell>
          <cell r="C222" t="str">
            <v xml:space="preserve">LETRAS DEL TESORO U$S VTO.14/09/2001    </v>
          </cell>
          <cell r="D222" t="str">
            <v>N</v>
          </cell>
          <cell r="U222">
            <v>0</v>
          </cell>
          <cell r="V222">
            <v>0</v>
          </cell>
          <cell r="W222">
            <v>0</v>
          </cell>
          <cell r="X222">
            <v>0</v>
          </cell>
          <cell r="Y222">
            <v>0</v>
          </cell>
          <cell r="Z222">
            <v>0</v>
          </cell>
          <cell r="AA222">
            <v>0</v>
          </cell>
          <cell r="AB222">
            <v>0</v>
          </cell>
          <cell r="AC222">
            <v>0.45500000000000002</v>
          </cell>
          <cell r="AD222">
            <v>0.1701</v>
          </cell>
          <cell r="AE222">
            <v>0</v>
          </cell>
          <cell r="AF222">
            <v>0</v>
          </cell>
          <cell r="AG222">
            <v>0</v>
          </cell>
          <cell r="AH222">
            <v>0</v>
          </cell>
          <cell r="AI222">
            <v>0</v>
          </cell>
          <cell r="AJ222">
            <v>0</v>
          </cell>
          <cell r="AK222">
            <v>0</v>
          </cell>
          <cell r="AL222">
            <v>0</v>
          </cell>
          <cell r="AM222">
            <v>0</v>
          </cell>
          <cell r="AN222">
            <v>0</v>
          </cell>
          <cell r="AO222">
            <v>0</v>
          </cell>
          <cell r="AP222">
            <v>23.228000000000002</v>
          </cell>
          <cell r="AQ222">
            <v>78.695177000000001</v>
          </cell>
          <cell r="AR222">
            <v>0</v>
          </cell>
          <cell r="AS222">
            <v>0</v>
          </cell>
          <cell r="AT222">
            <v>0</v>
          </cell>
          <cell r="AU222">
            <v>0</v>
          </cell>
        </row>
        <row r="223">
          <cell r="A223" t="str">
            <v>x</v>
          </cell>
          <cell r="B223">
            <v>5059</v>
          </cell>
          <cell r="C223" t="str">
            <v xml:space="preserve">LETRAS DEL TESORO U$S VTO. 12/05/2000   </v>
          </cell>
          <cell r="D223" t="str">
            <v>N</v>
          </cell>
          <cell r="U223">
            <v>0</v>
          </cell>
          <cell r="V223">
            <v>0</v>
          </cell>
          <cell r="W223">
            <v>0</v>
          </cell>
          <cell r="X223">
            <v>0</v>
          </cell>
          <cell r="Y223">
            <v>0</v>
          </cell>
          <cell r="Z223">
            <v>0</v>
          </cell>
          <cell r="AA223">
            <v>0</v>
          </cell>
          <cell r="AB223">
            <v>0</v>
          </cell>
          <cell r="AC223">
            <v>0</v>
          </cell>
          <cell r="AD223">
            <v>0</v>
          </cell>
          <cell r="AE223">
            <v>0</v>
          </cell>
          <cell r="AF223">
            <v>0</v>
          </cell>
          <cell r="AG223">
            <v>0</v>
          </cell>
          <cell r="AH223">
            <v>0</v>
          </cell>
          <cell r="AI223">
            <v>0</v>
          </cell>
          <cell r="AJ223">
            <v>0</v>
          </cell>
          <cell r="AK223">
            <v>7.8</v>
          </cell>
          <cell r="AL223">
            <v>0</v>
          </cell>
          <cell r="AM223">
            <v>0</v>
          </cell>
          <cell r="AN223">
            <v>0</v>
          </cell>
          <cell r="AO223">
            <v>0</v>
          </cell>
          <cell r="AP223">
            <v>0</v>
          </cell>
          <cell r="AQ223">
            <v>5.33E-2</v>
          </cell>
          <cell r="AR223">
            <v>0</v>
          </cell>
          <cell r="AS223">
            <v>0</v>
          </cell>
          <cell r="AT223">
            <v>0</v>
          </cell>
          <cell r="AU223">
            <v>0</v>
          </cell>
        </row>
        <row r="224">
          <cell r="A224" t="str">
            <v>TITULOS GOBIERNOS LOCALES</v>
          </cell>
          <cell r="B224">
            <v>5065</v>
          </cell>
          <cell r="C224" t="str">
            <v xml:space="preserve">LETRAS DEL TESORO U$S V.26-5-2000       </v>
          </cell>
          <cell r="D224" t="str">
            <v>N</v>
          </cell>
          <cell r="U224">
            <v>0</v>
          </cell>
          <cell r="V224">
            <v>0</v>
          </cell>
          <cell r="W224">
            <v>0</v>
          </cell>
          <cell r="X224">
            <v>0</v>
          </cell>
          <cell r="Y224">
            <v>0</v>
          </cell>
          <cell r="Z224">
            <v>0</v>
          </cell>
          <cell r="AA224">
            <v>0</v>
          </cell>
          <cell r="AB224">
            <v>0</v>
          </cell>
          <cell r="AC224">
            <v>0</v>
          </cell>
          <cell r="AD224">
            <v>0</v>
          </cell>
          <cell r="AE224">
            <v>0</v>
          </cell>
          <cell r="AF224">
            <v>0</v>
          </cell>
          <cell r="AG224">
            <v>0</v>
          </cell>
          <cell r="AH224">
            <v>0</v>
          </cell>
          <cell r="AI224">
            <v>0</v>
          </cell>
          <cell r="AJ224">
            <v>0</v>
          </cell>
          <cell r="AK224">
            <v>0</v>
          </cell>
          <cell r="AL224">
            <v>0.76188080443828021</v>
          </cell>
          <cell r="AM224">
            <v>0.76188080443827999</v>
          </cell>
          <cell r="AN224">
            <v>0.88484800528401597</v>
          </cell>
          <cell r="AO224">
            <v>0.88484800528401597</v>
          </cell>
          <cell r="AP224">
            <v>1.3047922999999999</v>
          </cell>
          <cell r="AQ224">
            <v>41.588776000000003</v>
          </cell>
          <cell r="AR224">
            <v>0</v>
          </cell>
          <cell r="AS224">
            <v>0</v>
          </cell>
          <cell r="AT224">
            <v>0</v>
          </cell>
          <cell r="AU224">
            <v>0</v>
          </cell>
        </row>
        <row r="225">
          <cell r="A225" t="str">
            <v>x</v>
          </cell>
          <cell r="B225">
            <v>5061</v>
          </cell>
          <cell r="C225" t="str">
            <v xml:space="preserve">LETRAS DEL TESORO U$S VTO. 16/06/2000   </v>
          </cell>
          <cell r="D225" t="str">
            <v>N</v>
          </cell>
          <cell r="U225">
            <v>0</v>
          </cell>
          <cell r="V225">
            <v>0</v>
          </cell>
          <cell r="W225">
            <v>0</v>
          </cell>
          <cell r="X225">
            <v>0</v>
          </cell>
          <cell r="Y225">
            <v>0</v>
          </cell>
          <cell r="Z225">
            <v>0</v>
          </cell>
          <cell r="AA225">
            <v>0</v>
          </cell>
          <cell r="AB225">
            <v>0.29313264616769824</v>
          </cell>
          <cell r="AC225">
            <v>0.29554105230700001</v>
          </cell>
          <cell r="AD225">
            <v>0.1456740435587234</v>
          </cell>
          <cell r="AE225">
            <v>7.9245830275528978E-2</v>
          </cell>
          <cell r="AF225">
            <v>6.4952230922236939E-2</v>
          </cell>
          <cell r="AG225">
            <v>6.3197524394997318E-2</v>
          </cell>
          <cell r="AH225">
            <v>6.1442805932052223E-2</v>
          </cell>
          <cell r="AI225">
            <v>5.4078313577903395E-2</v>
          </cell>
          <cell r="AJ225">
            <v>5.2488518991861244E-2</v>
          </cell>
          <cell r="AK225">
            <v>3.7170855499812215E-2</v>
          </cell>
          <cell r="AL225">
            <v>0</v>
          </cell>
          <cell r="AM225">
            <v>0</v>
          </cell>
          <cell r="AN225">
            <v>0</v>
          </cell>
          <cell r="AO225">
            <v>0</v>
          </cell>
          <cell r="AP225">
            <v>0</v>
          </cell>
          <cell r="AQ225">
            <v>52.081513999999999</v>
          </cell>
          <cell r="AR225">
            <v>48.081046999999998</v>
          </cell>
          <cell r="AS225">
            <v>0</v>
          </cell>
          <cell r="AT225">
            <v>0</v>
          </cell>
          <cell r="AU225">
            <v>0</v>
          </cell>
        </row>
        <row r="226">
          <cell r="A226" t="str">
            <v>BPRV</v>
          </cell>
          <cell r="B226">
            <v>5068</v>
          </cell>
          <cell r="C226" t="str">
            <v xml:space="preserve">LETRAS DEL TESORO U$S VTO. 30/6/2000    </v>
          </cell>
          <cell r="D226" t="str">
            <v>N</v>
          </cell>
          <cell r="U226">
            <v>0</v>
          </cell>
          <cell r="V226">
            <v>0</v>
          </cell>
          <cell r="W226">
            <v>0</v>
          </cell>
          <cell r="X226">
            <v>0</v>
          </cell>
          <cell r="Y226">
            <v>0</v>
          </cell>
          <cell r="Z226">
            <v>0</v>
          </cell>
          <cell r="AA226">
            <v>0</v>
          </cell>
          <cell r="AB226">
            <v>1.6822106006004756</v>
          </cell>
          <cell r="AC226">
            <v>1.7061465004440433</v>
          </cell>
          <cell r="AD226">
            <v>0.95337942970569445</v>
          </cell>
          <cell r="AE226">
            <v>1.6005398090927749</v>
          </cell>
          <cell r="AF226">
            <v>1.5584379259819148</v>
          </cell>
          <cell r="AG226">
            <v>1.516336045372026</v>
          </cell>
          <cell r="AH226">
            <v>1.4742341774624919</v>
          </cell>
          <cell r="AI226">
            <v>1.4321322870377371</v>
          </cell>
          <cell r="AJ226">
            <v>1.390030401163411</v>
          </cell>
          <cell r="AK226">
            <v>1.3479285324882455</v>
          </cell>
          <cell r="AL226">
            <v>0.58206174073326777</v>
          </cell>
          <cell r="AM226">
            <v>0.53408133131831603</v>
          </cell>
          <cell r="AN226">
            <v>0.50833020621906011</v>
          </cell>
          <cell r="AO226">
            <v>0.75036574720372073</v>
          </cell>
          <cell r="AP226">
            <v>0.65400695157072586</v>
          </cell>
          <cell r="AQ226">
            <v>20.212</v>
          </cell>
          <cell r="AR226">
            <v>21.371700000000001</v>
          </cell>
          <cell r="AS226">
            <v>0</v>
          </cell>
          <cell r="AT226">
            <v>0</v>
          </cell>
          <cell r="AU226">
            <v>0</v>
          </cell>
        </row>
        <row r="227">
          <cell r="B227">
            <v>5014</v>
          </cell>
          <cell r="C227" t="str">
            <v xml:space="preserve">LETES U$S VTO.14-12-2001 NO ARANCELADA  </v>
          </cell>
          <cell r="D227" t="str">
            <v>N</v>
          </cell>
          <cell r="U227">
            <v>0</v>
          </cell>
          <cell r="V227">
            <v>0</v>
          </cell>
          <cell r="W227">
            <v>0</v>
          </cell>
          <cell r="X227">
            <v>0</v>
          </cell>
          <cell r="Y227">
            <v>0</v>
          </cell>
          <cell r="Z227">
            <v>0</v>
          </cell>
          <cell r="AA227">
            <v>7.9533006629999934E-3</v>
          </cell>
          <cell r="AB227">
            <v>0.18593987656274996</v>
          </cell>
          <cell r="AC227">
            <v>7.1881304594400064E-2</v>
          </cell>
          <cell r="AD227">
            <v>0.32870553309329997</v>
          </cell>
          <cell r="AE227">
            <v>0.2918401807185001</v>
          </cell>
          <cell r="AF227">
            <v>0.10910969260204993</v>
          </cell>
          <cell r="AG227">
            <v>0.10861798172925005</v>
          </cell>
          <cell r="AH227">
            <v>0.10532810027954993</v>
          </cell>
          <cell r="AI227">
            <v>7.3523738568799957E-2</v>
          </cell>
          <cell r="AJ227">
            <v>0.16404145860955011</v>
          </cell>
          <cell r="AK227">
            <v>2.18828234725E-2</v>
          </cell>
          <cell r="AL227">
            <v>3.3004672051724124E-2</v>
          </cell>
          <cell r="AM227">
            <v>6.7462231729673227E-3</v>
          </cell>
          <cell r="AN227">
            <v>4.5050740534436237E-2</v>
          </cell>
          <cell r="AO227">
            <v>6.5855619411040067E-2</v>
          </cell>
          <cell r="AP227">
            <v>0.1113423319677599</v>
          </cell>
          <cell r="AQ227">
            <v>6.3868999999999995E-2</v>
          </cell>
          <cell r="AR227">
            <v>3.1869000000000001E-2</v>
          </cell>
          <cell r="AS227">
            <v>0</v>
          </cell>
          <cell r="AT227">
            <v>0</v>
          </cell>
          <cell r="AU227">
            <v>0</v>
          </cell>
        </row>
        <row r="228">
          <cell r="B228">
            <v>5016</v>
          </cell>
          <cell r="C228" t="str">
            <v xml:space="preserve">LETES U$S VTO. 23/11/01 NO ARANCELADA   </v>
          </cell>
          <cell r="D228" t="str">
            <v>N</v>
          </cell>
          <cell r="U228">
            <v>0</v>
          </cell>
          <cell r="V228">
            <v>0</v>
          </cell>
          <cell r="W228">
            <v>0</v>
          </cell>
          <cell r="X228">
            <v>0</v>
          </cell>
          <cell r="Y228">
            <v>0</v>
          </cell>
          <cell r="Z228">
            <v>0</v>
          </cell>
          <cell r="AA228">
            <v>0</v>
          </cell>
          <cell r="AB228">
            <v>0</v>
          </cell>
          <cell r="AC228">
            <v>0.15663214548537946</v>
          </cell>
          <cell r="AD228">
            <v>0.15306004993823985</v>
          </cell>
          <cell r="AE228">
            <v>0.25818616456537946</v>
          </cell>
          <cell r="AF228">
            <v>0.16350903673216113</v>
          </cell>
          <cell r="AG228">
            <v>1.5981708814883162</v>
          </cell>
          <cell r="AH228">
            <v>1.5497647490352879</v>
          </cell>
          <cell r="AI228">
            <v>1.5297791998969819</v>
          </cell>
          <cell r="AJ228">
            <v>1.4704102482216357</v>
          </cell>
          <cell r="AK228">
            <v>1.4554137437905581</v>
          </cell>
          <cell r="AL228">
            <v>1.1436340401618859</v>
          </cell>
          <cell r="AM228">
            <v>1.1157111590275315</v>
          </cell>
          <cell r="AN228">
            <v>0.23341159473707518</v>
          </cell>
          <cell r="AO228">
            <v>0.28626565481177763</v>
          </cell>
          <cell r="AP228">
            <v>0.52400817077823292</v>
          </cell>
          <cell r="AQ228">
            <v>0.28648957251212054</v>
          </cell>
          <cell r="AR228">
            <v>8.2679999999999993E-3</v>
          </cell>
          <cell r="AS228">
            <v>0</v>
          </cell>
          <cell r="AT228">
            <v>0</v>
          </cell>
          <cell r="AU228">
            <v>0</v>
          </cell>
        </row>
        <row r="229">
          <cell r="B229">
            <v>5090</v>
          </cell>
          <cell r="C229" t="str">
            <v xml:space="preserve">LETRAS DEL TESORO U$S VTO.15/03/2002    </v>
          </cell>
          <cell r="D229" t="str">
            <v>N</v>
          </cell>
          <cell r="U229">
            <v>0</v>
          </cell>
          <cell r="V229">
            <v>0</v>
          </cell>
          <cell r="W229">
            <v>0</v>
          </cell>
          <cell r="X229">
            <v>0</v>
          </cell>
          <cell r="Y229">
            <v>0</v>
          </cell>
          <cell r="Z229">
            <v>0</v>
          </cell>
          <cell r="AA229">
            <v>0</v>
          </cell>
          <cell r="AB229">
            <v>0</v>
          </cell>
          <cell r="AC229">
            <v>0</v>
          </cell>
          <cell r="AD229">
            <v>0</v>
          </cell>
          <cell r="AE229">
            <v>0</v>
          </cell>
          <cell r="AF229">
            <v>0</v>
          </cell>
          <cell r="AG229">
            <v>0</v>
          </cell>
          <cell r="AH229">
            <v>0</v>
          </cell>
          <cell r="AI229">
            <v>0</v>
          </cell>
          <cell r="AJ229">
            <v>0.17</v>
          </cell>
          <cell r="AK229">
            <v>1.286</v>
          </cell>
          <cell r="AL229">
            <v>1.345</v>
          </cell>
          <cell r="AM229">
            <v>1.335</v>
          </cell>
          <cell r="AN229">
            <v>1.7419999999999962</v>
          </cell>
          <cell r="AO229">
            <v>1.7169999999999963</v>
          </cell>
          <cell r="AP229">
            <v>43.535899999999998</v>
          </cell>
          <cell r="AQ229">
            <v>59.379300000000001</v>
          </cell>
          <cell r="AR229">
            <v>37.708692999999997</v>
          </cell>
          <cell r="AS229">
            <v>34.551022000000003</v>
          </cell>
          <cell r="AT229">
            <v>37.142679000000001</v>
          </cell>
          <cell r="AU229">
            <v>38.634442</v>
          </cell>
        </row>
        <row r="230">
          <cell r="B230">
            <v>5105</v>
          </cell>
          <cell r="C230" t="str">
            <v xml:space="preserve">LETRAS DEL TESORO U$S VTO.15-2-2002     </v>
          </cell>
          <cell r="D230" t="str">
            <v>N</v>
          </cell>
          <cell r="U230">
            <v>0</v>
          </cell>
          <cell r="V230">
            <v>0</v>
          </cell>
          <cell r="W230">
            <v>0</v>
          </cell>
          <cell r="X230">
            <v>0</v>
          </cell>
          <cell r="Y230">
            <v>0</v>
          </cell>
          <cell r="Z230">
            <v>0</v>
          </cell>
          <cell r="AA230">
            <v>0</v>
          </cell>
          <cell r="AB230">
            <v>0</v>
          </cell>
          <cell r="AC230">
            <v>0</v>
          </cell>
          <cell r="AD230">
            <v>0</v>
          </cell>
          <cell r="AE230">
            <v>0</v>
          </cell>
          <cell r="AF230">
            <v>0</v>
          </cell>
          <cell r="AG230">
            <v>0</v>
          </cell>
          <cell r="AH230">
            <v>0</v>
          </cell>
          <cell r="AI230">
            <v>0</v>
          </cell>
          <cell r="AJ230">
            <v>0</v>
          </cell>
          <cell r="AK230">
            <v>0</v>
          </cell>
          <cell r="AL230">
            <v>0</v>
          </cell>
          <cell r="AM230">
            <v>0</v>
          </cell>
          <cell r="AN230">
            <v>0</v>
          </cell>
          <cell r="AO230">
            <v>0</v>
          </cell>
          <cell r="AP230">
            <v>0</v>
          </cell>
          <cell r="AQ230">
            <v>0</v>
          </cell>
          <cell r="AR230">
            <v>0</v>
          </cell>
          <cell r="AS230">
            <v>0</v>
          </cell>
          <cell r="AT230">
            <v>0</v>
          </cell>
          <cell r="AU230">
            <v>0.16305500000000001</v>
          </cell>
        </row>
        <row r="231">
          <cell r="B231">
            <v>5106</v>
          </cell>
          <cell r="C231" t="str">
            <v xml:space="preserve">LETRAS DEL TESORO U$S VTO.8-3-2002      </v>
          </cell>
          <cell r="D231" t="str">
            <v>N</v>
          </cell>
          <cell r="U231">
            <v>0</v>
          </cell>
          <cell r="V231">
            <v>0</v>
          </cell>
          <cell r="W231">
            <v>0</v>
          </cell>
          <cell r="X231">
            <v>0</v>
          </cell>
          <cell r="Y231">
            <v>0</v>
          </cell>
          <cell r="Z231">
            <v>0</v>
          </cell>
          <cell r="AA231">
            <v>0</v>
          </cell>
          <cell r="AB231">
            <v>0</v>
          </cell>
          <cell r="AC231">
            <v>0</v>
          </cell>
          <cell r="AD231">
            <v>0</v>
          </cell>
          <cell r="AE231">
            <v>0</v>
          </cell>
          <cell r="AF231">
            <v>0</v>
          </cell>
          <cell r="AG231">
            <v>0</v>
          </cell>
          <cell r="AH231">
            <v>0</v>
          </cell>
          <cell r="AI231">
            <v>0</v>
          </cell>
          <cell r="AJ231">
            <v>0</v>
          </cell>
          <cell r="AK231">
            <v>0</v>
          </cell>
          <cell r="AL231">
            <v>0</v>
          </cell>
          <cell r="AM231">
            <v>0</v>
          </cell>
          <cell r="AN231">
            <v>0</v>
          </cell>
          <cell r="AO231">
            <v>0</v>
          </cell>
          <cell r="AP231">
            <v>0</v>
          </cell>
          <cell r="AQ231">
            <v>0</v>
          </cell>
          <cell r="AR231">
            <v>0</v>
          </cell>
          <cell r="AS231">
            <v>0</v>
          </cell>
          <cell r="AT231">
            <v>0</v>
          </cell>
          <cell r="AU231">
            <v>1.3066359999999999</v>
          </cell>
        </row>
        <row r="232">
          <cell r="B232">
            <v>5107</v>
          </cell>
          <cell r="C232" t="str">
            <v xml:space="preserve">LETRAS DEL TESORO U$S VTO. 19/04/2002   </v>
          </cell>
          <cell r="D232" t="str">
            <v>N</v>
          </cell>
          <cell r="U232">
            <v>0</v>
          </cell>
          <cell r="V232">
            <v>0</v>
          </cell>
          <cell r="W232">
            <v>0</v>
          </cell>
          <cell r="X232">
            <v>0</v>
          </cell>
          <cell r="Y232">
            <v>0</v>
          </cell>
          <cell r="Z232">
            <v>0</v>
          </cell>
          <cell r="AA232">
            <v>0</v>
          </cell>
          <cell r="AB232">
            <v>0</v>
          </cell>
          <cell r="AC232">
            <v>0</v>
          </cell>
          <cell r="AD232">
            <v>0</v>
          </cell>
          <cell r="AE232">
            <v>0</v>
          </cell>
          <cell r="AF232">
            <v>0</v>
          </cell>
          <cell r="AG232">
            <v>0</v>
          </cell>
          <cell r="AH232">
            <v>0</v>
          </cell>
          <cell r="AI232">
            <v>0</v>
          </cell>
          <cell r="AJ232">
            <v>0</v>
          </cell>
          <cell r="AK232">
            <v>0</v>
          </cell>
          <cell r="AL232">
            <v>0</v>
          </cell>
          <cell r="AM232">
            <v>0</v>
          </cell>
          <cell r="AN232">
            <v>0</v>
          </cell>
          <cell r="AO232">
            <v>0</v>
          </cell>
          <cell r="AP232">
            <v>0</v>
          </cell>
          <cell r="AQ232">
            <v>0</v>
          </cell>
          <cell r="AR232">
            <v>0</v>
          </cell>
          <cell r="AS232">
            <v>0</v>
          </cell>
          <cell r="AT232">
            <v>0</v>
          </cell>
          <cell r="AU232">
            <v>0</v>
          </cell>
        </row>
        <row r="233">
          <cell r="B233">
            <v>5108</v>
          </cell>
          <cell r="C233" t="str">
            <v xml:space="preserve">LETRAS DEL TESORO U$S VTO.22-02-2002    </v>
          </cell>
          <cell r="D233" t="str">
            <v>N</v>
          </cell>
          <cell r="U233">
            <v>0</v>
          </cell>
          <cell r="V233">
            <v>0</v>
          </cell>
          <cell r="W233">
            <v>0</v>
          </cell>
          <cell r="X233">
            <v>0</v>
          </cell>
          <cell r="Y233">
            <v>0</v>
          </cell>
          <cell r="Z233">
            <v>0</v>
          </cell>
          <cell r="AA233">
            <v>0</v>
          </cell>
          <cell r="AB233">
            <v>0</v>
          </cell>
          <cell r="AC233">
            <v>0</v>
          </cell>
          <cell r="AD233">
            <v>0</v>
          </cell>
          <cell r="AE233">
            <v>0</v>
          </cell>
          <cell r="AF233">
            <v>0</v>
          </cell>
          <cell r="AG233">
            <v>0</v>
          </cell>
          <cell r="AH233">
            <v>0</v>
          </cell>
          <cell r="AI233">
            <v>0</v>
          </cell>
          <cell r="AJ233">
            <v>0</v>
          </cell>
          <cell r="AK233">
            <v>0</v>
          </cell>
          <cell r="AL233">
            <v>0</v>
          </cell>
          <cell r="AM233">
            <v>0</v>
          </cell>
          <cell r="AN233">
            <v>0</v>
          </cell>
          <cell r="AO233">
            <v>0</v>
          </cell>
          <cell r="AP233">
            <v>0</v>
          </cell>
          <cell r="AQ233">
            <v>0</v>
          </cell>
          <cell r="AR233">
            <v>0</v>
          </cell>
          <cell r="AS233">
            <v>0</v>
          </cell>
          <cell r="AT233">
            <v>0</v>
          </cell>
          <cell r="AU233">
            <v>1.326592</v>
          </cell>
        </row>
        <row r="234">
          <cell r="B234">
            <v>5109</v>
          </cell>
          <cell r="C234" t="str">
            <v xml:space="preserve">LETRAS DEL TESORO U$S VTO. 22-03-2002   </v>
          </cell>
          <cell r="D234" t="str">
            <v>N</v>
          </cell>
          <cell r="U234">
            <v>0</v>
          </cell>
          <cell r="V234">
            <v>0</v>
          </cell>
          <cell r="W234">
            <v>0</v>
          </cell>
          <cell r="X234">
            <v>0</v>
          </cell>
          <cell r="Y234">
            <v>0</v>
          </cell>
          <cell r="Z234">
            <v>0</v>
          </cell>
          <cell r="AA234">
            <v>0</v>
          </cell>
          <cell r="AB234">
            <v>0</v>
          </cell>
          <cell r="AC234">
            <v>0</v>
          </cell>
          <cell r="AD234">
            <v>0</v>
          </cell>
          <cell r="AE234">
            <v>0</v>
          </cell>
          <cell r="AF234">
            <v>0</v>
          </cell>
          <cell r="AG234">
            <v>0</v>
          </cell>
          <cell r="AH234">
            <v>0</v>
          </cell>
          <cell r="AI234">
            <v>0</v>
          </cell>
          <cell r="AJ234">
            <v>0</v>
          </cell>
          <cell r="AK234">
            <v>0</v>
          </cell>
          <cell r="AL234">
            <v>0</v>
          </cell>
          <cell r="AM234">
            <v>0</v>
          </cell>
          <cell r="AN234">
            <v>0</v>
          </cell>
          <cell r="AO234">
            <v>0</v>
          </cell>
          <cell r="AP234">
            <v>0</v>
          </cell>
          <cell r="AQ234">
            <v>0</v>
          </cell>
          <cell r="AR234">
            <v>0</v>
          </cell>
          <cell r="AS234">
            <v>0</v>
          </cell>
          <cell r="AT234">
            <v>0</v>
          </cell>
          <cell r="AU234">
            <v>1.390855</v>
          </cell>
        </row>
        <row r="235">
          <cell r="B235">
            <v>5110</v>
          </cell>
          <cell r="C235" t="str">
            <v xml:space="preserve">LETRAS DEL TESORO U$S VTO. 14/05/02     </v>
          </cell>
          <cell r="D235" t="str">
            <v>N</v>
          </cell>
          <cell r="U235">
            <v>0</v>
          </cell>
          <cell r="V235">
            <v>0</v>
          </cell>
          <cell r="W235">
            <v>0</v>
          </cell>
          <cell r="X235">
            <v>0</v>
          </cell>
          <cell r="Y235">
            <v>0</v>
          </cell>
          <cell r="Z235">
            <v>0</v>
          </cell>
          <cell r="AA235">
            <v>0</v>
          </cell>
          <cell r="AB235">
            <v>0</v>
          </cell>
          <cell r="AC235">
            <v>0</v>
          </cell>
          <cell r="AD235">
            <v>0</v>
          </cell>
          <cell r="AE235">
            <v>0</v>
          </cell>
          <cell r="AF235">
            <v>0</v>
          </cell>
          <cell r="AG235">
            <v>0</v>
          </cell>
          <cell r="AH235">
            <v>0</v>
          </cell>
          <cell r="AI235">
            <v>0</v>
          </cell>
          <cell r="AJ235">
            <v>0</v>
          </cell>
          <cell r="AK235">
            <v>0</v>
          </cell>
          <cell r="AL235">
            <v>0</v>
          </cell>
          <cell r="AM235">
            <v>0</v>
          </cell>
          <cell r="AN235">
            <v>0</v>
          </cell>
          <cell r="AO235">
            <v>0</v>
          </cell>
          <cell r="AP235">
            <v>0</v>
          </cell>
          <cell r="AQ235">
            <v>0</v>
          </cell>
          <cell r="AR235">
            <v>0</v>
          </cell>
          <cell r="AS235">
            <v>0</v>
          </cell>
          <cell r="AT235">
            <v>0</v>
          </cell>
          <cell r="AU235">
            <v>0</v>
          </cell>
        </row>
        <row r="236">
          <cell r="A236" t="str">
            <v>x</v>
          </cell>
          <cell r="B236">
            <v>5072</v>
          </cell>
          <cell r="C236" t="str">
            <v xml:space="preserve">LETRAS DEL TESORO U$S VTO. 15/12/2000   </v>
          </cell>
          <cell r="D236" t="str">
            <v>N</v>
          </cell>
          <cell r="U236">
            <v>0</v>
          </cell>
          <cell r="V236">
            <v>0</v>
          </cell>
          <cell r="W236">
            <v>0</v>
          </cell>
          <cell r="X236">
            <v>9.8249796497695865</v>
          </cell>
          <cell r="Y236">
            <v>11.200997154838712</v>
          </cell>
          <cell r="Z236">
            <v>14.057252589861752</v>
          </cell>
          <cell r="AA236">
            <v>15.624824332176207</v>
          </cell>
          <cell r="AB236">
            <v>18.272787987927067</v>
          </cell>
          <cell r="AC236">
            <v>18.992744089016107</v>
          </cell>
          <cell r="AD236">
            <v>13.970864092116448</v>
          </cell>
          <cell r="AE236">
            <v>24.741326912310079</v>
          </cell>
          <cell r="AF236">
            <v>23.981437903596881</v>
          </cell>
          <cell r="AG236">
            <v>15.175612805643247</v>
          </cell>
          <cell r="AH236">
            <v>18.31894758020135</v>
          </cell>
          <cell r="AI236">
            <v>15.200375901254295</v>
          </cell>
          <cell r="AJ236">
            <v>11.966435232465965</v>
          </cell>
          <cell r="AK236">
            <v>12.135239517693257</v>
          </cell>
          <cell r="AL236">
            <v>11.602359189408228</v>
          </cell>
          <cell r="AM236">
            <v>12.42191435515883</v>
          </cell>
          <cell r="AN236">
            <v>13.590725331279364</v>
          </cell>
          <cell r="AO236">
            <v>13.410569593601654</v>
          </cell>
          <cell r="AP236">
            <v>10.899044523455981</v>
          </cell>
          <cell r="AQ236">
            <v>8.6061701073264594</v>
          </cell>
          <cell r="AR236">
            <v>8.2428169989665783</v>
          </cell>
          <cell r="AS236">
            <v>1.3770419497083761</v>
          </cell>
          <cell r="AT236">
            <v>0.95277938762285386</v>
          </cell>
          <cell r="AU236">
            <v>0.4852155498689158</v>
          </cell>
        </row>
        <row r="237">
          <cell r="A237" t="str">
            <v>TITULOS GOBIERNOS LOCALES</v>
          </cell>
          <cell r="B237">
            <v>5074</v>
          </cell>
          <cell r="C237" t="str">
            <v xml:space="preserve">LETRAS DEL TESORO U$S V.12-01-2001      </v>
          </cell>
          <cell r="D237" t="str">
            <v>N</v>
          </cell>
          <cell r="U237">
            <v>0</v>
          </cell>
          <cell r="V237">
            <v>0</v>
          </cell>
          <cell r="W237">
            <v>0</v>
          </cell>
          <cell r="X237">
            <v>0</v>
          </cell>
          <cell r="Y237">
            <v>0.10133851086956543</v>
          </cell>
          <cell r="Z237">
            <v>3.4620255905511786E-2</v>
          </cell>
          <cell r="AA237">
            <v>0.21031091000000016</v>
          </cell>
          <cell r="AB237">
            <v>0.39126143961352666</v>
          </cell>
          <cell r="AC237">
            <v>0.38629537313432805</v>
          </cell>
          <cell r="AD237">
            <v>3.336E-3</v>
          </cell>
          <cell r="AE237">
            <v>0.23892887203791457</v>
          </cell>
          <cell r="AF237">
            <v>2.8258068181818117E-2</v>
          </cell>
          <cell r="AG237">
            <v>2.4989473140495828E-2</v>
          </cell>
          <cell r="AH237">
            <v>0</v>
          </cell>
          <cell r="AI237">
            <v>0</v>
          </cell>
          <cell r="AJ237">
            <v>0</v>
          </cell>
          <cell r="AK237">
            <v>0</v>
          </cell>
          <cell r="AL237">
            <v>0</v>
          </cell>
          <cell r="AM237">
            <v>0</v>
          </cell>
          <cell r="AN237">
            <v>0</v>
          </cell>
          <cell r="AO237">
            <v>0</v>
          </cell>
          <cell r="AP237">
            <v>0</v>
          </cell>
          <cell r="AQ237">
            <v>0</v>
          </cell>
          <cell r="AR237">
            <v>0</v>
          </cell>
          <cell r="AS237">
            <v>0</v>
          </cell>
          <cell r="AT237">
            <v>0</v>
          </cell>
          <cell r="AU237">
            <v>0</v>
          </cell>
        </row>
        <row r="238">
          <cell r="A238" t="str">
            <v>x</v>
          </cell>
          <cell r="B238">
            <v>5075</v>
          </cell>
          <cell r="C238" t="str">
            <v xml:space="preserve">LETRAS DEL TESORO U$S 13-07-2001        </v>
          </cell>
          <cell r="D238" t="str">
            <v>N</v>
          </cell>
          <cell r="U238">
            <v>0</v>
          </cell>
          <cell r="V238">
            <v>0</v>
          </cell>
          <cell r="W238">
            <v>0</v>
          </cell>
          <cell r="X238">
            <v>1.2608675346851648</v>
          </cell>
          <cell r="Y238">
            <v>3.6310915902438983</v>
          </cell>
          <cell r="Z238">
            <v>4.941894836852204</v>
          </cell>
          <cell r="AA238">
            <v>6.0964546788990797</v>
          </cell>
          <cell r="AB238">
            <v>3.356657127272725</v>
          </cell>
          <cell r="AC238">
            <v>3.2617547289719617</v>
          </cell>
          <cell r="AD238">
            <v>1.9585222291853168</v>
          </cell>
          <cell r="AE238">
            <v>0.86545230158730224</v>
          </cell>
          <cell r="AF238">
            <v>1.728174453405017</v>
          </cell>
          <cell r="AG238">
            <v>0.83070994623655914</v>
          </cell>
          <cell r="AH238">
            <v>0</v>
          </cell>
          <cell r="AI238">
            <v>0</v>
          </cell>
          <cell r="AJ238">
            <v>0</v>
          </cell>
          <cell r="AK238">
            <v>0</v>
          </cell>
          <cell r="AL238">
            <v>0</v>
          </cell>
          <cell r="AM238">
            <v>0</v>
          </cell>
          <cell r="AN238">
            <v>0</v>
          </cell>
          <cell r="AO238">
            <v>0</v>
          </cell>
          <cell r="AP238">
            <v>0</v>
          </cell>
          <cell r="AQ238">
            <v>0</v>
          </cell>
          <cell r="AR238">
            <v>0</v>
          </cell>
          <cell r="AS238">
            <v>0</v>
          </cell>
          <cell r="AT238">
            <v>0</v>
          </cell>
          <cell r="AU238">
            <v>0</v>
          </cell>
        </row>
        <row r="239">
          <cell r="A239" t="str">
            <v>BPRV</v>
          </cell>
          <cell r="B239">
            <v>5076</v>
          </cell>
          <cell r="C239" t="str">
            <v xml:space="preserve">LETRAS DEL TESORO U$S V.27-10-2000      </v>
          </cell>
          <cell r="D239" t="str">
            <v>N</v>
          </cell>
          <cell r="U239">
            <v>0</v>
          </cell>
          <cell r="V239">
            <v>0</v>
          </cell>
          <cell r="W239">
            <v>50.70549850279258</v>
          </cell>
          <cell r="X239">
            <v>55.217070541865141</v>
          </cell>
          <cell r="Y239">
            <v>107.76452383142804</v>
          </cell>
          <cell r="Z239">
            <v>137.27222306495565</v>
          </cell>
          <cell r="AA239">
            <v>229.79691627389911</v>
          </cell>
          <cell r="AB239">
            <v>265.5131269193738</v>
          </cell>
          <cell r="AC239">
            <v>401.5664381196496</v>
          </cell>
          <cell r="AD239">
            <v>391.34265100649128</v>
          </cell>
          <cell r="AE239">
            <v>410.55644899359424</v>
          </cell>
          <cell r="AF239">
            <v>430.94064831277149</v>
          </cell>
          <cell r="AG239">
            <v>423.10641578600251</v>
          </cell>
          <cell r="AH239">
            <v>417.52785841797572</v>
          </cell>
          <cell r="AI239">
            <v>387.88294910237062</v>
          </cell>
          <cell r="AJ239">
            <v>314.39814882087677</v>
          </cell>
          <cell r="AK239">
            <v>325.82373739053514</v>
          </cell>
          <cell r="AL239">
            <v>311.99966724284513</v>
          </cell>
          <cell r="AM239">
            <v>288.78085374423046</v>
          </cell>
          <cell r="AN239">
            <v>295.68748577653361</v>
          </cell>
          <cell r="AO239">
            <v>288.73302256786229</v>
          </cell>
          <cell r="AP239">
            <v>263.55832328719674</v>
          </cell>
          <cell r="AQ239">
            <v>242.56978932177435</v>
          </cell>
          <cell r="AR239">
            <v>236.89356277998604</v>
          </cell>
          <cell r="AS239">
            <v>69.245729783312882</v>
          </cell>
          <cell r="AT239">
            <v>48.838591225649104</v>
          </cell>
          <cell r="AU239">
            <v>65.49095325309402</v>
          </cell>
        </row>
        <row r="240">
          <cell r="B240">
            <v>2099</v>
          </cell>
          <cell r="C240" t="str">
            <v xml:space="preserve">BOCON PCIA. BS.AS. (PESOS) ESCRIT.      </v>
          </cell>
          <cell r="D240" t="str">
            <v>S</v>
          </cell>
          <cell r="U240">
            <v>0</v>
          </cell>
          <cell r="V240">
            <v>0</v>
          </cell>
          <cell r="W240">
            <v>0.99188249999999989</v>
          </cell>
          <cell r="X240">
            <v>1.7182427599999999</v>
          </cell>
          <cell r="Y240">
            <v>1.5940317900000001</v>
          </cell>
          <cell r="Z240">
            <v>4.9757248800000005</v>
          </cell>
          <cell r="AA240">
            <v>6.682625781855549</v>
          </cell>
          <cell r="AB240">
            <v>14.79144416546735</v>
          </cell>
          <cell r="AC240">
            <v>60.125233315291858</v>
          </cell>
          <cell r="AD240">
            <v>76.008086709717801</v>
          </cell>
          <cell r="AE240">
            <v>84.31709690852513</v>
          </cell>
          <cell r="AF240">
            <v>94.910830645545076</v>
          </cell>
          <cell r="AG240">
            <v>75.437781312484844</v>
          </cell>
          <cell r="AH240">
            <v>74.341437288626352</v>
          </cell>
          <cell r="AI240">
            <v>60.258241665704737</v>
          </cell>
          <cell r="AJ240">
            <v>13.586071182738944</v>
          </cell>
          <cell r="AK240">
            <v>12.681891277431115</v>
          </cell>
          <cell r="AL240">
            <v>13.883177294677578</v>
          </cell>
          <cell r="AM240">
            <v>11.721201024634473</v>
          </cell>
          <cell r="AN240">
            <v>12.677711904884223</v>
          </cell>
          <cell r="AO240">
            <v>10.670740616556376</v>
          </cell>
          <cell r="AP240">
            <v>11.422814685006195</v>
          </cell>
          <cell r="AQ240">
            <v>13.8868989128</v>
          </cell>
          <cell r="AR240">
            <v>12.965893979255618</v>
          </cell>
          <cell r="AS240">
            <v>9.8182608952791846</v>
          </cell>
          <cell r="AT240">
            <v>8.2802455693256576</v>
          </cell>
          <cell r="AU240">
            <v>8.7513586537207999</v>
          </cell>
        </row>
        <row r="241">
          <cell r="B241">
            <v>2098</v>
          </cell>
          <cell r="C241" t="str">
            <v xml:space="preserve">BOCON PCIA. BS.AS. (U$S) ESCRIT.        </v>
          </cell>
          <cell r="D241" t="str">
            <v>S</v>
          </cell>
          <cell r="U241">
            <v>0</v>
          </cell>
          <cell r="V241">
            <v>0</v>
          </cell>
          <cell r="W241">
            <v>1.7745333099999998</v>
          </cell>
          <cell r="X241">
            <v>2.4515535600000002</v>
          </cell>
          <cell r="Y241">
            <v>2.7796078</v>
          </cell>
          <cell r="Z241">
            <v>2.2172288</v>
          </cell>
          <cell r="AA241">
            <v>7.6410015574620846</v>
          </cell>
          <cell r="AB241">
            <v>9.6956650355666323</v>
          </cell>
          <cell r="AC241">
            <v>8.6952743194275222</v>
          </cell>
          <cell r="AD241">
            <v>8.2477223323589453</v>
          </cell>
          <cell r="AE241">
            <v>7.7960395352639047</v>
          </cell>
          <cell r="AF241">
            <v>9.9728512821445854</v>
          </cell>
          <cell r="AG241">
            <v>10.127218615697362</v>
          </cell>
          <cell r="AH241">
            <v>10.088378267653416</v>
          </cell>
          <cell r="AI241">
            <v>10.810769444702732</v>
          </cell>
          <cell r="AJ241">
            <v>10.529826289593901</v>
          </cell>
          <cell r="AK241">
            <v>10.09316552386672</v>
          </cell>
          <cell r="AL241">
            <v>9.5782162005260023</v>
          </cell>
          <cell r="AM241">
            <v>10.328830232261044</v>
          </cell>
          <cell r="AN241">
            <v>10.006066189305178</v>
          </cell>
          <cell r="AO241">
            <v>9.5599110340011322</v>
          </cell>
          <cell r="AP241">
            <v>9.162806072010401</v>
          </cell>
          <cell r="AQ241">
            <v>9.0073739666999995</v>
          </cell>
          <cell r="AR241">
            <v>8.5757852177301608</v>
          </cell>
          <cell r="AS241">
            <v>7.8723946675753602</v>
          </cell>
          <cell r="AT241">
            <v>7.4978018699490407</v>
          </cell>
          <cell r="AU241">
            <v>7.4978018699490399</v>
          </cell>
        </row>
        <row r="242">
          <cell r="B242">
            <v>2050</v>
          </cell>
          <cell r="C242" t="str">
            <v xml:space="preserve">BONO PARQUE IND. LA PLATA  U$S          </v>
          </cell>
          <cell r="D242" t="str">
            <v>N</v>
          </cell>
          <cell r="U242">
            <v>0</v>
          </cell>
          <cell r="V242">
            <v>0</v>
          </cell>
          <cell r="W242">
            <v>0.367796004250797</v>
          </cell>
          <cell r="X242">
            <v>0.27584700114025085</v>
          </cell>
          <cell r="Y242">
            <v>0.27584700114025085</v>
          </cell>
          <cell r="Z242">
            <v>0.18389800261096609</v>
          </cell>
          <cell r="AA242">
            <v>9.1948996212121215E-2</v>
          </cell>
          <cell r="AB242">
            <v>0</v>
          </cell>
          <cell r="AC242">
            <v>0</v>
          </cell>
          <cell r="AD242">
            <v>0</v>
          </cell>
          <cell r="AE242">
            <v>0</v>
          </cell>
          <cell r="AF242">
            <v>0</v>
          </cell>
          <cell r="AG242">
            <v>0</v>
          </cell>
          <cell r="AH242">
            <v>0</v>
          </cell>
          <cell r="AI242">
            <v>0</v>
          </cell>
          <cell r="AJ242">
            <v>0</v>
          </cell>
          <cell r="AK242">
            <v>0</v>
          </cell>
          <cell r="AL242">
            <v>0</v>
          </cell>
          <cell r="AM242">
            <v>0</v>
          </cell>
          <cell r="AN242">
            <v>0</v>
          </cell>
          <cell r="AO242">
            <v>0</v>
          </cell>
          <cell r="AP242">
            <v>0</v>
          </cell>
          <cell r="AQ242">
            <v>0</v>
          </cell>
          <cell r="AR242">
            <v>0</v>
          </cell>
          <cell r="AS242">
            <v>0</v>
          </cell>
          <cell r="AT242">
            <v>0</v>
          </cell>
          <cell r="AU242">
            <v>0</v>
          </cell>
        </row>
        <row r="243">
          <cell r="B243">
            <v>2128</v>
          </cell>
          <cell r="C243" t="str">
            <v>BOCON PCIA.DE CORRIENTES PESOS 2 DA. ESC</v>
          </cell>
          <cell r="D243" t="str">
            <v>S</v>
          </cell>
          <cell r="U243">
            <v>0</v>
          </cell>
          <cell r="V243">
            <v>0</v>
          </cell>
          <cell r="W243">
            <v>0</v>
          </cell>
          <cell r="X243">
            <v>0</v>
          </cell>
          <cell r="Y243">
            <v>0</v>
          </cell>
          <cell r="Z243">
            <v>0</v>
          </cell>
          <cell r="AA243">
            <v>0</v>
          </cell>
          <cell r="AB243">
            <v>0</v>
          </cell>
          <cell r="AC243">
            <v>10.118514734138614</v>
          </cell>
          <cell r="AD243">
            <v>13.199667309079095</v>
          </cell>
          <cell r="AE243">
            <v>13.992602456628648</v>
          </cell>
          <cell r="AF243">
            <v>15.223868985062909</v>
          </cell>
          <cell r="AG243">
            <v>27.142185021851592</v>
          </cell>
          <cell r="AH243">
            <v>25.10176629663745</v>
          </cell>
          <cell r="AI243">
            <v>24.426504337980383</v>
          </cell>
          <cell r="AJ243">
            <v>22.85972096696732</v>
          </cell>
          <cell r="AK243">
            <v>19.561908158421641</v>
          </cell>
          <cell r="AL243">
            <v>18.522451206704964</v>
          </cell>
          <cell r="AM243">
            <v>18.170970764425519</v>
          </cell>
          <cell r="AN243">
            <v>17.415224585147293</v>
          </cell>
          <cell r="AO243">
            <v>16.647749118050847</v>
          </cell>
          <cell r="AP243">
            <v>14.242901934776402</v>
          </cell>
          <cell r="AQ243">
            <v>13.87109960231435</v>
          </cell>
          <cell r="AR243">
            <v>13.510817650089665</v>
          </cell>
          <cell r="AS243">
            <v>0.15429710366944172</v>
          </cell>
          <cell r="AT243">
            <v>0.14897942449484641</v>
          </cell>
          <cell r="AU243">
            <v>0.14897942449484086</v>
          </cell>
        </row>
        <row r="244">
          <cell r="B244">
            <v>2030</v>
          </cell>
          <cell r="C244" t="str">
            <v xml:space="preserve">BOCON PCIA DE CORRIENTES PESOS ESCR     </v>
          </cell>
          <cell r="D244" t="str">
            <v>S</v>
          </cell>
          <cell r="U244">
            <v>0</v>
          </cell>
          <cell r="V244">
            <v>0</v>
          </cell>
          <cell r="W244">
            <v>11.33679602449048</v>
          </cell>
          <cell r="X244">
            <v>25.77489225865973</v>
          </cell>
          <cell r="Y244">
            <v>37.885145324163382</v>
          </cell>
          <cell r="Z244">
            <v>62.768501954206158</v>
          </cell>
          <cell r="AA244">
            <v>83.817559115761426</v>
          </cell>
          <cell r="AB244">
            <v>96.554902150345555</v>
          </cell>
          <cell r="AC244">
            <v>106.09548397983892</v>
          </cell>
          <cell r="AD244">
            <v>116.81921563090967</v>
          </cell>
          <cell r="AE244">
            <v>127.9078539853106</v>
          </cell>
          <cell r="AF244">
            <v>133.54572968297131</v>
          </cell>
          <cell r="AG244">
            <v>132.47337149370196</v>
          </cell>
          <cell r="AH244">
            <v>134.1961303657651</v>
          </cell>
          <cell r="AI244">
            <v>126.47128477377085</v>
          </cell>
          <cell r="AJ244">
            <v>106.98860768159122</v>
          </cell>
          <cell r="AK244">
            <v>95.745439616654195</v>
          </cell>
          <cell r="AL244">
            <v>85.569862652109293</v>
          </cell>
          <cell r="AM244">
            <v>86.054490096215773</v>
          </cell>
          <cell r="AN244">
            <v>78.627786796680809</v>
          </cell>
          <cell r="AO244">
            <v>73.779221201540423</v>
          </cell>
          <cell r="AP244">
            <v>61.281891559216341</v>
          </cell>
          <cell r="AQ244">
            <v>56.889649976357283</v>
          </cell>
          <cell r="AR244">
            <v>54.825578939885304</v>
          </cell>
          <cell r="AS244">
            <v>2.9194707388630428</v>
          </cell>
          <cell r="AT244">
            <v>2.9869025002168517</v>
          </cell>
          <cell r="AU244">
            <v>2.8535088834277755</v>
          </cell>
        </row>
        <row r="245">
          <cell r="B245">
            <v>2094</v>
          </cell>
          <cell r="C245" t="str">
            <v xml:space="preserve">BOCON PCIA. MENDOZA $ ESCRIT.           </v>
          </cell>
          <cell r="D245" t="str">
            <v>P</v>
          </cell>
          <cell r="U245">
            <v>0</v>
          </cell>
          <cell r="V245">
            <v>0</v>
          </cell>
          <cell r="W245">
            <v>0</v>
          </cell>
          <cell r="X245">
            <v>0</v>
          </cell>
          <cell r="Y245">
            <v>0</v>
          </cell>
          <cell r="Z245">
            <v>0</v>
          </cell>
          <cell r="AA245">
            <v>0</v>
          </cell>
          <cell r="AB245">
            <v>0</v>
          </cell>
          <cell r="AC245">
            <v>0.37311999999999995</v>
          </cell>
          <cell r="AD245">
            <v>0.36883503000000001</v>
          </cell>
          <cell r="AE245">
            <v>4.9754119999999992E-2</v>
          </cell>
          <cell r="AF245">
            <v>4.970473999999999E-2</v>
          </cell>
          <cell r="AG245">
            <v>4.8243520000000019E-2</v>
          </cell>
          <cell r="AH245">
            <v>4.2748299999999934E-2</v>
          </cell>
          <cell r="AI245">
            <v>4.1413080000000074E-2</v>
          </cell>
          <cell r="AJ245">
            <v>4.0077849999999977E-2</v>
          </cell>
          <cell r="AK245">
            <v>3.1430629999999946E-2</v>
          </cell>
          <cell r="AL245">
            <v>0.37840541</v>
          </cell>
          <cell r="AM245">
            <v>0.29001058999999996</v>
          </cell>
          <cell r="AN245">
            <v>0.27927577000000003</v>
          </cell>
          <cell r="AO245">
            <v>0.26854095</v>
          </cell>
          <cell r="AP245">
            <v>0</v>
          </cell>
          <cell r="AQ245">
            <v>0</v>
          </cell>
          <cell r="AR245">
            <v>0</v>
          </cell>
          <cell r="AS245">
            <v>0</v>
          </cell>
          <cell r="AT245">
            <v>0</v>
          </cell>
          <cell r="AU245">
            <v>0</v>
          </cell>
        </row>
        <row r="246">
          <cell r="B246">
            <v>2093</v>
          </cell>
          <cell r="C246" t="str">
            <v xml:space="preserve">BOCON PCIA. MENDOZA U$S ESCRIT.         </v>
          </cell>
          <cell r="D246" t="str">
            <v>P</v>
          </cell>
          <cell r="U246">
            <v>0</v>
          </cell>
          <cell r="V246">
            <v>0</v>
          </cell>
          <cell r="W246">
            <v>0</v>
          </cell>
          <cell r="X246">
            <v>0</v>
          </cell>
          <cell r="Y246">
            <v>0</v>
          </cell>
          <cell r="Z246">
            <v>0</v>
          </cell>
          <cell r="AA246">
            <v>0</v>
          </cell>
          <cell r="AB246">
            <v>0</v>
          </cell>
          <cell r="AC246">
            <v>0</v>
          </cell>
          <cell r="AD246">
            <v>0</v>
          </cell>
          <cell r="AE246">
            <v>0</v>
          </cell>
          <cell r="AF246">
            <v>0</v>
          </cell>
          <cell r="AG246">
            <v>3.8893500000000011E-2</v>
          </cell>
          <cell r="AH246">
            <v>8.0680000000000002E-2</v>
          </cell>
          <cell r="AI246">
            <v>3.1029519999999991E-2</v>
          </cell>
          <cell r="AJ246">
            <v>4.9846760000000011E-2</v>
          </cell>
          <cell r="AK246">
            <v>4.8186080000000013E-2</v>
          </cell>
          <cell r="AL246">
            <v>0.18175405000000006</v>
          </cell>
          <cell r="AM246">
            <v>0.15000883000000007</v>
          </cell>
          <cell r="AN246">
            <v>0.14976722999999997</v>
          </cell>
          <cell r="AO246">
            <v>0.15772166999999992</v>
          </cell>
          <cell r="AP246">
            <v>1.1994458800000139E-2</v>
          </cell>
          <cell r="AQ246">
            <v>0</v>
          </cell>
          <cell r="AR246">
            <v>0</v>
          </cell>
          <cell r="AS246">
            <v>0</v>
          </cell>
          <cell r="AT246">
            <v>0</v>
          </cell>
          <cell r="AU246">
            <v>0</v>
          </cell>
        </row>
        <row r="247">
          <cell r="A247" t="str">
            <v>x</v>
          </cell>
          <cell r="B247">
            <v>5084</v>
          </cell>
          <cell r="C247" t="str">
            <v xml:space="preserve">LETRAS DEL TESORO U$S VTO.23-2-2001     </v>
          </cell>
          <cell r="D247" t="str">
            <v>N</v>
          </cell>
          <cell r="U247">
            <v>0</v>
          </cell>
          <cell r="V247">
            <v>0</v>
          </cell>
          <cell r="W247">
            <v>0</v>
          </cell>
          <cell r="X247">
            <v>0</v>
          </cell>
          <cell r="Y247">
            <v>0</v>
          </cell>
          <cell r="Z247">
            <v>0</v>
          </cell>
          <cell r="AA247">
            <v>0</v>
          </cell>
          <cell r="AB247">
            <v>0</v>
          </cell>
          <cell r="AC247">
            <v>0</v>
          </cell>
          <cell r="AD247">
            <v>0</v>
          </cell>
          <cell r="AE247">
            <v>0</v>
          </cell>
          <cell r="AF247">
            <v>0</v>
          </cell>
          <cell r="AG247">
            <v>0</v>
          </cell>
          <cell r="AH247">
            <v>0</v>
          </cell>
          <cell r="AI247">
            <v>0</v>
          </cell>
          <cell r="AJ247">
            <v>0.117045</v>
          </cell>
          <cell r="AK247">
            <v>0.14808750000000001</v>
          </cell>
          <cell r="AL247">
            <v>0.46776000000000001</v>
          </cell>
          <cell r="AM247">
            <v>0.51863000000000004</v>
          </cell>
          <cell r="AN247">
            <v>0.55289999999999995</v>
          </cell>
          <cell r="AO247">
            <v>0.57456249999999998</v>
          </cell>
          <cell r="AP247">
            <v>0.43924999999999997</v>
          </cell>
          <cell r="AQ247">
            <v>0.569295</v>
          </cell>
          <cell r="AR247">
            <v>0.199355</v>
          </cell>
          <cell r="AS247">
            <v>0.10199999999999999</v>
          </cell>
          <cell r="AT247">
            <v>0.10199999999999999</v>
          </cell>
          <cell r="AU247">
            <v>7.2437500000000002E-2</v>
          </cell>
        </row>
        <row r="248">
          <cell r="A248" t="str">
            <v>x</v>
          </cell>
          <cell r="B248">
            <v>5086</v>
          </cell>
          <cell r="C248" t="str">
            <v xml:space="preserve">LETRAS DEL TESORO U$S VTO.27/04/01      </v>
          </cell>
          <cell r="D248" t="str">
            <v>N</v>
          </cell>
          <cell r="U248">
            <v>0</v>
          </cell>
          <cell r="V248">
            <v>0</v>
          </cell>
          <cell r="W248">
            <v>19.979636249999999</v>
          </cell>
          <cell r="X248">
            <v>9.7844250000000006</v>
          </cell>
          <cell r="Y248">
            <v>14.893102499999999</v>
          </cell>
          <cell r="Z248">
            <v>8.9483174999999999</v>
          </cell>
          <cell r="AA248">
            <v>12.294740011627905</v>
          </cell>
          <cell r="AB248">
            <v>7.0362999999999998</v>
          </cell>
          <cell r="AC248">
            <v>6.5418000000000003</v>
          </cell>
          <cell r="AD248">
            <v>9.7659099999999999</v>
          </cell>
          <cell r="AE248">
            <v>8.5022275111111103</v>
          </cell>
          <cell r="AF248">
            <v>7.7224799999999982</v>
          </cell>
          <cell r="AG248">
            <v>9.3803187500000007</v>
          </cell>
          <cell r="AH248">
            <v>7.8853749999999998</v>
          </cell>
          <cell r="AI248">
            <v>7.5958987558139528</v>
          </cell>
          <cell r="AJ248">
            <v>7.5878899999999998</v>
          </cell>
          <cell r="AK248">
            <v>4.9634812601156071</v>
          </cell>
          <cell r="AL248">
            <v>4.5720599999999996</v>
          </cell>
          <cell r="AM248">
            <v>3.0666187499999999</v>
          </cell>
          <cell r="AN248">
            <v>3.0336350053361794</v>
          </cell>
          <cell r="AO248">
            <v>2.3595450107526883</v>
          </cell>
          <cell r="AP248">
            <v>28.097902000000001</v>
          </cell>
          <cell r="AQ248">
            <v>0</v>
          </cell>
          <cell r="AR248">
            <v>0</v>
          </cell>
          <cell r="AS248">
            <v>0</v>
          </cell>
          <cell r="AT248">
            <v>0</v>
          </cell>
          <cell r="AU248">
            <v>0</v>
          </cell>
        </row>
        <row r="249">
          <cell r="A249" t="str">
            <v>OTROS TITULOS</v>
          </cell>
          <cell r="B249">
            <v>5088</v>
          </cell>
          <cell r="C249" t="str">
            <v xml:space="preserve">LETRAS DEL TESORO U$S VTO.24-5-2001     </v>
          </cell>
          <cell r="D249" t="str">
            <v>N</v>
          </cell>
          <cell r="U249">
            <v>0</v>
          </cell>
          <cell r="V249">
            <v>0</v>
          </cell>
          <cell r="W249">
            <v>0.47039999999999998</v>
          </cell>
          <cell r="X249">
            <v>0.134995</v>
          </cell>
          <cell r="Y249">
            <v>0.27068999999999999</v>
          </cell>
          <cell r="Z249">
            <v>0.18495</v>
          </cell>
          <cell r="AA249">
            <v>0.14949999999999999</v>
          </cell>
          <cell r="AB249">
            <v>0.15093750617283955</v>
          </cell>
          <cell r="AC249">
            <v>0.1449</v>
          </cell>
          <cell r="AD249">
            <v>0.16272500000000001</v>
          </cell>
          <cell r="AE249">
            <v>7.1499999999999994E-2</v>
          </cell>
          <cell r="AF249">
            <v>6.8250000000000005E-2</v>
          </cell>
          <cell r="AG249">
            <v>6.5000000000000002E-2</v>
          </cell>
          <cell r="AH249">
            <v>6.1749999999999999E-2</v>
          </cell>
          <cell r="AI249">
            <v>5.8500000000000003E-2</v>
          </cell>
          <cell r="AJ249">
            <v>5.525E-2</v>
          </cell>
          <cell r="AK249">
            <v>6.2799999999999995E-2</v>
          </cell>
          <cell r="AL249">
            <v>5.8875011286681517E-2</v>
          </cell>
          <cell r="AM249">
            <v>6.8949999999999997E-2</v>
          </cell>
          <cell r="AN249">
            <v>7.3612499999999997E-2</v>
          </cell>
          <cell r="AO249">
            <v>5.595E-2</v>
          </cell>
          <cell r="AP249">
            <v>84.665000000000006</v>
          </cell>
          <cell r="AQ249">
            <v>0</v>
          </cell>
          <cell r="AR249">
            <v>0</v>
          </cell>
          <cell r="AS249">
            <v>0</v>
          </cell>
          <cell r="AT249">
            <v>0</v>
          </cell>
          <cell r="AU249">
            <v>0</v>
          </cell>
        </row>
        <row r="250">
          <cell r="A250" t="str">
            <v>x</v>
          </cell>
          <cell r="B250">
            <v>5085</v>
          </cell>
          <cell r="C250" t="str">
            <v xml:space="preserve">LETRAS DEL TESORO U$S VTO. 15/06/01     </v>
          </cell>
          <cell r="D250" t="str">
            <v>N</v>
          </cell>
          <cell r="U250">
            <v>0</v>
          </cell>
          <cell r="V250">
            <v>0</v>
          </cell>
          <cell r="W250">
            <v>0</v>
          </cell>
          <cell r="X250">
            <v>0</v>
          </cell>
          <cell r="Y250">
            <v>0</v>
          </cell>
          <cell r="Z250">
            <v>0</v>
          </cell>
          <cell r="AA250">
            <v>0.11010503216038325</v>
          </cell>
          <cell r="AB250">
            <v>0</v>
          </cell>
          <cell r="AC250">
            <v>0.12436893209426599</v>
          </cell>
          <cell r="AD250">
            <v>0.12536732593743977</v>
          </cell>
          <cell r="AE250">
            <v>0.77255355931077263</v>
          </cell>
          <cell r="AF250">
            <v>0.27031862182077188</v>
          </cell>
          <cell r="AG250">
            <v>0.27031862182077188</v>
          </cell>
          <cell r="AH250">
            <v>0.37210800204214572</v>
          </cell>
          <cell r="AI250">
            <v>0.37210800204214572</v>
          </cell>
          <cell r="AJ250">
            <v>0.27031862182077188</v>
          </cell>
          <cell r="AK250">
            <v>0.27031862182077188</v>
          </cell>
          <cell r="AL250">
            <v>0.14355725168207462</v>
          </cell>
          <cell r="AM250">
            <v>0.14355725168207462</v>
          </cell>
          <cell r="AN250">
            <v>0.14355725168207462</v>
          </cell>
          <cell r="AO250">
            <v>0.14355725168207462</v>
          </cell>
          <cell r="AP250">
            <v>0.14355725168207462</v>
          </cell>
          <cell r="AQ250">
            <v>0.14355725168207462</v>
          </cell>
          <cell r="AR250">
            <v>6.3380685069348627E-5</v>
          </cell>
          <cell r="AS250">
            <v>0</v>
          </cell>
          <cell r="AT250">
            <v>0</v>
          </cell>
          <cell r="AU250">
            <v>0</v>
          </cell>
        </row>
        <row r="251">
          <cell r="A251" t="str">
            <v>x</v>
          </cell>
          <cell r="B251">
            <v>5091</v>
          </cell>
          <cell r="C251" t="str">
            <v xml:space="preserve">LETRAS DEL TESORO U$S VTO. 29/06/01     </v>
          </cell>
          <cell r="D251" t="str">
            <v>N</v>
          </cell>
          <cell r="U251">
            <v>0</v>
          </cell>
          <cell r="V251">
            <v>0</v>
          </cell>
          <cell r="W251">
            <v>0</v>
          </cell>
          <cell r="X251">
            <v>0</v>
          </cell>
          <cell r="Y251">
            <v>0</v>
          </cell>
          <cell r="Z251">
            <v>0</v>
          </cell>
          <cell r="AA251">
            <v>0</v>
          </cell>
          <cell r="AB251">
            <v>0</v>
          </cell>
          <cell r="AC251">
            <v>0</v>
          </cell>
          <cell r="AD251">
            <v>0</v>
          </cell>
          <cell r="AE251">
            <v>0</v>
          </cell>
          <cell r="AF251">
            <v>0</v>
          </cell>
          <cell r="AG251">
            <v>0</v>
          </cell>
          <cell r="AH251">
            <v>0</v>
          </cell>
          <cell r="AI251">
            <v>0</v>
          </cell>
          <cell r="AJ251">
            <v>0</v>
          </cell>
          <cell r="AK251">
            <v>8.3439395536554231E-2</v>
          </cell>
          <cell r="AL251">
            <v>0.21474946992260593</v>
          </cell>
          <cell r="AM251">
            <v>0.36718682715284928</v>
          </cell>
          <cell r="AN251">
            <v>1.5056531950987142</v>
          </cell>
          <cell r="AO251">
            <v>4.706837696933829</v>
          </cell>
          <cell r="AP251">
            <v>25.396000000000001</v>
          </cell>
          <cell r="AQ251">
            <v>0</v>
          </cell>
          <cell r="AR251">
            <v>0</v>
          </cell>
          <cell r="AS251">
            <v>0</v>
          </cell>
          <cell r="AT251">
            <v>0</v>
          </cell>
          <cell r="AU251">
            <v>0</v>
          </cell>
        </row>
        <row r="252">
          <cell r="A252" t="str">
            <v>TITULOS GOBIERNOS LOCALES</v>
          </cell>
          <cell r="B252">
            <v>5087</v>
          </cell>
          <cell r="C252" t="str">
            <v xml:space="preserve">LETRAS DEL TESORO U$S VTO. 10/8/2001    </v>
          </cell>
          <cell r="D252" t="str">
            <v>N</v>
          </cell>
          <cell r="U252">
            <v>0</v>
          </cell>
          <cell r="V252">
            <v>0</v>
          </cell>
          <cell r="W252">
            <v>0</v>
          </cell>
          <cell r="X252">
            <v>0</v>
          </cell>
          <cell r="Y252">
            <v>1.0803781360646827</v>
          </cell>
          <cell r="Z252">
            <v>0.34671366478912941</v>
          </cell>
          <cell r="AA252">
            <v>1.4800152650862204</v>
          </cell>
          <cell r="AB252">
            <v>10.277008609299191</v>
          </cell>
          <cell r="AC252">
            <v>13.243268911151233</v>
          </cell>
          <cell r="AD252">
            <v>14.206801731327662</v>
          </cell>
          <cell r="AE252">
            <v>17.628168127570014</v>
          </cell>
          <cell r="AF252">
            <v>14.448609149500177</v>
          </cell>
          <cell r="AG252">
            <v>22.946210480028544</v>
          </cell>
          <cell r="AH252">
            <v>12.404211792991534</v>
          </cell>
          <cell r="AI252">
            <v>8.2488582229698331</v>
          </cell>
          <cell r="AJ252">
            <v>10.191844086958437</v>
          </cell>
          <cell r="AK252">
            <v>18.387527559862257</v>
          </cell>
          <cell r="AL252">
            <v>17.927640527030547</v>
          </cell>
          <cell r="AM252">
            <v>14.225293716350285</v>
          </cell>
          <cell r="AN252">
            <v>14.147253277599267</v>
          </cell>
          <cell r="AO252">
            <v>13.736391275562232</v>
          </cell>
          <cell r="AP252">
            <v>92.062507999999994</v>
          </cell>
          <cell r="AQ252">
            <v>140.491015</v>
          </cell>
          <cell r="AR252">
            <v>0</v>
          </cell>
          <cell r="AS252">
            <v>0</v>
          </cell>
          <cell r="AT252">
            <v>0</v>
          </cell>
          <cell r="AU252">
            <v>0</v>
          </cell>
        </row>
        <row r="253">
          <cell r="A253" t="str">
            <v>x</v>
          </cell>
          <cell r="B253">
            <v>5093</v>
          </cell>
          <cell r="C253" t="str">
            <v xml:space="preserve">LETRAS DEL TESORO U$S VTO. 24/08/2001   </v>
          </cell>
          <cell r="D253" t="str">
            <v>N</v>
          </cell>
          <cell r="U253">
            <v>0</v>
          </cell>
          <cell r="V253">
            <v>0</v>
          </cell>
          <cell r="W253">
            <v>0</v>
          </cell>
          <cell r="X253">
            <v>0</v>
          </cell>
          <cell r="Y253">
            <v>0.10029140954060144</v>
          </cell>
          <cell r="Z253">
            <v>8.6985542044548378E-2</v>
          </cell>
          <cell r="AA253">
            <v>8.5033247623175962E-2</v>
          </cell>
          <cell r="AB253">
            <v>0.11127453995293367</v>
          </cell>
          <cell r="AC253">
            <v>0.15891442172705583</v>
          </cell>
          <cell r="AD253">
            <v>0.15623739205865386</v>
          </cell>
          <cell r="AE253">
            <v>0.85614110662620835</v>
          </cell>
          <cell r="AF253">
            <v>1.3437217663825565</v>
          </cell>
          <cell r="AG253">
            <v>1.3177065771270065</v>
          </cell>
          <cell r="AH253">
            <v>1.2908598090149994</v>
          </cell>
          <cell r="AI253">
            <v>1.5236949207100214</v>
          </cell>
          <cell r="AJ253">
            <v>1.4899047245079331</v>
          </cell>
          <cell r="AK253">
            <v>1.4553970833785705</v>
          </cell>
          <cell r="AL253">
            <v>0.41177163271770001</v>
          </cell>
          <cell r="AM253">
            <v>0.33259262476491547</v>
          </cell>
          <cell r="AN253">
            <v>0.35220638040568342</v>
          </cell>
          <cell r="AO253">
            <v>0.34255462148755633</v>
          </cell>
          <cell r="AP253">
            <v>0.26891417954655772</v>
          </cell>
          <cell r="AQ253">
            <v>22.407330000000002</v>
          </cell>
          <cell r="AR253">
            <v>0</v>
          </cell>
          <cell r="AS253">
            <v>0</v>
          </cell>
          <cell r="AT253">
            <v>0</v>
          </cell>
          <cell r="AU253">
            <v>0</v>
          </cell>
        </row>
        <row r="254">
          <cell r="A254" t="str">
            <v>BPRV</v>
          </cell>
          <cell r="B254">
            <v>5013</v>
          </cell>
          <cell r="C254" t="str">
            <v xml:space="preserve">LETES U$S V.24-8-2001 NO ARANCELADAS    </v>
          </cell>
          <cell r="D254" t="str">
            <v>N</v>
          </cell>
          <cell r="U254">
            <v>0</v>
          </cell>
          <cell r="V254">
            <v>0</v>
          </cell>
          <cell r="W254">
            <v>0</v>
          </cell>
          <cell r="X254">
            <v>0</v>
          </cell>
          <cell r="Y254">
            <v>0</v>
          </cell>
          <cell r="Z254">
            <v>0</v>
          </cell>
          <cell r="AA254">
            <v>0</v>
          </cell>
          <cell r="AB254">
            <v>0</v>
          </cell>
          <cell r="AC254">
            <v>4.1552356187125215</v>
          </cell>
          <cell r="AD254">
            <v>7.2706025199874773</v>
          </cell>
          <cell r="AE254">
            <v>8.7815232099645062</v>
          </cell>
          <cell r="AF254">
            <v>7.0964914620373367</v>
          </cell>
          <cell r="AG254">
            <v>6.678074026551144</v>
          </cell>
          <cell r="AH254">
            <v>8.1530605901012354</v>
          </cell>
          <cell r="AI254">
            <v>9.1757138689858415</v>
          </cell>
          <cell r="AJ254">
            <v>4.95824789595759</v>
          </cell>
          <cell r="AK254">
            <v>3.7171369975431237</v>
          </cell>
          <cell r="AL254">
            <v>8.0106146925233261</v>
          </cell>
          <cell r="AM254">
            <v>4.2306758501092183</v>
          </cell>
          <cell r="AN254">
            <v>8.4220653443462297</v>
          </cell>
          <cell r="AO254">
            <v>6.7580980778878965</v>
          </cell>
          <cell r="AP254">
            <v>8.0146982205530524</v>
          </cell>
          <cell r="AQ254">
            <v>0.13577</v>
          </cell>
          <cell r="AR254">
            <v>0</v>
          </cell>
          <cell r="AS254">
            <v>0</v>
          </cell>
          <cell r="AT254">
            <v>0</v>
          </cell>
          <cell r="AU254">
            <v>0</v>
          </cell>
        </row>
        <row r="255">
          <cell r="A255" t="str">
            <v>x</v>
          </cell>
          <cell r="B255">
            <v>5089</v>
          </cell>
          <cell r="C255" t="str">
            <v xml:space="preserve">LETRAS DEL TESORO U$S VTO.14/09/2001    </v>
          </cell>
          <cell r="D255" t="str">
            <v>N</v>
          </cell>
          <cell r="U255">
            <v>0</v>
          </cell>
          <cell r="V255">
            <v>0</v>
          </cell>
          <cell r="W255">
            <v>0</v>
          </cell>
          <cell r="X255">
            <v>0</v>
          </cell>
          <cell r="Y255">
            <v>0</v>
          </cell>
          <cell r="Z255">
            <v>0</v>
          </cell>
          <cell r="AA255">
            <v>0</v>
          </cell>
          <cell r="AB255">
            <v>0</v>
          </cell>
          <cell r="AC255">
            <v>21.986092640987987</v>
          </cell>
          <cell r="AD255">
            <v>20.547747271823084</v>
          </cell>
          <cell r="AE255">
            <v>28.523365001502761</v>
          </cell>
          <cell r="AF255">
            <v>28.022086712937082</v>
          </cell>
          <cell r="AG255">
            <v>25.707669731671338</v>
          </cell>
          <cell r="AH255">
            <v>22.068064224341448</v>
          </cell>
          <cell r="AI255">
            <v>26.326222752252335</v>
          </cell>
          <cell r="AJ255">
            <v>27.616694124647381</v>
          </cell>
          <cell r="AK255">
            <v>25.28146675892771</v>
          </cell>
          <cell r="AL255">
            <v>23.95701155786395</v>
          </cell>
          <cell r="AM255">
            <v>19.755384268125233</v>
          </cell>
          <cell r="AN255">
            <v>22.706522194510431</v>
          </cell>
          <cell r="AO255">
            <v>22.324247511277612</v>
          </cell>
          <cell r="AP255">
            <v>23.228000000000002</v>
          </cell>
          <cell r="AQ255">
            <v>78.695177000000001</v>
          </cell>
          <cell r="AR255">
            <v>0</v>
          </cell>
          <cell r="AS255">
            <v>0</v>
          </cell>
          <cell r="AT255">
            <v>0</v>
          </cell>
          <cell r="AU255">
            <v>0</v>
          </cell>
        </row>
        <row r="256">
          <cell r="A256" t="str">
            <v>BPRV</v>
          </cell>
          <cell r="B256">
            <v>5009</v>
          </cell>
          <cell r="C256" t="str">
            <v xml:space="preserve">LETES U$S VTO.14-09-2001 NO ARANCELADA  </v>
          </cell>
          <cell r="D256" t="str">
            <v>N</v>
          </cell>
          <cell r="U256">
            <v>0</v>
          </cell>
          <cell r="V256">
            <v>0</v>
          </cell>
          <cell r="W256">
            <v>0</v>
          </cell>
          <cell r="X256">
            <v>0</v>
          </cell>
          <cell r="Y256">
            <v>0</v>
          </cell>
          <cell r="Z256">
            <v>0</v>
          </cell>
          <cell r="AA256">
            <v>0</v>
          </cell>
          <cell r="AB256">
            <v>0</v>
          </cell>
          <cell r="AC256">
            <v>0</v>
          </cell>
          <cell r="AD256">
            <v>0</v>
          </cell>
          <cell r="AE256">
            <v>0</v>
          </cell>
          <cell r="AF256">
            <v>0</v>
          </cell>
          <cell r="AG256">
            <v>0</v>
          </cell>
          <cell r="AH256">
            <v>0.46359963562395795</v>
          </cell>
          <cell r="AI256">
            <v>2.516527808046801</v>
          </cell>
          <cell r="AJ256">
            <v>4.9523059882203082</v>
          </cell>
          <cell r="AK256">
            <v>6.9274047143704172</v>
          </cell>
          <cell r="AL256">
            <v>13.063364279420091</v>
          </cell>
          <cell r="AM256">
            <v>13.109828493218544</v>
          </cell>
          <cell r="AN256">
            <v>11.885517643921339</v>
          </cell>
          <cell r="AO256">
            <v>9.127040367595006</v>
          </cell>
          <cell r="AP256">
            <v>8.471457144335389</v>
          </cell>
          <cell r="AQ256">
            <v>5.33E-2</v>
          </cell>
          <cell r="AR256">
            <v>0</v>
          </cell>
          <cell r="AS256">
            <v>0</v>
          </cell>
          <cell r="AT256">
            <v>0</v>
          </cell>
          <cell r="AU256">
            <v>0</v>
          </cell>
        </row>
        <row r="257">
          <cell r="B257">
            <v>2089</v>
          </cell>
          <cell r="C257" t="str">
            <v xml:space="preserve">BOCON PCIA.SANTIAGO DEL ESTERO $ ESC.   </v>
          </cell>
          <cell r="D257" t="str">
            <v>P</v>
          </cell>
          <cell r="U257">
            <v>0</v>
          </cell>
          <cell r="V257">
            <v>0</v>
          </cell>
          <cell r="W257">
            <v>0</v>
          </cell>
          <cell r="X257">
            <v>0</v>
          </cell>
          <cell r="Y257">
            <v>0</v>
          </cell>
          <cell r="Z257">
            <v>0</v>
          </cell>
          <cell r="AA257">
            <v>0</v>
          </cell>
          <cell r="AB257">
            <v>0</v>
          </cell>
          <cell r="AC257">
            <v>0</v>
          </cell>
          <cell r="AD257">
            <v>0</v>
          </cell>
          <cell r="AE257">
            <v>0</v>
          </cell>
          <cell r="AF257">
            <v>0</v>
          </cell>
          <cell r="AG257">
            <v>0</v>
          </cell>
          <cell r="AH257">
            <v>4.2277599999997768E-3</v>
          </cell>
          <cell r="AI257">
            <v>4.1194000000003726E-3</v>
          </cell>
          <cell r="AJ257">
            <v>1.3659919999999926E-2</v>
          </cell>
          <cell r="AK257">
            <v>1.7726339999999851E-2</v>
          </cell>
          <cell r="AL257">
            <v>1.7234150000000371E-2</v>
          </cell>
          <cell r="AM257">
            <v>4.1669349999999626E-2</v>
          </cell>
          <cell r="AN257">
            <v>0.12843750000000001</v>
          </cell>
          <cell r="AO257">
            <v>0.13266454999999888</v>
          </cell>
          <cell r="AP257">
            <v>0.1285208328000009</v>
          </cell>
          <cell r="AQ257">
            <v>41.588776000000003</v>
          </cell>
          <cell r="AR257">
            <v>0</v>
          </cell>
          <cell r="AS257">
            <v>0</v>
          </cell>
          <cell r="AT257">
            <v>0</v>
          </cell>
          <cell r="AU257">
            <v>0</v>
          </cell>
        </row>
        <row r="258">
          <cell r="B258">
            <v>2088</v>
          </cell>
          <cell r="C258" t="str">
            <v xml:space="preserve">BOCON PCIA.SANTIAGO DEL ESTERO U$S ESC. </v>
          </cell>
          <cell r="D258" t="str">
            <v>P</v>
          </cell>
          <cell r="U258">
            <v>0</v>
          </cell>
          <cell r="V258">
            <v>0</v>
          </cell>
          <cell r="W258">
            <v>0</v>
          </cell>
          <cell r="X258">
            <v>0</v>
          </cell>
          <cell r="Y258">
            <v>0</v>
          </cell>
          <cell r="Z258">
            <v>0</v>
          </cell>
          <cell r="AA258">
            <v>0</v>
          </cell>
          <cell r="AB258">
            <v>0</v>
          </cell>
          <cell r="AC258">
            <v>0</v>
          </cell>
          <cell r="AD258">
            <v>0</v>
          </cell>
          <cell r="AE258">
            <v>0.11405999999999999</v>
          </cell>
          <cell r="AF258">
            <v>0.11405999999999999</v>
          </cell>
          <cell r="AG258">
            <v>0.11405999999999999</v>
          </cell>
          <cell r="AH258">
            <v>0</v>
          </cell>
          <cell r="AI258">
            <v>0</v>
          </cell>
          <cell r="AJ258">
            <v>2.7983999999999998E-2</v>
          </cell>
          <cell r="AK258">
            <v>0.1741257800000012</v>
          </cell>
          <cell r="AL258">
            <v>9.1167809999998656E-2</v>
          </cell>
          <cell r="AM258">
            <v>0.22910556000000237</v>
          </cell>
          <cell r="AN258">
            <v>0.4244764200000018</v>
          </cell>
          <cell r="AO258">
            <v>0.48760732999999823</v>
          </cell>
          <cell r="AP258">
            <v>0.48618490080000087</v>
          </cell>
          <cell r="AQ258">
            <v>52.081513999999999</v>
          </cell>
          <cell r="AR258">
            <v>48.081046999999998</v>
          </cell>
          <cell r="AS258">
            <v>0</v>
          </cell>
          <cell r="AT258">
            <v>0</v>
          </cell>
          <cell r="AU258">
            <v>0</v>
          </cell>
        </row>
        <row r="259">
          <cell r="B259">
            <v>2091</v>
          </cell>
          <cell r="C259" t="str">
            <v xml:space="preserve">BOCON PREV.SANTIAGO DEL ESTERO $ ESC    </v>
          </cell>
          <cell r="D259" t="str">
            <v>P</v>
          </cell>
          <cell r="U259">
            <v>0</v>
          </cell>
          <cell r="V259">
            <v>0</v>
          </cell>
          <cell r="W259">
            <v>0</v>
          </cell>
          <cell r="X259">
            <v>0</v>
          </cell>
          <cell r="Y259">
            <v>0</v>
          </cell>
          <cell r="Z259">
            <v>0</v>
          </cell>
          <cell r="AA259">
            <v>0</v>
          </cell>
          <cell r="AB259">
            <v>0</v>
          </cell>
          <cell r="AC259">
            <v>0</v>
          </cell>
          <cell r="AD259">
            <v>0</v>
          </cell>
          <cell r="AE259">
            <v>0.10517799999999999</v>
          </cell>
          <cell r="AF259">
            <v>0.10517799999999999</v>
          </cell>
          <cell r="AG259">
            <v>0.109178</v>
          </cell>
          <cell r="AH259">
            <v>0.15523300999999978</v>
          </cell>
          <cell r="AI259">
            <v>0.2276350700000003</v>
          </cell>
          <cell r="AJ259">
            <v>0.20702456000000005</v>
          </cell>
          <cell r="AK259">
            <v>0.19537195000000018</v>
          </cell>
          <cell r="AL259">
            <v>0.12634856000000005</v>
          </cell>
          <cell r="AM259">
            <v>0.12652697999999998</v>
          </cell>
          <cell r="AN259">
            <v>9.0928799999998883E-3</v>
          </cell>
          <cell r="AO259">
            <v>6.1060580000000073E-2</v>
          </cell>
          <cell r="AP259">
            <v>9.9627113599999803E-2</v>
          </cell>
          <cell r="AQ259">
            <v>20.212</v>
          </cell>
          <cell r="AR259">
            <v>21.371700000000001</v>
          </cell>
          <cell r="AS259">
            <v>0</v>
          </cell>
          <cell r="AT259">
            <v>0</v>
          </cell>
          <cell r="AU259">
            <v>0</v>
          </cell>
        </row>
        <row r="260">
          <cell r="B260">
            <v>2090</v>
          </cell>
          <cell r="C260" t="str">
            <v xml:space="preserve">BOCON PREV.SANTIAGO DEL ESTERO U$S ESC  </v>
          </cell>
          <cell r="D260" t="str">
            <v>P</v>
          </cell>
          <cell r="U260">
            <v>0</v>
          </cell>
          <cell r="V260">
            <v>0</v>
          </cell>
          <cell r="W260">
            <v>0</v>
          </cell>
          <cell r="X260">
            <v>0</v>
          </cell>
          <cell r="Y260">
            <v>0</v>
          </cell>
          <cell r="Z260">
            <v>0</v>
          </cell>
          <cell r="AA260">
            <v>0</v>
          </cell>
          <cell r="AB260">
            <v>0</v>
          </cell>
          <cell r="AC260">
            <v>0</v>
          </cell>
          <cell r="AD260">
            <v>0</v>
          </cell>
          <cell r="AE260">
            <v>0</v>
          </cell>
          <cell r="AF260">
            <v>0</v>
          </cell>
          <cell r="AG260">
            <v>0</v>
          </cell>
          <cell r="AH260">
            <v>0</v>
          </cell>
          <cell r="AI260">
            <v>0</v>
          </cell>
          <cell r="AJ260">
            <v>0</v>
          </cell>
          <cell r="AK260">
            <v>9.8635999999998605E-4</v>
          </cell>
          <cell r="AL260">
            <v>4.150020000000019E-3</v>
          </cell>
          <cell r="AM260">
            <v>0</v>
          </cell>
          <cell r="AN260">
            <v>3.3814000000001394E-4</v>
          </cell>
          <cell r="AO260">
            <v>5.3481729999999984E-2</v>
          </cell>
          <cell r="AP260">
            <v>7.6209291199999973E-2</v>
          </cell>
          <cell r="AQ260">
            <v>6.3868999999999995E-2</v>
          </cell>
          <cell r="AR260">
            <v>3.1869000000000001E-2</v>
          </cell>
          <cell r="AS260">
            <v>0</v>
          </cell>
          <cell r="AT260">
            <v>0</v>
          </cell>
          <cell r="AU260">
            <v>0</v>
          </cell>
        </row>
        <row r="261">
          <cell r="B261">
            <v>2126</v>
          </cell>
          <cell r="C261" t="str">
            <v>TIT.CANC.DEUDA SANTIAGO DEL ESTERO $ ESC</v>
          </cell>
          <cell r="D261" t="str">
            <v>P</v>
          </cell>
          <cell r="U261">
            <v>0</v>
          </cell>
          <cell r="V261">
            <v>0</v>
          </cell>
          <cell r="W261">
            <v>0</v>
          </cell>
          <cell r="X261">
            <v>0</v>
          </cell>
          <cell r="Y261">
            <v>0</v>
          </cell>
          <cell r="Z261">
            <v>0</v>
          </cell>
          <cell r="AA261">
            <v>0</v>
          </cell>
          <cell r="AB261">
            <v>0</v>
          </cell>
          <cell r="AC261">
            <v>0</v>
          </cell>
          <cell r="AD261">
            <v>0</v>
          </cell>
          <cell r="AE261">
            <v>0.20497899999999999</v>
          </cell>
          <cell r="AF261">
            <v>0.20497899999999999</v>
          </cell>
          <cell r="AG261">
            <v>0.20497899999999999</v>
          </cell>
          <cell r="AH261">
            <v>8.6447999999999997E-2</v>
          </cell>
          <cell r="AI261">
            <v>0</v>
          </cell>
          <cell r="AJ261">
            <v>1.7888000000000001E-2</v>
          </cell>
          <cell r="AK261">
            <v>0.141625</v>
          </cell>
          <cell r="AL261">
            <v>0.33166499999999999</v>
          </cell>
          <cell r="AM261">
            <v>1.0534030000000001</v>
          </cell>
          <cell r="AN261">
            <v>0.93665200000000004</v>
          </cell>
          <cell r="AO261">
            <v>1.371912</v>
          </cell>
          <cell r="AP261">
            <v>0.74856800000000001</v>
          </cell>
          <cell r="AQ261">
            <v>0.35855300000000001</v>
          </cell>
          <cell r="AR261">
            <v>8.2679999999999993E-3</v>
          </cell>
          <cell r="AS261">
            <v>0</v>
          </cell>
          <cell r="AT261">
            <v>0</v>
          </cell>
          <cell r="AU261">
            <v>0</v>
          </cell>
        </row>
        <row r="262">
          <cell r="B262">
            <v>2092</v>
          </cell>
          <cell r="C262" t="str">
            <v xml:space="preserve">TIT.TESORO SANTIAGO DEL ESTERO U$S ESC  </v>
          </cell>
          <cell r="D262" t="str">
            <v>P</v>
          </cell>
          <cell r="U262">
            <v>0</v>
          </cell>
          <cell r="V262">
            <v>0</v>
          </cell>
          <cell r="W262">
            <v>0</v>
          </cell>
          <cell r="X262">
            <v>0</v>
          </cell>
          <cell r="Y262">
            <v>0</v>
          </cell>
          <cell r="Z262">
            <v>0</v>
          </cell>
          <cell r="AA262">
            <v>0</v>
          </cell>
          <cell r="AB262">
            <v>0</v>
          </cell>
          <cell r="AC262">
            <v>0</v>
          </cell>
          <cell r="AD262">
            <v>0</v>
          </cell>
          <cell r="AE262">
            <v>0</v>
          </cell>
          <cell r="AF262">
            <v>0</v>
          </cell>
          <cell r="AG262">
            <v>0</v>
          </cell>
          <cell r="AH262">
            <v>0</v>
          </cell>
          <cell r="AI262">
            <v>0</v>
          </cell>
          <cell r="AJ262">
            <v>1.1161899999994785E-3</v>
          </cell>
          <cell r="AK262">
            <v>0</v>
          </cell>
          <cell r="AL262">
            <v>0</v>
          </cell>
          <cell r="AM262">
            <v>0</v>
          </cell>
          <cell r="AN262">
            <v>0</v>
          </cell>
          <cell r="AO262">
            <v>2.5767000000001864E-3</v>
          </cell>
          <cell r="AP262">
            <v>43.535899999999998</v>
          </cell>
          <cell r="AQ262">
            <v>59.379300000000001</v>
          </cell>
          <cell r="AR262">
            <v>37.708692999999997</v>
          </cell>
          <cell r="AS262">
            <v>34.551022000000003</v>
          </cell>
          <cell r="AT262">
            <v>37.142679000000001</v>
          </cell>
          <cell r="AU262">
            <v>38.634442</v>
          </cell>
        </row>
      </sheetData>
      <sheetData sheetId="1" refreshError="1"/>
      <sheetData sheetId="2" refreshError="1"/>
      <sheetData sheetId="3" refreshError="1"/>
      <sheetData sheetId="4" refreshError="1"/>
      <sheetData sheetId="5" refreshError="1"/>
      <sheetData sheetId="6"/>
      <sheetData sheetId="7"/>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mort Títulos"/>
      <sheetName val="Intereses"/>
      <sheetName val="I-02"/>
      <sheetName val=" II-02"/>
      <sheetName val=" III-02"/>
      <sheetName val="Resumen"/>
      <sheetName val="BOP"/>
      <sheetName val="Amort_Títulos"/>
      <sheetName val="_II-02"/>
      <sheetName val="_III-02"/>
    </sheetNames>
    <sheetDataSet>
      <sheetData sheetId="0" refreshError="1">
        <row r="1">
          <cell r="K1">
            <v>37346</v>
          </cell>
        </row>
      </sheetData>
      <sheetData sheetId="1" refreshError="1"/>
      <sheetData sheetId="2" refreshError="1"/>
      <sheetData sheetId="3" refreshError="1"/>
      <sheetData sheetId="4" refreshError="1"/>
      <sheetData sheetId="5" refreshError="1"/>
      <sheetData sheetId="6" refreshError="1"/>
      <sheetData sheetId="7"/>
      <sheetData sheetId="8"/>
      <sheetData sheetId="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4 K"/>
      <sheetName val="2004 Int"/>
      <sheetName val="2005 K"/>
      <sheetName val="2005 Int"/>
      <sheetName val="Resto K"/>
      <sheetName val="Resto Int"/>
      <sheetName val="Amort Títulos"/>
      <sheetName val="INT. 2006"/>
      <sheetName val="INT. 2007"/>
      <sheetName val="int. 2008"/>
      <sheetName val="int. resto"/>
      <sheetName val="M"/>
      <sheetName val="2004_K"/>
      <sheetName val="2004_Int"/>
      <sheetName val="2005_K"/>
      <sheetName val="2005_Int"/>
      <sheetName val="Resto_K"/>
      <sheetName val="Resto_Int"/>
      <sheetName val="Amort_Títulos"/>
      <sheetName val="INT__2006"/>
      <sheetName val="INT__2007"/>
      <sheetName val="int__2008"/>
      <sheetName val="int__resto"/>
      <sheetName val="Perfil Final Sigade"/>
    </sheetNames>
    <sheetDataSet>
      <sheetData sheetId="0" refreshError="1"/>
      <sheetData sheetId="1" refreshError="1"/>
      <sheetData sheetId="2" refreshError="1">
        <row r="2">
          <cell r="A2" t="str">
            <v>DNCI</v>
          </cell>
          <cell r="B2" t="str">
            <v>I trim</v>
          </cell>
          <cell r="C2">
            <v>2</v>
          </cell>
          <cell r="D2">
            <v>3</v>
          </cell>
          <cell r="E2">
            <v>4</v>
          </cell>
          <cell r="F2" t="str">
            <v>Total general</v>
          </cell>
          <cell r="G2" t="str">
            <v>Resto 2005</v>
          </cell>
        </row>
        <row r="3">
          <cell r="A3">
            <v>1</v>
          </cell>
          <cell r="B3">
            <v>2</v>
          </cell>
          <cell r="C3">
            <v>3</v>
          </cell>
          <cell r="D3">
            <v>4</v>
          </cell>
          <cell r="E3">
            <v>5</v>
          </cell>
          <cell r="F3">
            <v>6</v>
          </cell>
          <cell r="G3">
            <v>7</v>
          </cell>
        </row>
        <row r="4">
          <cell r="A4" t="str">
            <v>ABCRA</v>
          </cell>
          <cell r="B4">
            <v>1605.24475524476</v>
          </cell>
          <cell r="F4">
            <v>1605.24475524476</v>
          </cell>
          <cell r="G4">
            <v>0</v>
          </cell>
        </row>
        <row r="5">
          <cell r="A5" t="str">
            <v>ALENIA/FFAA</v>
          </cell>
          <cell r="E5">
            <v>0.72465000000000002</v>
          </cell>
          <cell r="F5">
            <v>0.72465000000000002</v>
          </cell>
          <cell r="G5">
            <v>0.72465000000000002</v>
          </cell>
        </row>
        <row r="6">
          <cell r="A6" t="str">
            <v>API</v>
          </cell>
          <cell r="B6">
            <v>0.14677398999999999</v>
          </cell>
          <cell r="E6">
            <v>0.14677398999999999</v>
          </cell>
          <cell r="F6">
            <v>0.29354797999999999</v>
          </cell>
          <cell r="G6">
            <v>0.14677398999999999</v>
          </cell>
        </row>
        <row r="7">
          <cell r="A7" t="str">
            <v>BBVA/CONEA</v>
          </cell>
          <cell r="B7">
            <v>0.15072034000000001</v>
          </cell>
          <cell r="C7">
            <v>0.17166155999999999</v>
          </cell>
          <cell r="F7">
            <v>0.3223819</v>
          </cell>
          <cell r="G7">
            <v>0.17166155999999999</v>
          </cell>
        </row>
        <row r="8">
          <cell r="A8" t="str">
            <v>BBVA/DEFENSA</v>
          </cell>
          <cell r="B8">
            <v>0.16532869</v>
          </cell>
          <cell r="C8">
            <v>7.3594839999999995E-2</v>
          </cell>
          <cell r="F8">
            <v>0.23892353</v>
          </cell>
          <cell r="G8">
            <v>7.3594839999999995E-2</v>
          </cell>
        </row>
        <row r="9">
          <cell r="A9" t="str">
            <v>BBVA/SALUD</v>
          </cell>
          <cell r="B9">
            <v>0.35267416999999995</v>
          </cell>
          <cell r="C9">
            <v>0.25008995000000001</v>
          </cell>
          <cell r="D9">
            <v>0.17503758</v>
          </cell>
          <cell r="E9">
            <v>5.0406329999999999E-2</v>
          </cell>
          <cell r="F9">
            <v>0.82820803000000009</v>
          </cell>
          <cell r="G9">
            <v>0.47553386000000003</v>
          </cell>
        </row>
        <row r="10">
          <cell r="A10" t="str">
            <v>BD05-I u$s</v>
          </cell>
          <cell r="C10">
            <v>369.13977</v>
          </cell>
          <cell r="F10">
            <v>369.13977</v>
          </cell>
          <cell r="G10">
            <v>369.13977</v>
          </cell>
        </row>
        <row r="11">
          <cell r="A11" t="str">
            <v>BD06-u$s</v>
          </cell>
          <cell r="B11">
            <v>11.04609</v>
          </cell>
          <cell r="D11">
            <v>0</v>
          </cell>
          <cell r="F11">
            <v>11.04609</v>
          </cell>
          <cell r="G11">
            <v>0</v>
          </cell>
        </row>
        <row r="12">
          <cell r="A12" t="str">
            <v>BD07-I $</v>
          </cell>
          <cell r="B12">
            <v>134.15127362978799</v>
          </cell>
          <cell r="D12">
            <v>134.15127362978799</v>
          </cell>
          <cell r="F12">
            <v>268.30254725957599</v>
          </cell>
          <cell r="G12">
            <v>134.15127362978799</v>
          </cell>
        </row>
        <row r="13">
          <cell r="A13" t="str">
            <v>BD08-UCP</v>
          </cell>
          <cell r="B13">
            <v>98.230133133589291</v>
          </cell>
          <cell r="E13">
            <v>98.230133133589291</v>
          </cell>
          <cell r="F13">
            <v>196.46026626717858</v>
          </cell>
          <cell r="G13">
            <v>98.230133133589291</v>
          </cell>
        </row>
        <row r="14">
          <cell r="A14" t="str">
            <v>BD11-UCP</v>
          </cell>
          <cell r="B14">
            <v>81.664303138731896</v>
          </cell>
          <cell r="C14">
            <v>81.664303138731896</v>
          </cell>
          <cell r="D14">
            <v>54.442868759154599</v>
          </cell>
          <cell r="E14">
            <v>108.8857375183092</v>
          </cell>
          <cell r="F14">
            <v>326.65721255492758</v>
          </cell>
          <cell r="G14">
            <v>244.99290941619569</v>
          </cell>
        </row>
        <row r="15">
          <cell r="A15" t="str">
            <v>BD12-I u$s</v>
          </cell>
          <cell r="B15">
            <v>0</v>
          </cell>
          <cell r="D15">
            <v>1374.3684841199999</v>
          </cell>
          <cell r="F15">
            <v>1374.3684841199999</v>
          </cell>
          <cell r="G15">
            <v>1374.3684841199999</v>
          </cell>
        </row>
        <row r="16">
          <cell r="A16" t="str">
            <v>BD13-$</v>
          </cell>
          <cell r="B16">
            <v>0</v>
          </cell>
          <cell r="C16">
            <v>5.5011982998151394</v>
          </cell>
          <cell r="D16">
            <v>5.5011982998151394</v>
          </cell>
          <cell r="E16">
            <v>11.002396599630279</v>
          </cell>
          <cell r="F16">
            <v>22.004793199260558</v>
          </cell>
          <cell r="G16">
            <v>22.004793199260558</v>
          </cell>
        </row>
        <row r="17">
          <cell r="A17" t="str">
            <v>BD13-u$s</v>
          </cell>
          <cell r="C17">
            <v>0</v>
          </cell>
          <cell r="E17">
            <v>0</v>
          </cell>
          <cell r="F17">
            <v>0</v>
          </cell>
          <cell r="G17">
            <v>0</v>
          </cell>
        </row>
        <row r="18">
          <cell r="A18" t="str">
            <v>BERL/YACYRETA</v>
          </cell>
          <cell r="B18">
            <v>0.48102763497724799</v>
          </cell>
          <cell r="D18">
            <v>0.48102763497724799</v>
          </cell>
          <cell r="F18">
            <v>0.96205526995449597</v>
          </cell>
          <cell r="G18">
            <v>0.48102763497724799</v>
          </cell>
        </row>
        <row r="19">
          <cell r="A19" t="str">
            <v>BESP</v>
          </cell>
          <cell r="B19">
            <v>0</v>
          </cell>
          <cell r="E19">
            <v>0</v>
          </cell>
          <cell r="F19">
            <v>0</v>
          </cell>
          <cell r="G19">
            <v>0</v>
          </cell>
        </row>
        <row r="20">
          <cell r="A20" t="str">
            <v>BESP/TESORO</v>
          </cell>
          <cell r="B20">
            <v>104.430375</v>
          </cell>
          <cell r="C20">
            <v>104.430375</v>
          </cell>
          <cell r="D20">
            <v>41.139249999999997</v>
          </cell>
          <cell r="E20">
            <v>167.72149999999999</v>
          </cell>
          <cell r="F20">
            <v>417.72149999999999</v>
          </cell>
          <cell r="G20">
            <v>313.29112499999997</v>
          </cell>
        </row>
        <row r="21">
          <cell r="A21" t="str">
            <v>BG04/06</v>
          </cell>
          <cell r="C21">
            <v>0</v>
          </cell>
          <cell r="E21">
            <v>0</v>
          </cell>
          <cell r="F21">
            <v>0</v>
          </cell>
          <cell r="G21">
            <v>0</v>
          </cell>
        </row>
        <row r="22">
          <cell r="A22" t="str">
            <v>BG05/17</v>
          </cell>
          <cell r="B22">
            <v>0</v>
          </cell>
          <cell r="D22">
            <v>0</v>
          </cell>
          <cell r="F22">
            <v>0</v>
          </cell>
          <cell r="G22">
            <v>0</v>
          </cell>
        </row>
        <row r="23">
          <cell r="A23" t="str">
            <v>BG06/27</v>
          </cell>
          <cell r="B23">
            <v>0</v>
          </cell>
          <cell r="C23">
            <v>0</v>
          </cell>
          <cell r="E23">
            <v>0</v>
          </cell>
          <cell r="F23">
            <v>0</v>
          </cell>
          <cell r="G23">
            <v>0</v>
          </cell>
        </row>
        <row r="24">
          <cell r="A24" t="str">
            <v>BG07/05</v>
          </cell>
          <cell r="C24">
            <v>0</v>
          </cell>
          <cell r="E24">
            <v>821.55551600000001</v>
          </cell>
          <cell r="F24">
            <v>821.55551600000001</v>
          </cell>
          <cell r="G24">
            <v>821.55551600000001</v>
          </cell>
        </row>
        <row r="25">
          <cell r="A25" t="str">
            <v>BG08/19</v>
          </cell>
          <cell r="B25">
            <v>0</v>
          </cell>
          <cell r="D25">
            <v>0</v>
          </cell>
          <cell r="F25">
            <v>0</v>
          </cell>
          <cell r="G25">
            <v>0</v>
          </cell>
        </row>
        <row r="26">
          <cell r="A26" t="str">
            <v>BG09/09</v>
          </cell>
          <cell r="C26">
            <v>0</v>
          </cell>
          <cell r="E26">
            <v>0</v>
          </cell>
          <cell r="F26">
            <v>0</v>
          </cell>
          <cell r="G26">
            <v>0</v>
          </cell>
        </row>
        <row r="27">
          <cell r="A27" t="str">
            <v>BG10/20</v>
          </cell>
          <cell r="B27">
            <v>0</v>
          </cell>
          <cell r="D27">
            <v>0</v>
          </cell>
          <cell r="F27">
            <v>0</v>
          </cell>
          <cell r="G27">
            <v>0</v>
          </cell>
        </row>
        <row r="28">
          <cell r="A28" t="str">
            <v>BG11/10</v>
          </cell>
          <cell r="B28">
            <v>0</v>
          </cell>
          <cell r="E28">
            <v>0</v>
          </cell>
          <cell r="F28">
            <v>0</v>
          </cell>
          <cell r="G28">
            <v>0</v>
          </cell>
        </row>
        <row r="29">
          <cell r="A29" t="str">
            <v>BG12/15</v>
          </cell>
          <cell r="C29">
            <v>0</v>
          </cell>
          <cell r="E29">
            <v>0</v>
          </cell>
          <cell r="F29">
            <v>0</v>
          </cell>
          <cell r="G29">
            <v>0</v>
          </cell>
        </row>
        <row r="30">
          <cell r="A30" t="str">
            <v>BG13/30</v>
          </cell>
          <cell r="B30">
            <v>0</v>
          </cell>
          <cell r="D30">
            <v>0</v>
          </cell>
          <cell r="F30">
            <v>0</v>
          </cell>
          <cell r="G30">
            <v>0</v>
          </cell>
        </row>
        <row r="31">
          <cell r="A31" t="str">
            <v>BG14/31</v>
          </cell>
          <cell r="B31">
            <v>0</v>
          </cell>
          <cell r="D31">
            <v>0</v>
          </cell>
          <cell r="F31">
            <v>0</v>
          </cell>
          <cell r="G31">
            <v>0</v>
          </cell>
        </row>
        <row r="32">
          <cell r="A32" t="str">
            <v>BG15/12</v>
          </cell>
          <cell r="B32">
            <v>0</v>
          </cell>
          <cell r="D32">
            <v>0</v>
          </cell>
          <cell r="F32">
            <v>0</v>
          </cell>
          <cell r="G32">
            <v>0</v>
          </cell>
        </row>
        <row r="33">
          <cell r="A33" t="str">
            <v>BG16/08$</v>
          </cell>
          <cell r="B33">
            <v>0</v>
          </cell>
          <cell r="E33">
            <v>0</v>
          </cell>
          <cell r="F33">
            <v>0</v>
          </cell>
          <cell r="G33">
            <v>0</v>
          </cell>
        </row>
        <row r="34">
          <cell r="A34" t="str">
            <v>BG17/08</v>
          </cell>
          <cell r="C34">
            <v>0</v>
          </cell>
          <cell r="E34">
            <v>0</v>
          </cell>
          <cell r="F34">
            <v>0</v>
          </cell>
          <cell r="G34">
            <v>0</v>
          </cell>
        </row>
        <row r="35">
          <cell r="A35" t="str">
            <v>BID 1008</v>
          </cell>
          <cell r="C35">
            <v>0.14664232000000002</v>
          </cell>
          <cell r="E35">
            <v>0.14664232000000002</v>
          </cell>
          <cell r="F35">
            <v>0.29328464000000004</v>
          </cell>
          <cell r="G35">
            <v>0.29328464000000004</v>
          </cell>
        </row>
        <row r="36">
          <cell r="A36" t="str">
            <v>BID 1021</v>
          </cell>
          <cell r="B36">
            <v>0</v>
          </cell>
          <cell r="E36">
            <v>0.27867512999999999</v>
          </cell>
          <cell r="F36">
            <v>0.27867512999999999</v>
          </cell>
          <cell r="G36">
            <v>0.27867512999999999</v>
          </cell>
        </row>
        <row r="37">
          <cell r="A37" t="str">
            <v>BID 1031</v>
          </cell>
          <cell r="B37">
            <v>0</v>
          </cell>
          <cell r="D37">
            <v>10.88537764</v>
          </cell>
          <cell r="F37">
            <v>10.88537764</v>
          </cell>
          <cell r="G37">
            <v>10.88537764</v>
          </cell>
        </row>
        <row r="38">
          <cell r="A38" t="str">
            <v>BID 1034</v>
          </cell>
          <cell r="C38">
            <v>2.8477344069999999</v>
          </cell>
          <cell r="E38">
            <v>2.8477344069999999</v>
          </cell>
          <cell r="F38">
            <v>5.6954688139999998</v>
          </cell>
          <cell r="G38">
            <v>5.6954688139999998</v>
          </cell>
        </row>
        <row r="39">
          <cell r="A39" t="str">
            <v>BID 1059</v>
          </cell>
          <cell r="B39">
            <v>0</v>
          </cell>
          <cell r="D39">
            <v>2.77334076</v>
          </cell>
          <cell r="F39">
            <v>2.77334076</v>
          </cell>
          <cell r="G39">
            <v>2.77334076</v>
          </cell>
        </row>
        <row r="40">
          <cell r="A40" t="str">
            <v>BID 1060</v>
          </cell>
          <cell r="B40">
            <v>0</v>
          </cell>
          <cell r="D40">
            <v>1.0619026999999999</v>
          </cell>
          <cell r="F40">
            <v>1.0619026999999999</v>
          </cell>
          <cell r="G40">
            <v>1.0619026999999999</v>
          </cell>
        </row>
        <row r="41">
          <cell r="A41" t="str">
            <v>BID 1068</v>
          </cell>
          <cell r="B41">
            <v>0</v>
          </cell>
          <cell r="E41">
            <v>1.5103818200000001</v>
          </cell>
          <cell r="F41">
            <v>1.5103818200000001</v>
          </cell>
          <cell r="G41">
            <v>1.5103818200000001</v>
          </cell>
        </row>
        <row r="42">
          <cell r="A42" t="str">
            <v>BID 1082</v>
          </cell>
          <cell r="B42">
            <v>5.6778839999999997E-2</v>
          </cell>
          <cell r="D42">
            <v>5.6778839999999997E-2</v>
          </cell>
          <cell r="F42">
            <v>0.11355767999999999</v>
          </cell>
          <cell r="G42">
            <v>5.6778839999999997E-2</v>
          </cell>
        </row>
        <row r="43">
          <cell r="A43" t="str">
            <v>BID 1111</v>
          </cell>
          <cell r="C43">
            <v>0.18407825</v>
          </cell>
          <cell r="E43">
            <v>0.18407825</v>
          </cell>
          <cell r="F43">
            <v>0.3681565</v>
          </cell>
          <cell r="G43">
            <v>0.3681565</v>
          </cell>
        </row>
        <row r="44">
          <cell r="A44" t="str">
            <v>BID 1118</v>
          </cell>
          <cell r="B44">
            <v>0</v>
          </cell>
          <cell r="D44">
            <v>0</v>
          </cell>
          <cell r="F44">
            <v>0</v>
          </cell>
          <cell r="G44">
            <v>0</v>
          </cell>
        </row>
        <row r="45">
          <cell r="A45" t="str">
            <v>BID 1133</v>
          </cell>
          <cell r="B45">
            <v>4.5727879999999999E-2</v>
          </cell>
          <cell r="D45">
            <v>4.5727879999999999E-2</v>
          </cell>
          <cell r="F45">
            <v>9.1455759999999997E-2</v>
          </cell>
          <cell r="G45">
            <v>4.5727879999999999E-2</v>
          </cell>
        </row>
        <row r="46">
          <cell r="A46" t="str">
            <v>BID 1134</v>
          </cell>
          <cell r="C46">
            <v>0</v>
          </cell>
          <cell r="E46">
            <v>0.21622211999999999</v>
          </cell>
          <cell r="F46">
            <v>0.21622211999999999</v>
          </cell>
          <cell r="G46">
            <v>0.21622211999999999</v>
          </cell>
        </row>
        <row r="47">
          <cell r="A47" t="str">
            <v>BID 1164</v>
          </cell>
          <cell r="C47">
            <v>0</v>
          </cell>
          <cell r="E47">
            <v>1.2008643999999999</v>
          </cell>
          <cell r="F47">
            <v>1.2008643999999999</v>
          </cell>
          <cell r="G47">
            <v>1.2008643999999999</v>
          </cell>
        </row>
        <row r="48">
          <cell r="A48" t="str">
            <v>BID 1192</v>
          </cell>
          <cell r="B48">
            <v>0.45357283000000004</v>
          </cell>
          <cell r="E48">
            <v>0.45357283000000004</v>
          </cell>
          <cell r="F48">
            <v>0.90714566000000008</v>
          </cell>
          <cell r="G48">
            <v>0.45357283000000004</v>
          </cell>
        </row>
        <row r="49">
          <cell r="A49" t="str">
            <v>BID 1193</v>
          </cell>
          <cell r="B49">
            <v>0</v>
          </cell>
          <cell r="E49">
            <v>0.73677643000000004</v>
          </cell>
          <cell r="F49">
            <v>0.73677643000000004</v>
          </cell>
          <cell r="G49">
            <v>0.73677643000000004</v>
          </cell>
        </row>
        <row r="50">
          <cell r="A50" t="str">
            <v>BID 1201</v>
          </cell>
          <cell r="C50">
            <v>1.9349916999999999</v>
          </cell>
          <cell r="E50">
            <v>1.9349916999999999</v>
          </cell>
          <cell r="F50">
            <v>3.8699833999999997</v>
          </cell>
          <cell r="G50">
            <v>3.8699833999999997</v>
          </cell>
        </row>
        <row r="51">
          <cell r="A51" t="str">
            <v>BID 1206</v>
          </cell>
          <cell r="B51">
            <v>0</v>
          </cell>
          <cell r="E51">
            <v>0</v>
          </cell>
          <cell r="F51">
            <v>0</v>
          </cell>
          <cell r="G51">
            <v>0</v>
          </cell>
        </row>
        <row r="52">
          <cell r="A52" t="str">
            <v>BID 1279</v>
          </cell>
          <cell r="C52">
            <v>0</v>
          </cell>
          <cell r="E52">
            <v>1.1545450000000001E-2</v>
          </cell>
          <cell r="F52">
            <v>1.1545450000000001E-2</v>
          </cell>
          <cell r="G52">
            <v>1.1545450000000001E-2</v>
          </cell>
        </row>
        <row r="53">
          <cell r="A53" t="str">
            <v>BID 1287</v>
          </cell>
          <cell r="B53">
            <v>0</v>
          </cell>
          <cell r="D53">
            <v>0</v>
          </cell>
          <cell r="F53">
            <v>0</v>
          </cell>
          <cell r="G53">
            <v>0</v>
          </cell>
        </row>
        <row r="54">
          <cell r="A54" t="str">
            <v>BID 1295</v>
          </cell>
          <cell r="B54">
            <v>0</v>
          </cell>
          <cell r="D54">
            <v>0</v>
          </cell>
          <cell r="F54">
            <v>0</v>
          </cell>
          <cell r="G54">
            <v>0</v>
          </cell>
        </row>
        <row r="55">
          <cell r="A55" t="str">
            <v>BID 1307</v>
          </cell>
          <cell r="C55">
            <v>0</v>
          </cell>
          <cell r="E55">
            <v>0</v>
          </cell>
          <cell r="F55">
            <v>0</v>
          </cell>
          <cell r="G55">
            <v>0</v>
          </cell>
        </row>
        <row r="56">
          <cell r="A56" t="str">
            <v>BID 1324</v>
          </cell>
          <cell r="C56">
            <v>0</v>
          </cell>
          <cell r="E56">
            <v>0</v>
          </cell>
          <cell r="F56">
            <v>0</v>
          </cell>
          <cell r="G56">
            <v>0</v>
          </cell>
        </row>
        <row r="57">
          <cell r="A57" t="str">
            <v>BID 1325</v>
          </cell>
          <cell r="C57">
            <v>1.204991E-2</v>
          </cell>
          <cell r="E57">
            <v>1.204991E-2</v>
          </cell>
          <cell r="F57">
            <v>2.4099820000000001E-2</v>
          </cell>
          <cell r="G57">
            <v>2.4099820000000001E-2</v>
          </cell>
        </row>
        <row r="58">
          <cell r="A58" t="str">
            <v>BID 1341</v>
          </cell>
          <cell r="B58">
            <v>0</v>
          </cell>
          <cell r="E58">
            <v>0</v>
          </cell>
          <cell r="F58">
            <v>0</v>
          </cell>
          <cell r="G58">
            <v>0</v>
          </cell>
        </row>
        <row r="59">
          <cell r="A59" t="str">
            <v>BID 1353</v>
          </cell>
          <cell r="B59">
            <v>0.91604865000000002</v>
          </cell>
          <cell r="F59">
            <v>0.91604865000000002</v>
          </cell>
          <cell r="G59">
            <v>0</v>
          </cell>
        </row>
        <row r="60">
          <cell r="A60" t="str">
            <v>BID 142</v>
          </cell>
          <cell r="C60">
            <v>2.4657793343312</v>
          </cell>
          <cell r="E60">
            <v>2.07613488685447</v>
          </cell>
          <cell r="F60">
            <v>4.54191422118567</v>
          </cell>
          <cell r="G60">
            <v>4.54191422118567</v>
          </cell>
        </row>
        <row r="61">
          <cell r="A61" t="str">
            <v>BID 1452</v>
          </cell>
          <cell r="B61">
            <v>0</v>
          </cell>
          <cell r="D61">
            <v>0</v>
          </cell>
          <cell r="F61">
            <v>0</v>
          </cell>
          <cell r="G61">
            <v>0</v>
          </cell>
        </row>
        <row r="62">
          <cell r="A62" t="str">
            <v>BID 1517</v>
          </cell>
          <cell r="B62">
            <v>0</v>
          </cell>
          <cell r="D62">
            <v>0</v>
          </cell>
          <cell r="F62">
            <v>0</v>
          </cell>
          <cell r="G62">
            <v>0</v>
          </cell>
        </row>
        <row r="63">
          <cell r="A63" t="str">
            <v>BID 165</v>
          </cell>
          <cell r="B63">
            <v>1.73329530984484</v>
          </cell>
          <cell r="D63">
            <v>1.60613356783054</v>
          </cell>
          <cell r="F63">
            <v>3.3394288776753802</v>
          </cell>
          <cell r="G63">
            <v>1.60613356783054</v>
          </cell>
        </row>
        <row r="64">
          <cell r="A64" t="str">
            <v>BID 206</v>
          </cell>
          <cell r="B64">
            <v>3.9745548673421198</v>
          </cell>
          <cell r="D64">
            <v>3.9745548673421198</v>
          </cell>
          <cell r="F64">
            <v>7.9491097346842396</v>
          </cell>
          <cell r="G64">
            <v>3.9745548673421198</v>
          </cell>
        </row>
        <row r="65">
          <cell r="A65" t="str">
            <v>BID 214</v>
          </cell>
          <cell r="B65">
            <v>1.1287616240291201</v>
          </cell>
          <cell r="D65">
            <v>1.1287616240291201</v>
          </cell>
          <cell r="F65">
            <v>2.2575232480582401</v>
          </cell>
          <cell r="G65">
            <v>1.1287616240291201</v>
          </cell>
        </row>
        <row r="66">
          <cell r="A66" t="str">
            <v>BID 4</v>
          </cell>
          <cell r="B66">
            <v>7.1192524790236501E-3</v>
          </cell>
          <cell r="D66">
            <v>7.1192524790236501E-3</v>
          </cell>
          <cell r="F66">
            <v>1.42385049580473E-2</v>
          </cell>
          <cell r="G66">
            <v>7.1192524790236501E-3</v>
          </cell>
        </row>
        <row r="67">
          <cell r="A67" t="str">
            <v>BID 495</v>
          </cell>
          <cell r="B67">
            <v>1.41095171132895</v>
          </cell>
          <cell r="E67">
            <v>1.4639488061813601</v>
          </cell>
          <cell r="F67">
            <v>2.8749005175103104</v>
          </cell>
          <cell r="G67">
            <v>1.4639488061813601</v>
          </cell>
        </row>
        <row r="68">
          <cell r="A68" t="str">
            <v>BID 504</v>
          </cell>
          <cell r="B68">
            <v>3.6933299999999999E-3</v>
          </cell>
          <cell r="D68">
            <v>3.6933299999999999E-3</v>
          </cell>
          <cell r="F68">
            <v>7.3866599999999998E-3</v>
          </cell>
          <cell r="G68">
            <v>3.6933299999999999E-3</v>
          </cell>
        </row>
        <row r="69">
          <cell r="A69" t="str">
            <v>BID 514</v>
          </cell>
          <cell r="B69">
            <v>4.1075199999999999E-2</v>
          </cell>
          <cell r="D69">
            <v>4.1075199999999999E-2</v>
          </cell>
          <cell r="F69">
            <v>8.2150399999999998E-2</v>
          </cell>
          <cell r="G69">
            <v>4.1075199999999999E-2</v>
          </cell>
        </row>
        <row r="70">
          <cell r="A70" t="str">
            <v>BID 515</v>
          </cell>
          <cell r="B70">
            <v>1.6887288936939899</v>
          </cell>
          <cell r="E70">
            <v>1.6887288936939899</v>
          </cell>
          <cell r="F70">
            <v>3.3774577873879799</v>
          </cell>
          <cell r="G70">
            <v>1.6887288936939899</v>
          </cell>
        </row>
        <row r="71">
          <cell r="A71" t="str">
            <v>BID 516</v>
          </cell>
          <cell r="B71">
            <v>1.34906432747806</v>
          </cell>
          <cell r="E71">
            <v>1.34906432747806</v>
          </cell>
          <cell r="F71">
            <v>2.6981286549561201</v>
          </cell>
          <cell r="G71">
            <v>1.34906432747806</v>
          </cell>
        </row>
        <row r="72">
          <cell r="A72" t="str">
            <v>BID 528</v>
          </cell>
          <cell r="B72">
            <v>0.74551987861109592</v>
          </cell>
          <cell r="E72">
            <v>0.74551987861109592</v>
          </cell>
          <cell r="F72">
            <v>1.4910397572221918</v>
          </cell>
          <cell r="G72">
            <v>0.74551987861109592</v>
          </cell>
        </row>
        <row r="73">
          <cell r="A73" t="str">
            <v>BID 545</v>
          </cell>
          <cell r="C73">
            <v>1.91737319838552</v>
          </cell>
          <cell r="E73">
            <v>1.91737319838552</v>
          </cell>
          <cell r="F73">
            <v>3.83474639677104</v>
          </cell>
          <cell r="G73">
            <v>3.83474639677104</v>
          </cell>
        </row>
        <row r="74">
          <cell r="A74" t="str">
            <v>BID 553</v>
          </cell>
          <cell r="B74">
            <v>0.132743829575205</v>
          </cell>
          <cell r="D74">
            <v>0.132743829575205</v>
          </cell>
          <cell r="F74">
            <v>0.26548765915041</v>
          </cell>
          <cell r="G74">
            <v>0.132743829575205</v>
          </cell>
        </row>
        <row r="75">
          <cell r="A75" t="str">
            <v>BID 555</v>
          </cell>
          <cell r="C75">
            <v>9.9767981951966096</v>
          </cell>
          <cell r="E75">
            <v>9.9767981951966096</v>
          </cell>
          <cell r="F75">
            <v>19.953596390393219</v>
          </cell>
          <cell r="G75">
            <v>19.953596390393219</v>
          </cell>
        </row>
        <row r="76">
          <cell r="A76" t="str">
            <v>BID 583</v>
          </cell>
          <cell r="C76">
            <v>9.3653587235153797</v>
          </cell>
          <cell r="E76">
            <v>9.3653587235153797</v>
          </cell>
          <cell r="F76">
            <v>18.730717447030759</v>
          </cell>
          <cell r="G76">
            <v>18.730717447030759</v>
          </cell>
        </row>
        <row r="77">
          <cell r="A77" t="str">
            <v>BID 618</v>
          </cell>
          <cell r="B77">
            <v>1.7754893332961599</v>
          </cell>
          <cell r="E77">
            <v>1.7754893332961599</v>
          </cell>
          <cell r="F77">
            <v>3.5509786665923198</v>
          </cell>
          <cell r="G77">
            <v>1.7754893332961599</v>
          </cell>
        </row>
        <row r="78">
          <cell r="A78" t="str">
            <v>BID 619</v>
          </cell>
          <cell r="B78">
            <v>13.514464843566701</v>
          </cell>
          <cell r="E78">
            <v>13.514464843566701</v>
          </cell>
          <cell r="F78">
            <v>27.028929687133402</v>
          </cell>
          <cell r="G78">
            <v>13.514464843566701</v>
          </cell>
        </row>
        <row r="79">
          <cell r="A79" t="str">
            <v>BID 621</v>
          </cell>
          <cell r="B79">
            <v>2.1258153484699602</v>
          </cell>
          <cell r="D79">
            <v>2.1258153484699602</v>
          </cell>
          <cell r="F79">
            <v>4.2516306969399205</v>
          </cell>
          <cell r="G79">
            <v>2.1258153484699602</v>
          </cell>
        </row>
        <row r="80">
          <cell r="A80" t="str">
            <v>BID 633</v>
          </cell>
          <cell r="C80">
            <v>11.8148643157427</v>
          </cell>
          <cell r="E80">
            <v>11.8148643157427</v>
          </cell>
          <cell r="F80">
            <v>23.629728631485399</v>
          </cell>
          <cell r="G80">
            <v>23.629728631485399</v>
          </cell>
        </row>
        <row r="81">
          <cell r="A81" t="str">
            <v>BID 643</v>
          </cell>
          <cell r="C81">
            <v>1.0696973688663001</v>
          </cell>
          <cell r="E81">
            <v>1.0696973688663001</v>
          </cell>
          <cell r="F81">
            <v>2.1393947377326001</v>
          </cell>
          <cell r="G81">
            <v>2.1393947377326001</v>
          </cell>
        </row>
        <row r="82">
          <cell r="A82" t="str">
            <v>BID 661</v>
          </cell>
          <cell r="B82">
            <v>0.41505735999999999</v>
          </cell>
          <cell r="E82">
            <v>0.41505735999999999</v>
          </cell>
          <cell r="F82">
            <v>0.83011471999999997</v>
          </cell>
          <cell r="G82">
            <v>0.41505735999999999</v>
          </cell>
        </row>
        <row r="83">
          <cell r="A83" t="str">
            <v>BID 682</v>
          </cell>
          <cell r="C83">
            <v>10.361278159944899</v>
          </cell>
          <cell r="E83">
            <v>10.361278159944899</v>
          </cell>
          <cell r="F83">
            <v>20.722556319889797</v>
          </cell>
          <cell r="G83">
            <v>20.722556319889797</v>
          </cell>
        </row>
        <row r="84">
          <cell r="A84" t="str">
            <v>BID 684</v>
          </cell>
          <cell r="C84">
            <v>0.12365146539531301</v>
          </cell>
          <cell r="E84">
            <v>0.12365146539531301</v>
          </cell>
          <cell r="F84">
            <v>0.24730293079062601</v>
          </cell>
          <cell r="G84">
            <v>0.24730293079062601</v>
          </cell>
        </row>
        <row r="85">
          <cell r="A85" t="str">
            <v>BID 718</v>
          </cell>
          <cell r="B85">
            <v>0.56482353000000007</v>
          </cell>
          <cell r="E85">
            <v>0.56482353000000007</v>
          </cell>
          <cell r="F85">
            <v>1.1296470600000001</v>
          </cell>
          <cell r="G85">
            <v>0.56482353000000007</v>
          </cell>
        </row>
        <row r="86">
          <cell r="A86" t="str">
            <v>BID 733</v>
          </cell>
          <cell r="C86">
            <v>12.491399556693901</v>
          </cell>
          <cell r="E86">
            <v>12.491399556693901</v>
          </cell>
          <cell r="F86">
            <v>24.982799113387802</v>
          </cell>
          <cell r="G86">
            <v>24.982799113387802</v>
          </cell>
        </row>
        <row r="87">
          <cell r="A87" t="str">
            <v>BID 734</v>
          </cell>
          <cell r="C87">
            <v>14.523006059586502</v>
          </cell>
          <cell r="E87">
            <v>14.523006059586502</v>
          </cell>
          <cell r="F87">
            <v>29.046012119173003</v>
          </cell>
          <cell r="G87">
            <v>29.046012119173003</v>
          </cell>
        </row>
        <row r="88">
          <cell r="A88" t="str">
            <v>BID 740</v>
          </cell>
          <cell r="B88">
            <v>0.7781336877811571</v>
          </cell>
          <cell r="D88">
            <v>0.7781336877811571</v>
          </cell>
          <cell r="F88">
            <v>1.5562673755623142</v>
          </cell>
          <cell r="G88">
            <v>0.7781336877811571</v>
          </cell>
        </row>
        <row r="89">
          <cell r="A89" t="str">
            <v>BID 760</v>
          </cell>
          <cell r="B89">
            <v>2.30887738145403</v>
          </cell>
          <cell r="D89">
            <v>2.30887738145403</v>
          </cell>
          <cell r="F89">
            <v>4.61775476290806</v>
          </cell>
          <cell r="G89">
            <v>2.30887738145403</v>
          </cell>
        </row>
        <row r="90">
          <cell r="A90" t="str">
            <v>BID 768</v>
          </cell>
          <cell r="B90">
            <v>0.18951530329260699</v>
          </cell>
          <cell r="E90">
            <v>0.18951530329260699</v>
          </cell>
          <cell r="F90">
            <v>0.37903060658521398</v>
          </cell>
          <cell r="G90">
            <v>0.18951530329260699</v>
          </cell>
        </row>
        <row r="91">
          <cell r="A91" t="str">
            <v>BID 795</v>
          </cell>
          <cell r="B91">
            <v>13.008687206916601</v>
          </cell>
          <cell r="E91">
            <v>13.008687206916601</v>
          </cell>
          <cell r="F91">
            <v>26.017374413833203</v>
          </cell>
          <cell r="G91">
            <v>13.008687206916601</v>
          </cell>
        </row>
        <row r="92">
          <cell r="A92" t="str">
            <v>BID 797</v>
          </cell>
          <cell r="B92">
            <v>7.0170631624963704</v>
          </cell>
          <cell r="E92">
            <v>7.0170631624963704</v>
          </cell>
          <cell r="F92">
            <v>14.034126324992741</v>
          </cell>
          <cell r="G92">
            <v>7.0170631624963704</v>
          </cell>
        </row>
        <row r="93">
          <cell r="A93" t="str">
            <v>BID 798</v>
          </cell>
          <cell r="B93">
            <v>1.85413752427472</v>
          </cell>
          <cell r="E93">
            <v>1.85413752427472</v>
          </cell>
          <cell r="F93">
            <v>3.70827504854944</v>
          </cell>
          <cell r="G93">
            <v>1.85413752427472</v>
          </cell>
        </row>
        <row r="94">
          <cell r="A94" t="str">
            <v>BID 802</v>
          </cell>
          <cell r="B94">
            <v>3.3495915105276901</v>
          </cell>
          <cell r="E94">
            <v>3.3495915105276901</v>
          </cell>
          <cell r="F94">
            <v>6.6991830210553802</v>
          </cell>
          <cell r="G94">
            <v>3.3495915105276901</v>
          </cell>
        </row>
        <row r="95">
          <cell r="A95" t="str">
            <v>BID 816</v>
          </cell>
          <cell r="C95">
            <v>4.3544272538690603</v>
          </cell>
          <cell r="E95">
            <v>4.3544272538690603</v>
          </cell>
          <cell r="F95">
            <v>8.7088545077381205</v>
          </cell>
          <cell r="G95">
            <v>8.7088545077381205</v>
          </cell>
        </row>
        <row r="96">
          <cell r="A96" t="str">
            <v>BID 826</v>
          </cell>
          <cell r="B96">
            <v>1.9876778936767301</v>
          </cell>
          <cell r="D96">
            <v>1.9876778936767301</v>
          </cell>
          <cell r="F96">
            <v>3.9753557873534602</v>
          </cell>
          <cell r="G96">
            <v>1.9876778936767301</v>
          </cell>
        </row>
        <row r="97">
          <cell r="A97" t="str">
            <v>BID 830</v>
          </cell>
          <cell r="C97">
            <v>0</v>
          </cell>
          <cell r="E97">
            <v>4.9121392839582896</v>
          </cell>
          <cell r="F97">
            <v>4.9121392839582896</v>
          </cell>
          <cell r="G97">
            <v>4.9121392839582896</v>
          </cell>
        </row>
        <row r="98">
          <cell r="A98" t="str">
            <v>BID 845</v>
          </cell>
          <cell r="C98">
            <v>13.488017599869101</v>
          </cell>
          <cell r="E98">
            <v>13.488017599869101</v>
          </cell>
          <cell r="F98">
            <v>26.976035199738202</v>
          </cell>
          <cell r="G98">
            <v>26.976035199738202</v>
          </cell>
        </row>
        <row r="99">
          <cell r="A99" t="str">
            <v>BID 855</v>
          </cell>
          <cell r="B99">
            <v>0.84320547999999995</v>
          </cell>
          <cell r="D99">
            <v>0.84320547999999995</v>
          </cell>
          <cell r="F99">
            <v>1.6864109599999999</v>
          </cell>
          <cell r="G99">
            <v>0.84320547999999995</v>
          </cell>
        </row>
        <row r="100">
          <cell r="A100" t="str">
            <v>BID 857</v>
          </cell>
          <cell r="C100">
            <v>7.8976586637184898</v>
          </cell>
          <cell r="E100">
            <v>7.8976586637184898</v>
          </cell>
          <cell r="F100">
            <v>15.79531732743698</v>
          </cell>
          <cell r="G100">
            <v>15.79531732743698</v>
          </cell>
        </row>
        <row r="101">
          <cell r="A101" t="str">
            <v>BID 863</v>
          </cell>
          <cell r="C101">
            <v>2.1218089999999998E-2</v>
          </cell>
          <cell r="E101">
            <v>2.1218089999999998E-2</v>
          </cell>
          <cell r="F101">
            <v>4.2436179999999997E-2</v>
          </cell>
          <cell r="G101">
            <v>4.2436179999999997E-2</v>
          </cell>
        </row>
        <row r="102">
          <cell r="A102" t="str">
            <v>BID 865</v>
          </cell>
          <cell r="C102">
            <v>36.984537611899299</v>
          </cell>
          <cell r="E102">
            <v>36.984537611899299</v>
          </cell>
          <cell r="F102">
            <v>73.969075223798598</v>
          </cell>
          <cell r="G102">
            <v>73.969075223798598</v>
          </cell>
        </row>
        <row r="103">
          <cell r="A103" t="str">
            <v>BID 867</v>
          </cell>
          <cell r="C103">
            <v>0.47034197999999999</v>
          </cell>
          <cell r="E103">
            <v>0.47034197999999999</v>
          </cell>
          <cell r="F103">
            <v>0.94068395999999999</v>
          </cell>
          <cell r="G103">
            <v>0.94068395999999999</v>
          </cell>
        </row>
        <row r="104">
          <cell r="A104" t="str">
            <v>BID 871</v>
          </cell>
          <cell r="C104">
            <v>13.547736823372</v>
          </cell>
          <cell r="E104">
            <v>13.547736823372</v>
          </cell>
          <cell r="F104">
            <v>27.095473646744001</v>
          </cell>
          <cell r="G104">
            <v>27.095473646744001</v>
          </cell>
        </row>
        <row r="105">
          <cell r="A105" t="str">
            <v>BID 899</v>
          </cell>
          <cell r="B105">
            <v>4.4783059004772898</v>
          </cell>
          <cell r="E105">
            <v>4.4783059004772898</v>
          </cell>
          <cell r="F105">
            <v>8.9566118009545796</v>
          </cell>
          <cell r="G105">
            <v>4.4783059004772898</v>
          </cell>
        </row>
        <row r="106">
          <cell r="A106" t="str">
            <v>BID 907</v>
          </cell>
          <cell r="B106">
            <v>0.64739437</v>
          </cell>
          <cell r="E106">
            <v>0.64739437</v>
          </cell>
          <cell r="F106">
            <v>1.29478874</v>
          </cell>
          <cell r="G106">
            <v>0.64739437</v>
          </cell>
        </row>
        <row r="107">
          <cell r="A107" t="str">
            <v>BID 925</v>
          </cell>
          <cell r="C107">
            <v>0.47286607000000003</v>
          </cell>
          <cell r="E107">
            <v>0.47286607000000003</v>
          </cell>
          <cell r="F107">
            <v>0.94573214000000005</v>
          </cell>
          <cell r="G107">
            <v>0.94573214000000005</v>
          </cell>
        </row>
        <row r="108">
          <cell r="A108" t="str">
            <v>BID 925/OC</v>
          </cell>
          <cell r="B108">
            <v>0.55174257999999998</v>
          </cell>
          <cell r="E108">
            <v>0.55174257999999998</v>
          </cell>
          <cell r="F108">
            <v>1.10348516</v>
          </cell>
          <cell r="G108">
            <v>0.55174257999999998</v>
          </cell>
        </row>
        <row r="109">
          <cell r="A109" t="str">
            <v>BID 932</v>
          </cell>
          <cell r="C109">
            <v>0.9375</v>
          </cell>
          <cell r="E109">
            <v>0.9375</v>
          </cell>
          <cell r="F109">
            <v>1.875</v>
          </cell>
          <cell r="G109">
            <v>1.875</v>
          </cell>
        </row>
        <row r="110">
          <cell r="A110" t="str">
            <v>BID 940</v>
          </cell>
          <cell r="B110">
            <v>0</v>
          </cell>
          <cell r="D110">
            <v>1.5482650500000001</v>
          </cell>
          <cell r="F110">
            <v>1.5482650500000001</v>
          </cell>
          <cell r="G110">
            <v>1.5482650500000001</v>
          </cell>
        </row>
        <row r="111">
          <cell r="A111" t="str">
            <v>BID 961</v>
          </cell>
          <cell r="C111">
            <v>15.962</v>
          </cell>
          <cell r="E111">
            <v>15.962</v>
          </cell>
          <cell r="F111">
            <v>31.923999999999999</v>
          </cell>
          <cell r="G111">
            <v>31.923999999999999</v>
          </cell>
        </row>
        <row r="112">
          <cell r="A112" t="str">
            <v>BID 962</v>
          </cell>
          <cell r="B112">
            <v>1.3875016200000001</v>
          </cell>
          <cell r="D112">
            <v>1.3875016200000001</v>
          </cell>
          <cell r="F112">
            <v>2.7750032400000002</v>
          </cell>
          <cell r="G112">
            <v>1.3875016200000001</v>
          </cell>
        </row>
        <row r="113">
          <cell r="A113" t="str">
            <v>BID 979</v>
          </cell>
          <cell r="B113">
            <v>11.587047269999999</v>
          </cell>
          <cell r="D113">
            <v>11.587047269999999</v>
          </cell>
          <cell r="F113">
            <v>23.174094539999999</v>
          </cell>
          <cell r="G113">
            <v>11.587047269999999</v>
          </cell>
        </row>
        <row r="114">
          <cell r="A114" t="str">
            <v>BID 989</v>
          </cell>
          <cell r="B114">
            <v>0.85717558999999999</v>
          </cell>
          <cell r="E114">
            <v>0.85717558999999999</v>
          </cell>
          <cell r="F114">
            <v>1.71435118</v>
          </cell>
          <cell r="G114">
            <v>0.85717558999999999</v>
          </cell>
        </row>
        <row r="115">
          <cell r="A115" t="str">
            <v>BID 996</v>
          </cell>
          <cell r="B115">
            <v>0</v>
          </cell>
          <cell r="E115">
            <v>0.32831317999999998</v>
          </cell>
          <cell r="F115">
            <v>0.32831317999999998</v>
          </cell>
          <cell r="G115">
            <v>0.32831317999999998</v>
          </cell>
        </row>
        <row r="116">
          <cell r="A116" t="str">
            <v>BID CBA</v>
          </cell>
          <cell r="C116">
            <v>0</v>
          </cell>
          <cell r="E116">
            <v>0</v>
          </cell>
          <cell r="F116">
            <v>0</v>
          </cell>
          <cell r="G116">
            <v>0</v>
          </cell>
        </row>
        <row r="117">
          <cell r="A117" t="str">
            <v>BIHD</v>
          </cell>
          <cell r="B117">
            <v>0.48943973653498501</v>
          </cell>
          <cell r="C117">
            <v>0.48943973653498501</v>
          </cell>
          <cell r="D117">
            <v>0.32629315768999001</v>
          </cell>
          <cell r="E117">
            <v>0.65258631537998002</v>
          </cell>
          <cell r="F117">
            <v>1.9577589461399401</v>
          </cell>
          <cell r="G117">
            <v>1.4683192096049551</v>
          </cell>
        </row>
        <row r="118">
          <cell r="A118" t="str">
            <v>BIRF 302</v>
          </cell>
          <cell r="C118">
            <v>0.13857376999999999</v>
          </cell>
          <cell r="E118">
            <v>0.13857376999999999</v>
          </cell>
          <cell r="F118">
            <v>0.27714753999999997</v>
          </cell>
          <cell r="G118">
            <v>0.27714753999999997</v>
          </cell>
        </row>
        <row r="119">
          <cell r="A119" t="str">
            <v>BIRF 3280</v>
          </cell>
          <cell r="C119">
            <v>8.4093992199999992</v>
          </cell>
          <cell r="E119">
            <v>8.4093992199999992</v>
          </cell>
          <cell r="F119">
            <v>16.818798439999998</v>
          </cell>
          <cell r="G119">
            <v>16.818798439999998</v>
          </cell>
        </row>
        <row r="120">
          <cell r="A120" t="str">
            <v>BIRF 3281</v>
          </cell>
          <cell r="C120">
            <v>1.6711899400000001</v>
          </cell>
          <cell r="E120">
            <v>1.6711899400000001</v>
          </cell>
          <cell r="F120">
            <v>3.3423798800000002</v>
          </cell>
          <cell r="G120">
            <v>3.3423798800000002</v>
          </cell>
        </row>
        <row r="121">
          <cell r="A121" t="str">
            <v>BIRF 3291</v>
          </cell>
          <cell r="B121">
            <v>12.5</v>
          </cell>
          <cell r="E121">
            <v>12.5</v>
          </cell>
          <cell r="F121">
            <v>25</v>
          </cell>
          <cell r="G121">
            <v>12.5</v>
          </cell>
        </row>
        <row r="122">
          <cell r="A122" t="str">
            <v>BIRF 3292</v>
          </cell>
          <cell r="B122">
            <v>0.95935999999999999</v>
          </cell>
          <cell r="E122">
            <v>0.95935999999999999</v>
          </cell>
          <cell r="F122">
            <v>1.91872</v>
          </cell>
          <cell r="G122">
            <v>0.95935999999999999</v>
          </cell>
        </row>
        <row r="123">
          <cell r="A123" t="str">
            <v>BIRF 3297</v>
          </cell>
          <cell r="B123">
            <v>1.35653</v>
          </cell>
          <cell r="E123">
            <v>1.35653</v>
          </cell>
          <cell r="F123">
            <v>2.71306</v>
          </cell>
          <cell r="G123">
            <v>1.35653</v>
          </cell>
        </row>
        <row r="124">
          <cell r="A124" t="str">
            <v>BIRF 3362</v>
          </cell>
          <cell r="B124">
            <v>0.96</v>
          </cell>
          <cell r="E124">
            <v>0.96</v>
          </cell>
          <cell r="F124">
            <v>1.92</v>
          </cell>
          <cell r="G124">
            <v>0.96</v>
          </cell>
        </row>
        <row r="125">
          <cell r="A125" t="str">
            <v>BIRF 3394</v>
          </cell>
          <cell r="B125">
            <v>14.795</v>
          </cell>
          <cell r="E125">
            <v>15.365</v>
          </cell>
          <cell r="F125">
            <v>30.16</v>
          </cell>
          <cell r="G125">
            <v>15.365</v>
          </cell>
        </row>
        <row r="126">
          <cell r="A126" t="str">
            <v>BIRF 3460</v>
          </cell>
          <cell r="C126">
            <v>0.82952964000000007</v>
          </cell>
          <cell r="E126">
            <v>0.82952964000000007</v>
          </cell>
          <cell r="F126">
            <v>1.6590592800000001</v>
          </cell>
          <cell r="G126">
            <v>1.6590592800000001</v>
          </cell>
        </row>
        <row r="127">
          <cell r="A127" t="str">
            <v>BIRF 3520</v>
          </cell>
          <cell r="C127">
            <v>12.645</v>
          </cell>
          <cell r="E127">
            <v>13.125</v>
          </cell>
          <cell r="F127">
            <v>25.77</v>
          </cell>
          <cell r="G127">
            <v>25.77</v>
          </cell>
        </row>
        <row r="128">
          <cell r="A128" t="str">
            <v>BIRF 3521</v>
          </cell>
          <cell r="C128">
            <v>7.0343948100000002</v>
          </cell>
          <cell r="E128">
            <v>7.3043948099999998</v>
          </cell>
          <cell r="F128">
            <v>14.33878962</v>
          </cell>
          <cell r="G128">
            <v>14.33878962</v>
          </cell>
        </row>
        <row r="129">
          <cell r="A129" t="str">
            <v>BIRF 3555</v>
          </cell>
          <cell r="B129">
            <v>22.5</v>
          </cell>
          <cell r="E129">
            <v>22.5</v>
          </cell>
          <cell r="F129">
            <v>45</v>
          </cell>
          <cell r="G129">
            <v>22.5</v>
          </cell>
        </row>
        <row r="130">
          <cell r="A130" t="str">
            <v>BIRF 3556</v>
          </cell>
          <cell r="B130">
            <v>12.185</v>
          </cell>
          <cell r="D130">
            <v>12.645</v>
          </cell>
          <cell r="F130">
            <v>24.83</v>
          </cell>
          <cell r="G130">
            <v>12.645</v>
          </cell>
        </row>
        <row r="131">
          <cell r="A131" t="str">
            <v>BIRF 3558</v>
          </cell>
          <cell r="C131">
            <v>20</v>
          </cell>
          <cell r="E131">
            <v>20</v>
          </cell>
          <cell r="F131">
            <v>40</v>
          </cell>
          <cell r="G131">
            <v>40</v>
          </cell>
        </row>
        <row r="132">
          <cell r="A132" t="str">
            <v>BIRF 3611</v>
          </cell>
          <cell r="C132">
            <v>16.252800000000001</v>
          </cell>
          <cell r="E132">
            <v>16.252800000000001</v>
          </cell>
          <cell r="F132">
            <v>32.505600000000001</v>
          </cell>
          <cell r="G132">
            <v>32.505600000000001</v>
          </cell>
        </row>
        <row r="133">
          <cell r="A133" t="str">
            <v>BIRF 3643</v>
          </cell>
          <cell r="C133">
            <v>4.9463983899999997</v>
          </cell>
          <cell r="E133">
            <v>4.9463983899999997</v>
          </cell>
          <cell r="F133">
            <v>9.8927967799999994</v>
          </cell>
          <cell r="G133">
            <v>9.8927967799999994</v>
          </cell>
        </row>
        <row r="134">
          <cell r="A134" t="str">
            <v>BIRF 3709</v>
          </cell>
          <cell r="B134">
            <v>6.6467400000000003</v>
          </cell>
          <cell r="D134">
            <v>6.6467400000000003</v>
          </cell>
          <cell r="F134">
            <v>13.293480000000001</v>
          </cell>
          <cell r="G134">
            <v>6.6467400000000003</v>
          </cell>
        </row>
        <row r="135">
          <cell r="A135" t="str">
            <v>BIRF 3710</v>
          </cell>
          <cell r="B135">
            <v>0.34299999999999997</v>
          </cell>
          <cell r="E135">
            <v>0.34299999999999997</v>
          </cell>
          <cell r="F135">
            <v>0.68599999999999994</v>
          </cell>
          <cell r="G135">
            <v>0.34299999999999997</v>
          </cell>
        </row>
        <row r="136">
          <cell r="A136" t="str">
            <v>BIRF 3794</v>
          </cell>
          <cell r="C136">
            <v>8.1572432900000003</v>
          </cell>
          <cell r="E136">
            <v>8.1572432900000003</v>
          </cell>
          <cell r="F136">
            <v>16.314486580000001</v>
          </cell>
          <cell r="G136">
            <v>16.314486580000001</v>
          </cell>
        </row>
        <row r="137">
          <cell r="A137" t="str">
            <v>BIRF 3836</v>
          </cell>
          <cell r="B137">
            <v>15</v>
          </cell>
          <cell r="E137">
            <v>15</v>
          </cell>
          <cell r="F137">
            <v>30</v>
          </cell>
          <cell r="G137">
            <v>15</v>
          </cell>
        </row>
        <row r="138">
          <cell r="A138" t="str">
            <v>BIRF 3860</v>
          </cell>
          <cell r="C138">
            <v>8.1949729599999994</v>
          </cell>
          <cell r="E138">
            <v>8.1949729599999994</v>
          </cell>
          <cell r="F138">
            <v>16.389945919999999</v>
          </cell>
          <cell r="G138">
            <v>16.389945919999999</v>
          </cell>
        </row>
        <row r="139">
          <cell r="A139" t="str">
            <v>BIRF 3877</v>
          </cell>
          <cell r="C139">
            <v>10.394919479999999</v>
          </cell>
          <cell r="E139">
            <v>10.394919479999999</v>
          </cell>
          <cell r="F139">
            <v>20.789838959999997</v>
          </cell>
          <cell r="G139">
            <v>20.789838959999997</v>
          </cell>
        </row>
        <row r="140">
          <cell r="A140" t="str">
            <v>BIRF 3878</v>
          </cell>
          <cell r="B140">
            <v>25</v>
          </cell>
          <cell r="D140">
            <v>25</v>
          </cell>
          <cell r="F140">
            <v>50</v>
          </cell>
          <cell r="G140">
            <v>25</v>
          </cell>
        </row>
        <row r="141">
          <cell r="A141" t="str">
            <v>BIRF 3921</v>
          </cell>
          <cell r="C141">
            <v>5.4823690000000003</v>
          </cell>
          <cell r="E141">
            <v>5.4823690000000003</v>
          </cell>
          <cell r="F141">
            <v>10.964738000000001</v>
          </cell>
          <cell r="G141">
            <v>10.964738000000001</v>
          </cell>
        </row>
        <row r="142">
          <cell r="A142" t="str">
            <v>BIRF 3926</v>
          </cell>
          <cell r="B142">
            <v>27.777777659999998</v>
          </cell>
          <cell r="D142">
            <v>27.777777659999998</v>
          </cell>
          <cell r="F142">
            <v>55.555555319999996</v>
          </cell>
          <cell r="G142">
            <v>27.777777659999998</v>
          </cell>
        </row>
        <row r="143">
          <cell r="A143" t="str">
            <v>BIRF 3927</v>
          </cell>
          <cell r="C143">
            <v>1.3862619600000001</v>
          </cell>
          <cell r="E143">
            <v>1.3862619600000001</v>
          </cell>
          <cell r="F143">
            <v>2.7725239200000003</v>
          </cell>
          <cell r="G143">
            <v>2.7725239200000003</v>
          </cell>
        </row>
        <row r="144">
          <cell r="A144" t="str">
            <v>BIRF 3931</v>
          </cell>
          <cell r="B144">
            <v>3.7231199999999998</v>
          </cell>
          <cell r="E144">
            <v>3.7231199999999998</v>
          </cell>
          <cell r="F144">
            <v>7.4462399999999995</v>
          </cell>
          <cell r="G144">
            <v>3.7231199999999998</v>
          </cell>
        </row>
        <row r="145">
          <cell r="A145" t="str">
            <v>BIRF 3948</v>
          </cell>
          <cell r="B145">
            <v>0.49356957000000001</v>
          </cell>
          <cell r="E145">
            <v>0.49356957000000001</v>
          </cell>
          <cell r="F145">
            <v>0.98713914000000003</v>
          </cell>
          <cell r="G145">
            <v>0.49356957000000001</v>
          </cell>
        </row>
        <row r="146">
          <cell r="A146" t="str">
            <v>BIRF 3957</v>
          </cell>
          <cell r="B146">
            <v>8.4426269299999994</v>
          </cell>
          <cell r="D146">
            <v>8.4426269299999994</v>
          </cell>
          <cell r="F146">
            <v>16.885253859999999</v>
          </cell>
          <cell r="G146">
            <v>8.4426269299999994</v>
          </cell>
        </row>
        <row r="147">
          <cell r="A147" t="str">
            <v>BIRF 3958</v>
          </cell>
          <cell r="B147">
            <v>0.25867266</v>
          </cell>
          <cell r="D147">
            <v>0.25867266</v>
          </cell>
          <cell r="F147">
            <v>0.51734532</v>
          </cell>
          <cell r="G147">
            <v>0.25867266</v>
          </cell>
        </row>
        <row r="148">
          <cell r="A148" t="str">
            <v>BIRF 3960</v>
          </cell>
          <cell r="C148">
            <v>1.1284000000000001</v>
          </cell>
          <cell r="E148">
            <v>1.1284000000000001</v>
          </cell>
          <cell r="F148">
            <v>2.2568000000000001</v>
          </cell>
          <cell r="G148">
            <v>2.2568000000000001</v>
          </cell>
        </row>
        <row r="149">
          <cell r="A149" t="str">
            <v>BIRF 3971</v>
          </cell>
          <cell r="C149">
            <v>4.6400106299999999</v>
          </cell>
          <cell r="E149">
            <v>4.6400106299999999</v>
          </cell>
          <cell r="F149">
            <v>9.2800212599999998</v>
          </cell>
          <cell r="G149">
            <v>9.2800212599999998</v>
          </cell>
        </row>
        <row r="150">
          <cell r="A150" t="str">
            <v>BIRF 4002</v>
          </cell>
          <cell r="B150">
            <v>13.888888810000001</v>
          </cell>
          <cell r="E150">
            <v>13.888888810000001</v>
          </cell>
          <cell r="F150">
            <v>27.777777620000002</v>
          </cell>
          <cell r="G150">
            <v>13.888888810000001</v>
          </cell>
        </row>
        <row r="151">
          <cell r="A151" t="str">
            <v>BIRF 4003</v>
          </cell>
          <cell r="B151">
            <v>5</v>
          </cell>
          <cell r="D151">
            <v>5</v>
          </cell>
          <cell r="F151">
            <v>10</v>
          </cell>
          <cell r="G151">
            <v>5</v>
          </cell>
        </row>
        <row r="152">
          <cell r="A152" t="str">
            <v>BIRF 4004</v>
          </cell>
          <cell r="B152">
            <v>1.20150504</v>
          </cell>
          <cell r="D152">
            <v>1.20150504</v>
          </cell>
          <cell r="F152">
            <v>2.40301008</v>
          </cell>
          <cell r="G152">
            <v>1.20150504</v>
          </cell>
        </row>
        <row r="153">
          <cell r="A153" t="str">
            <v>BIRF 4085</v>
          </cell>
          <cell r="C153">
            <v>0.33469928999999998</v>
          </cell>
          <cell r="E153">
            <v>0.33469928999999998</v>
          </cell>
          <cell r="F153">
            <v>0.66939857999999997</v>
          </cell>
          <cell r="G153">
            <v>0.66939857999999997</v>
          </cell>
        </row>
        <row r="154">
          <cell r="A154" t="str">
            <v>BIRF 4093</v>
          </cell>
          <cell r="B154">
            <v>5.3610955699999989</v>
          </cell>
          <cell r="E154">
            <v>5.3610955699999989</v>
          </cell>
          <cell r="F154">
            <v>10.722191139999998</v>
          </cell>
          <cell r="G154">
            <v>5.3610955699999989</v>
          </cell>
        </row>
        <row r="155">
          <cell r="A155" t="str">
            <v>BIRF 4116</v>
          </cell>
          <cell r="B155">
            <v>15</v>
          </cell>
          <cell r="D155">
            <v>15</v>
          </cell>
          <cell r="F155">
            <v>30</v>
          </cell>
          <cell r="G155">
            <v>15</v>
          </cell>
        </row>
        <row r="156">
          <cell r="A156" t="str">
            <v>BIRF 4117</v>
          </cell>
          <cell r="B156">
            <v>5.5631622699999994</v>
          </cell>
          <cell r="D156">
            <v>5.5631622699999994</v>
          </cell>
          <cell r="F156">
            <v>11.126324539999999</v>
          </cell>
          <cell r="G156">
            <v>5.5631622699999994</v>
          </cell>
        </row>
        <row r="157">
          <cell r="A157" t="str">
            <v>BIRF 4131</v>
          </cell>
          <cell r="C157">
            <v>1</v>
          </cell>
          <cell r="E157">
            <v>1</v>
          </cell>
          <cell r="F157">
            <v>2</v>
          </cell>
          <cell r="G157">
            <v>2</v>
          </cell>
        </row>
        <row r="158">
          <cell r="A158" t="str">
            <v>BIRF 4150</v>
          </cell>
          <cell r="B158">
            <v>0.96705050999999997</v>
          </cell>
          <cell r="E158">
            <v>0.96705050999999997</v>
          </cell>
          <cell r="F158">
            <v>1.9341010199999999</v>
          </cell>
          <cell r="G158">
            <v>0.96705050999999997</v>
          </cell>
        </row>
        <row r="159">
          <cell r="A159" t="str">
            <v>BIRF 4163</v>
          </cell>
          <cell r="C159">
            <v>5.3479965599999995</v>
          </cell>
          <cell r="E159">
            <v>5.3479965599999995</v>
          </cell>
          <cell r="F159">
            <v>10.695993119999999</v>
          </cell>
          <cell r="G159">
            <v>10.695993119999999</v>
          </cell>
        </row>
        <row r="160">
          <cell r="A160" t="str">
            <v>BIRF 4164</v>
          </cell>
          <cell r="B160">
            <v>4.0909203600000001</v>
          </cell>
          <cell r="D160">
            <v>4.0909203600000001</v>
          </cell>
          <cell r="F160">
            <v>8.1818407200000003</v>
          </cell>
          <cell r="G160">
            <v>4.0909203600000001</v>
          </cell>
        </row>
        <row r="161">
          <cell r="A161" t="str">
            <v>BIRF 4168</v>
          </cell>
          <cell r="C161">
            <v>0.74911676999999999</v>
          </cell>
          <cell r="E161">
            <v>0.74911676999999999</v>
          </cell>
          <cell r="F161">
            <v>1.49823354</v>
          </cell>
          <cell r="G161">
            <v>1.49823354</v>
          </cell>
        </row>
        <row r="162">
          <cell r="A162" t="str">
            <v>BIRF 4195</v>
          </cell>
          <cell r="B162">
            <v>9.9977800000000006</v>
          </cell>
          <cell r="E162">
            <v>9.9977800000000006</v>
          </cell>
          <cell r="F162">
            <v>19.995560000000001</v>
          </cell>
          <cell r="G162">
            <v>9.9977800000000006</v>
          </cell>
        </row>
        <row r="163">
          <cell r="A163" t="str">
            <v>BIRF 4212</v>
          </cell>
          <cell r="B163">
            <v>2.00987582</v>
          </cell>
          <cell r="E163">
            <v>2.00987582</v>
          </cell>
          <cell r="F163">
            <v>4.01975164</v>
          </cell>
          <cell r="G163">
            <v>2.00987582</v>
          </cell>
        </row>
        <row r="164">
          <cell r="A164" t="str">
            <v>BIRF 4218</v>
          </cell>
          <cell r="C164">
            <v>2.4998999999999998</v>
          </cell>
          <cell r="E164">
            <v>2.4998999999999998</v>
          </cell>
          <cell r="F164">
            <v>4.9997999999999996</v>
          </cell>
          <cell r="G164">
            <v>4.9997999999999996</v>
          </cell>
        </row>
        <row r="165">
          <cell r="A165" t="str">
            <v>BIRF 4219</v>
          </cell>
          <cell r="C165">
            <v>3.75</v>
          </cell>
          <cell r="E165">
            <v>3.75</v>
          </cell>
          <cell r="F165">
            <v>7.5</v>
          </cell>
          <cell r="G165">
            <v>7.5</v>
          </cell>
        </row>
        <row r="166">
          <cell r="A166" t="str">
            <v>BIRF 4220</v>
          </cell>
          <cell r="C166">
            <v>1.7499</v>
          </cell>
          <cell r="E166">
            <v>1.7499</v>
          </cell>
          <cell r="F166">
            <v>3.4998</v>
          </cell>
          <cell r="G166">
            <v>3.4998</v>
          </cell>
        </row>
        <row r="167">
          <cell r="A167" t="str">
            <v>BIRF 4221</v>
          </cell>
          <cell r="C167">
            <v>5</v>
          </cell>
          <cell r="E167">
            <v>5</v>
          </cell>
          <cell r="F167">
            <v>10</v>
          </cell>
          <cell r="G167">
            <v>10</v>
          </cell>
        </row>
        <row r="168">
          <cell r="A168" t="str">
            <v>BIRF 4273</v>
          </cell>
          <cell r="B168">
            <v>1.6701574099999998</v>
          </cell>
          <cell r="D168">
            <v>1.6701574099999998</v>
          </cell>
          <cell r="F168">
            <v>3.3403148199999997</v>
          </cell>
          <cell r="G168">
            <v>1.6701574099999998</v>
          </cell>
        </row>
        <row r="169">
          <cell r="A169" t="str">
            <v>BIRF 4281</v>
          </cell>
          <cell r="C169">
            <v>0.23712211</v>
          </cell>
          <cell r="E169">
            <v>0.23712211</v>
          </cell>
          <cell r="F169">
            <v>0.47424421999999999</v>
          </cell>
          <cell r="G169">
            <v>0.47424421999999999</v>
          </cell>
        </row>
        <row r="170">
          <cell r="A170" t="str">
            <v>BIRF 4282</v>
          </cell>
          <cell r="B170">
            <v>1.3681000000000001</v>
          </cell>
          <cell r="E170">
            <v>1.3681000000000001</v>
          </cell>
          <cell r="F170">
            <v>2.7362000000000002</v>
          </cell>
          <cell r="G170">
            <v>1.3681000000000001</v>
          </cell>
        </row>
        <row r="171">
          <cell r="A171" t="str">
            <v>BIRF 4295</v>
          </cell>
          <cell r="C171">
            <v>17.695014309999998</v>
          </cell>
          <cell r="E171">
            <v>17.695014309999998</v>
          </cell>
          <cell r="F171">
            <v>35.390028619999995</v>
          </cell>
          <cell r="G171">
            <v>35.390028619999995</v>
          </cell>
        </row>
        <row r="172">
          <cell r="A172" t="str">
            <v>BIRF 4313</v>
          </cell>
          <cell r="C172">
            <v>5.9256000000000002</v>
          </cell>
          <cell r="E172">
            <v>5.9256000000000002</v>
          </cell>
          <cell r="F172">
            <v>11.8512</v>
          </cell>
          <cell r="G172">
            <v>11.8512</v>
          </cell>
        </row>
        <row r="173">
          <cell r="A173" t="str">
            <v>BIRF 4314</v>
          </cell>
          <cell r="C173">
            <v>0.1181696</v>
          </cell>
          <cell r="E173">
            <v>0.1181696</v>
          </cell>
          <cell r="F173">
            <v>0.2363392</v>
          </cell>
          <cell r="G173">
            <v>0.2363392</v>
          </cell>
        </row>
        <row r="174">
          <cell r="A174" t="str">
            <v>BIRF 4366</v>
          </cell>
          <cell r="B174">
            <v>14.2</v>
          </cell>
          <cell r="D174">
            <v>14.2</v>
          </cell>
          <cell r="F174">
            <v>28.4</v>
          </cell>
          <cell r="G174">
            <v>14.2</v>
          </cell>
        </row>
        <row r="175">
          <cell r="A175" t="str">
            <v>BIRF 4398</v>
          </cell>
          <cell r="C175">
            <v>1.8989203400000001</v>
          </cell>
          <cell r="E175">
            <v>1.9530035100000001</v>
          </cell>
          <cell r="F175">
            <v>3.8519238500000004</v>
          </cell>
          <cell r="G175">
            <v>3.8519238500000004</v>
          </cell>
        </row>
        <row r="176">
          <cell r="A176" t="str">
            <v>BIRF 4405-1</v>
          </cell>
          <cell r="C176">
            <v>0</v>
          </cell>
          <cell r="E176">
            <v>62.5</v>
          </cell>
          <cell r="F176">
            <v>62.5</v>
          </cell>
          <cell r="G176">
            <v>62.5</v>
          </cell>
        </row>
        <row r="177">
          <cell r="A177" t="str">
            <v>BIRF 4423</v>
          </cell>
          <cell r="B177">
            <v>0.49579602</v>
          </cell>
          <cell r="E177">
            <v>0.49579602</v>
          </cell>
          <cell r="F177">
            <v>0.99159204000000001</v>
          </cell>
          <cell r="G177">
            <v>0.49579602</v>
          </cell>
        </row>
        <row r="178">
          <cell r="A178" t="str">
            <v>BIRF 4454</v>
          </cell>
          <cell r="B178">
            <v>0.14222764000000002</v>
          </cell>
          <cell r="D178">
            <v>0.14222764000000002</v>
          </cell>
          <cell r="F178">
            <v>0.28445528000000003</v>
          </cell>
          <cell r="G178">
            <v>0.14222764000000002</v>
          </cell>
        </row>
        <row r="179">
          <cell r="A179" t="str">
            <v>BIRF 4459</v>
          </cell>
          <cell r="C179">
            <v>0.5</v>
          </cell>
          <cell r="E179">
            <v>0.5</v>
          </cell>
          <cell r="F179">
            <v>1</v>
          </cell>
          <cell r="G179">
            <v>1</v>
          </cell>
        </row>
        <row r="180">
          <cell r="A180" t="str">
            <v>BIRF 4472</v>
          </cell>
          <cell r="C180">
            <v>1.65E-3</v>
          </cell>
          <cell r="E180">
            <v>1.6999999999999999E-3</v>
          </cell>
          <cell r="F180">
            <v>3.3499999999999997E-3</v>
          </cell>
          <cell r="G180">
            <v>3.3499999999999997E-3</v>
          </cell>
        </row>
        <row r="181">
          <cell r="A181" t="str">
            <v>BIRF 4484</v>
          </cell>
          <cell r="B181">
            <v>0.37867683000000002</v>
          </cell>
          <cell r="D181">
            <v>0.37867683000000002</v>
          </cell>
          <cell r="F181">
            <v>0.75735366000000004</v>
          </cell>
          <cell r="G181">
            <v>0.37867683000000002</v>
          </cell>
        </row>
        <row r="182">
          <cell r="A182" t="str">
            <v>BIRF 4516</v>
          </cell>
          <cell r="B182">
            <v>1.6812416399999999</v>
          </cell>
          <cell r="D182">
            <v>1.6812416399999999</v>
          </cell>
          <cell r="F182">
            <v>3.3624832799999997</v>
          </cell>
          <cell r="G182">
            <v>1.6812416399999999</v>
          </cell>
        </row>
        <row r="183">
          <cell r="A183" t="str">
            <v>BIRF 4578</v>
          </cell>
          <cell r="C183">
            <v>0</v>
          </cell>
          <cell r="E183">
            <v>0</v>
          </cell>
          <cell r="F183">
            <v>0</v>
          </cell>
          <cell r="G183">
            <v>0</v>
          </cell>
        </row>
        <row r="184">
          <cell r="A184" t="str">
            <v>BIRF 4580</v>
          </cell>
          <cell r="C184">
            <v>0</v>
          </cell>
          <cell r="E184">
            <v>1.9992570000000001E-2</v>
          </cell>
          <cell r="F184">
            <v>1.9992570000000001E-2</v>
          </cell>
          <cell r="G184">
            <v>1.9992570000000001E-2</v>
          </cell>
        </row>
        <row r="185">
          <cell r="A185" t="str">
            <v>BIRF 4585</v>
          </cell>
          <cell r="C185">
            <v>0</v>
          </cell>
          <cell r="E185">
            <v>0</v>
          </cell>
          <cell r="F185">
            <v>0</v>
          </cell>
          <cell r="G185">
            <v>0</v>
          </cell>
        </row>
        <row r="186">
          <cell r="A186" t="str">
            <v>BIRF 4586</v>
          </cell>
          <cell r="C186">
            <v>0</v>
          </cell>
          <cell r="E186">
            <v>0</v>
          </cell>
          <cell r="F186">
            <v>0</v>
          </cell>
          <cell r="G186">
            <v>0</v>
          </cell>
        </row>
        <row r="187">
          <cell r="A187" t="str">
            <v>BIRF 4634</v>
          </cell>
          <cell r="B187">
            <v>0</v>
          </cell>
          <cell r="E187">
            <v>0</v>
          </cell>
          <cell r="F187">
            <v>0</v>
          </cell>
          <cell r="G187">
            <v>0</v>
          </cell>
        </row>
        <row r="188">
          <cell r="A188" t="str">
            <v>BIRF 4640</v>
          </cell>
          <cell r="C188">
            <v>0</v>
          </cell>
          <cell r="E188">
            <v>0</v>
          </cell>
          <cell r="F188">
            <v>0</v>
          </cell>
          <cell r="G188">
            <v>0</v>
          </cell>
        </row>
        <row r="189">
          <cell r="A189" t="str">
            <v>BIRF 7075</v>
          </cell>
          <cell r="B189">
            <v>10</v>
          </cell>
          <cell r="D189">
            <v>10</v>
          </cell>
          <cell r="F189">
            <v>20</v>
          </cell>
          <cell r="G189">
            <v>10</v>
          </cell>
        </row>
        <row r="190">
          <cell r="A190" t="str">
            <v>BIRF 7157</v>
          </cell>
          <cell r="C190">
            <v>0</v>
          </cell>
          <cell r="E190">
            <v>0</v>
          </cell>
          <cell r="F190">
            <v>0</v>
          </cell>
          <cell r="G190">
            <v>0</v>
          </cell>
        </row>
        <row r="191">
          <cell r="A191" t="str">
            <v>BIRF 7171</v>
          </cell>
          <cell r="B191">
            <v>0</v>
          </cell>
          <cell r="D191">
            <v>0</v>
          </cell>
          <cell r="F191">
            <v>0</v>
          </cell>
          <cell r="G191">
            <v>0</v>
          </cell>
        </row>
        <row r="192">
          <cell r="A192" t="str">
            <v>BIRF 7199</v>
          </cell>
          <cell r="C192">
            <v>0</v>
          </cell>
          <cell r="E192">
            <v>0</v>
          </cell>
          <cell r="F192">
            <v>0</v>
          </cell>
          <cell r="G192">
            <v>0</v>
          </cell>
        </row>
        <row r="193">
          <cell r="A193" t="str">
            <v>BNA/ATC</v>
          </cell>
          <cell r="C193">
            <v>0.315030370059033</v>
          </cell>
          <cell r="E193">
            <v>0.315030370059033</v>
          </cell>
          <cell r="F193">
            <v>0.63006074011806601</v>
          </cell>
          <cell r="G193">
            <v>0.63006074011806601</v>
          </cell>
        </row>
        <row r="194">
          <cell r="A194" t="str">
            <v>BNA/NASA</v>
          </cell>
          <cell r="B194">
            <v>8.2066110000000005</v>
          </cell>
          <cell r="D194">
            <v>8.3059989999999999</v>
          </cell>
          <cell r="F194">
            <v>16.512610000000002</v>
          </cell>
          <cell r="G194">
            <v>8.3059989999999999</v>
          </cell>
        </row>
        <row r="195">
          <cell r="A195" t="str">
            <v>BNA/PAMI</v>
          </cell>
          <cell r="B195">
            <v>4.4370753412635633</v>
          </cell>
          <cell r="C195">
            <v>4.4370753412635633</v>
          </cell>
          <cell r="D195">
            <v>1.3613754622801</v>
          </cell>
          <cell r="E195">
            <v>0.68068773114004999</v>
          </cell>
          <cell r="F195">
            <v>10.916213875947276</v>
          </cell>
          <cell r="G195">
            <v>6.4791385346837131</v>
          </cell>
        </row>
        <row r="196">
          <cell r="A196" t="str">
            <v>BNA/PROVLP</v>
          </cell>
          <cell r="C196">
            <v>1.38910700263896</v>
          </cell>
          <cell r="E196">
            <v>0</v>
          </cell>
          <cell r="F196">
            <v>1.38910700263896</v>
          </cell>
          <cell r="G196">
            <v>1.38910700263896</v>
          </cell>
        </row>
        <row r="197">
          <cell r="A197" t="str">
            <v>BNA/PROVLR</v>
          </cell>
          <cell r="C197">
            <v>0.16384499999999999</v>
          </cell>
          <cell r="F197">
            <v>0.16384499999999999</v>
          </cell>
          <cell r="G197">
            <v>0.16384499999999999</v>
          </cell>
        </row>
        <row r="198">
          <cell r="A198" t="str">
            <v>BNA/REST</v>
          </cell>
          <cell r="B198">
            <v>41.469500557866702</v>
          </cell>
          <cell r="C198">
            <v>41.469500557866702</v>
          </cell>
          <cell r="E198">
            <v>82.939001110601311</v>
          </cell>
          <cell r="F198">
            <v>165.87800222633473</v>
          </cell>
          <cell r="G198">
            <v>124.40850166846801</v>
          </cell>
        </row>
        <row r="199">
          <cell r="A199" t="str">
            <v>BNA/SALUD</v>
          </cell>
          <cell r="C199">
            <v>6.6931827236161645</v>
          </cell>
          <cell r="E199">
            <v>6.6931827236161645</v>
          </cell>
          <cell r="F199">
            <v>13.386365447232329</v>
          </cell>
          <cell r="G199">
            <v>13.386365447232329</v>
          </cell>
        </row>
        <row r="200">
          <cell r="A200" t="str">
            <v>BNA/TESORO/BCO</v>
          </cell>
          <cell r="C200">
            <v>0.70943817188627656</v>
          </cell>
          <cell r="E200">
            <v>0.70943817188627656</v>
          </cell>
          <cell r="F200">
            <v>1.4188763437725531</v>
          </cell>
          <cell r="G200">
            <v>1.4188763437725531</v>
          </cell>
        </row>
        <row r="201">
          <cell r="A201" t="str">
            <v>BNLH/PROVMI</v>
          </cell>
          <cell r="C201">
            <v>0.32500000000000001</v>
          </cell>
          <cell r="E201">
            <v>0.32500000000000001</v>
          </cell>
          <cell r="F201">
            <v>0.65</v>
          </cell>
          <cell r="G201">
            <v>0.65</v>
          </cell>
        </row>
        <row r="202">
          <cell r="A202" t="str">
            <v>BODEN 2007 - II</v>
          </cell>
          <cell r="B202">
            <v>56.747926218915701</v>
          </cell>
          <cell r="D202">
            <v>56.747926218915701</v>
          </cell>
          <cell r="F202">
            <v>113.4958524378314</v>
          </cell>
          <cell r="G202">
            <v>56.747926218915701</v>
          </cell>
        </row>
        <row r="203">
          <cell r="A203" t="str">
            <v>BODEN 2012 - II</v>
          </cell>
          <cell r="B203">
            <v>0</v>
          </cell>
          <cell r="D203">
            <v>45.980799879999999</v>
          </cell>
          <cell r="F203">
            <v>45.980799879999999</v>
          </cell>
          <cell r="G203">
            <v>45.980799879999999</v>
          </cell>
        </row>
        <row r="204">
          <cell r="A204" t="str">
            <v>BOGAR</v>
          </cell>
          <cell r="B204">
            <v>40.06654561933469</v>
          </cell>
          <cell r="C204">
            <v>120.19963685800408</v>
          </cell>
          <cell r="D204">
            <v>80.133091238669351</v>
          </cell>
          <cell r="E204">
            <v>160.26618247733879</v>
          </cell>
          <cell r="F204">
            <v>400.66545619334693</v>
          </cell>
          <cell r="G204">
            <v>360.59891057401222</v>
          </cell>
        </row>
        <row r="205">
          <cell r="A205" t="str">
            <v>BONOS/PROVSJ</v>
          </cell>
          <cell r="C205">
            <v>0</v>
          </cell>
          <cell r="E205">
            <v>6.8257844263313094</v>
          </cell>
          <cell r="F205">
            <v>6.8257844263313094</v>
          </cell>
          <cell r="G205">
            <v>6.8257844263313094</v>
          </cell>
        </row>
        <row r="206">
          <cell r="A206" t="str">
            <v>BP05/B400</v>
          </cell>
          <cell r="B206">
            <v>0</v>
          </cell>
          <cell r="C206">
            <v>0</v>
          </cell>
          <cell r="D206">
            <v>0</v>
          </cell>
          <cell r="E206">
            <v>333.43597670816501</v>
          </cell>
          <cell r="F206">
            <v>333.43597670816501</v>
          </cell>
          <cell r="G206">
            <v>333.43597670816501</v>
          </cell>
        </row>
        <row r="207">
          <cell r="A207" t="str">
            <v>BP06/B450-Fid1</v>
          </cell>
          <cell r="B207">
            <v>0</v>
          </cell>
          <cell r="C207">
            <v>0</v>
          </cell>
          <cell r="D207">
            <v>0</v>
          </cell>
          <cell r="E207">
            <v>0</v>
          </cell>
          <cell r="F207">
            <v>0</v>
          </cell>
          <cell r="G207">
            <v>0</v>
          </cell>
        </row>
        <row r="208">
          <cell r="A208" t="str">
            <v>BP06/B450-Fid3</v>
          </cell>
          <cell r="B208">
            <v>0</v>
          </cell>
          <cell r="C208">
            <v>0</v>
          </cell>
          <cell r="D208">
            <v>0</v>
          </cell>
          <cell r="E208">
            <v>0</v>
          </cell>
          <cell r="F208">
            <v>0</v>
          </cell>
          <cell r="G208">
            <v>0</v>
          </cell>
        </row>
        <row r="209">
          <cell r="A209" t="str">
            <v>BP06/B450-Fid4</v>
          </cell>
          <cell r="B209">
            <v>0</v>
          </cell>
          <cell r="C209">
            <v>0</v>
          </cell>
          <cell r="D209">
            <v>0</v>
          </cell>
          <cell r="E209">
            <v>0</v>
          </cell>
          <cell r="F209">
            <v>0</v>
          </cell>
          <cell r="G209">
            <v>0</v>
          </cell>
        </row>
        <row r="210">
          <cell r="A210" t="str">
            <v>BP06/E580</v>
          </cell>
          <cell r="B210">
            <v>0</v>
          </cell>
          <cell r="C210">
            <v>1.3984493562720699</v>
          </cell>
          <cell r="D210">
            <v>0</v>
          </cell>
          <cell r="E210">
            <v>1.3984493562720699</v>
          </cell>
          <cell r="F210">
            <v>2.7968987125441398</v>
          </cell>
          <cell r="G210">
            <v>2.7968987125441398</v>
          </cell>
        </row>
        <row r="211">
          <cell r="A211" t="str">
            <v>BP07/B450</v>
          </cell>
          <cell r="B211">
            <v>0</v>
          </cell>
          <cell r="C211">
            <v>0</v>
          </cell>
          <cell r="D211">
            <v>0</v>
          </cell>
          <cell r="E211">
            <v>0</v>
          </cell>
          <cell r="F211">
            <v>0</v>
          </cell>
          <cell r="G211">
            <v>0</v>
          </cell>
        </row>
        <row r="212">
          <cell r="A212" t="str">
            <v>BRA/TESORO</v>
          </cell>
          <cell r="C212">
            <v>0.15316454000000002</v>
          </cell>
          <cell r="E212">
            <v>0.12253164</v>
          </cell>
          <cell r="F212">
            <v>0.27569618000000001</v>
          </cell>
          <cell r="G212">
            <v>0.27569618000000001</v>
          </cell>
        </row>
        <row r="213">
          <cell r="A213" t="str">
            <v>BRA/YACYRETA</v>
          </cell>
          <cell r="B213">
            <v>0.85686465999999994</v>
          </cell>
          <cell r="C213">
            <v>1.3726194800000002</v>
          </cell>
          <cell r="D213">
            <v>0.49834411999999995</v>
          </cell>
          <cell r="E213">
            <v>1.1107129199999999</v>
          </cell>
          <cell r="F213">
            <v>3.83854118</v>
          </cell>
          <cell r="G213">
            <v>2.9816765199999997</v>
          </cell>
        </row>
        <row r="214">
          <cell r="A214" t="str">
            <v>BT05</v>
          </cell>
          <cell r="C214">
            <v>561.91741383219005</v>
          </cell>
          <cell r="F214">
            <v>561.91741383219005</v>
          </cell>
          <cell r="G214">
            <v>561.91741383219005</v>
          </cell>
        </row>
        <row r="215">
          <cell r="A215" t="str">
            <v>BT06</v>
          </cell>
          <cell r="C215">
            <v>0</v>
          </cell>
          <cell r="E215">
            <v>0</v>
          </cell>
          <cell r="F215">
            <v>0</v>
          </cell>
          <cell r="G215">
            <v>0</v>
          </cell>
        </row>
        <row r="216">
          <cell r="A216" t="str">
            <v>BT27</v>
          </cell>
          <cell r="B216">
            <v>0</v>
          </cell>
          <cell r="E216">
            <v>0</v>
          </cell>
          <cell r="F216">
            <v>0</v>
          </cell>
          <cell r="G216">
            <v>0</v>
          </cell>
        </row>
        <row r="217">
          <cell r="A217" t="str">
            <v>CHINA/EJERCITO</v>
          </cell>
          <cell r="E217">
            <v>0.33333333000000004</v>
          </cell>
          <cell r="F217">
            <v>0.33333333000000004</v>
          </cell>
          <cell r="G217">
            <v>0.33333333000000004</v>
          </cell>
        </row>
        <row r="218">
          <cell r="A218" t="str">
            <v>CITILA/RELEXT</v>
          </cell>
          <cell r="B218">
            <v>1.058216E-2</v>
          </cell>
          <cell r="C218">
            <v>1.0205809999999999E-2</v>
          </cell>
          <cell r="D218">
            <v>6.9971E-3</v>
          </cell>
          <cell r="E218">
            <v>1.423314E-2</v>
          </cell>
          <cell r="F218">
            <v>4.201821E-2</v>
          </cell>
          <cell r="G218">
            <v>3.143605E-2</v>
          </cell>
        </row>
        <row r="219">
          <cell r="A219" t="str">
            <v>CLPARIS</v>
          </cell>
          <cell r="B219">
            <v>0</v>
          </cell>
          <cell r="C219">
            <v>157.53507166183735</v>
          </cell>
          <cell r="E219">
            <v>157.53507166183735</v>
          </cell>
          <cell r="F219">
            <v>315.0701433236747</v>
          </cell>
          <cell r="G219">
            <v>315.0701433236747</v>
          </cell>
        </row>
        <row r="220">
          <cell r="A220" t="str">
            <v>DBF/CONEA</v>
          </cell>
          <cell r="E220">
            <v>4.4960483950313597</v>
          </cell>
          <cell r="F220">
            <v>4.4960483950313597</v>
          </cell>
          <cell r="G220">
            <v>4.4960483950313597</v>
          </cell>
        </row>
        <row r="221">
          <cell r="A221" t="str">
            <v>DISD</v>
          </cell>
          <cell r="C221">
            <v>0</v>
          </cell>
          <cell r="E221">
            <v>0</v>
          </cell>
          <cell r="F221">
            <v>0</v>
          </cell>
          <cell r="G221">
            <v>0</v>
          </cell>
        </row>
        <row r="222">
          <cell r="A222" t="str">
            <v>DISDDM</v>
          </cell>
          <cell r="C222">
            <v>0</v>
          </cell>
          <cell r="E222">
            <v>0</v>
          </cell>
          <cell r="F222">
            <v>0</v>
          </cell>
          <cell r="G222">
            <v>0</v>
          </cell>
        </row>
        <row r="223">
          <cell r="A223" t="str">
            <v>EDC/YACYRETA</v>
          </cell>
          <cell r="B223">
            <v>2.3741216999999999</v>
          </cell>
          <cell r="E223">
            <v>2.3741216999999999</v>
          </cell>
          <cell r="F223">
            <v>4.7482433999999998</v>
          </cell>
          <cell r="G223">
            <v>2.3741216999999999</v>
          </cell>
        </row>
        <row r="224">
          <cell r="A224" t="str">
            <v>EEUU/TESORO</v>
          </cell>
          <cell r="B224">
            <v>0</v>
          </cell>
          <cell r="C224">
            <v>0</v>
          </cell>
          <cell r="E224">
            <v>2.6910750000000001</v>
          </cell>
          <cell r="F224">
            <v>2.6910750000000001</v>
          </cell>
          <cell r="G224">
            <v>2.6910750000000001</v>
          </cell>
        </row>
        <row r="225">
          <cell r="A225" t="str">
            <v>EIB/VIALIDAD</v>
          </cell>
          <cell r="C225">
            <v>1.22149777</v>
          </cell>
          <cell r="E225">
            <v>1.2617216</v>
          </cell>
          <cell r="F225">
            <v>2.48321937</v>
          </cell>
          <cell r="G225">
            <v>2.48321937</v>
          </cell>
        </row>
        <row r="226">
          <cell r="A226" t="str">
            <v>EL/ARP-61</v>
          </cell>
          <cell r="B226">
            <v>0</v>
          </cell>
          <cell r="D226">
            <v>0</v>
          </cell>
          <cell r="F226">
            <v>0</v>
          </cell>
          <cell r="G226">
            <v>0</v>
          </cell>
        </row>
        <row r="227">
          <cell r="A227" t="str">
            <v>EL/DEM-40</v>
          </cell>
          <cell r="C227">
            <v>0</v>
          </cell>
          <cell r="F227">
            <v>0</v>
          </cell>
          <cell r="G227">
            <v>0</v>
          </cell>
        </row>
        <row r="228">
          <cell r="A228" t="str">
            <v>EL/DEM-44</v>
          </cell>
          <cell r="C228">
            <v>0</v>
          </cell>
          <cell r="F228">
            <v>0</v>
          </cell>
          <cell r="G228">
            <v>0</v>
          </cell>
        </row>
        <row r="229">
          <cell r="A229" t="str">
            <v>EL/DEM-52</v>
          </cell>
          <cell r="E229">
            <v>0</v>
          </cell>
          <cell r="F229">
            <v>0</v>
          </cell>
          <cell r="G229">
            <v>0</v>
          </cell>
        </row>
        <row r="230">
          <cell r="A230" t="str">
            <v>EL/DEM-55</v>
          </cell>
          <cell r="E230">
            <v>0</v>
          </cell>
          <cell r="F230">
            <v>0</v>
          </cell>
          <cell r="G230">
            <v>0</v>
          </cell>
        </row>
        <row r="231">
          <cell r="A231" t="str">
            <v>EL/DEM-59</v>
          </cell>
          <cell r="B231">
            <v>628.81795744680801</v>
          </cell>
          <cell r="F231">
            <v>628.81795744680801</v>
          </cell>
          <cell r="G231">
            <v>0</v>
          </cell>
        </row>
        <row r="232">
          <cell r="A232" t="str">
            <v>EL/DEM-72</v>
          </cell>
          <cell r="E232">
            <v>0</v>
          </cell>
          <cell r="F232">
            <v>0</v>
          </cell>
          <cell r="G232">
            <v>0</v>
          </cell>
        </row>
        <row r="233">
          <cell r="A233" t="str">
            <v>EL/DEM-76</v>
          </cell>
          <cell r="B233">
            <v>0</v>
          </cell>
          <cell r="F233">
            <v>0</v>
          </cell>
          <cell r="G233">
            <v>0</v>
          </cell>
        </row>
        <row r="234">
          <cell r="A234" t="str">
            <v>EL/DEM-82</v>
          </cell>
          <cell r="D234">
            <v>0</v>
          </cell>
          <cell r="F234">
            <v>0</v>
          </cell>
          <cell r="G234">
            <v>0</v>
          </cell>
        </row>
        <row r="235">
          <cell r="A235" t="str">
            <v>EL/DEM-84</v>
          </cell>
          <cell r="D235">
            <v>471.61346808510604</v>
          </cell>
          <cell r="F235">
            <v>471.61346808510604</v>
          </cell>
          <cell r="G235">
            <v>471.61346808510604</v>
          </cell>
        </row>
        <row r="236">
          <cell r="A236" t="str">
            <v>EL/DEM-86</v>
          </cell>
          <cell r="E236">
            <v>0</v>
          </cell>
          <cell r="F236">
            <v>0</v>
          </cell>
          <cell r="G236">
            <v>0</v>
          </cell>
        </row>
        <row r="237">
          <cell r="A237" t="str">
            <v>EL/EUR-107</v>
          </cell>
          <cell r="B237">
            <v>799.32395065797607</v>
          </cell>
          <cell r="F237">
            <v>799.32395065797607</v>
          </cell>
          <cell r="G237">
            <v>0</v>
          </cell>
        </row>
        <row r="238">
          <cell r="A238" t="str">
            <v>EL/EUR-108</v>
          </cell>
          <cell r="B238">
            <v>0</v>
          </cell>
          <cell r="F238">
            <v>0</v>
          </cell>
          <cell r="G238">
            <v>0</v>
          </cell>
        </row>
        <row r="239">
          <cell r="A239" t="str">
            <v>EL/EUR-110</v>
          </cell>
          <cell r="C239">
            <v>922.39576927807195</v>
          </cell>
          <cell r="F239">
            <v>922.39576927807195</v>
          </cell>
          <cell r="G239">
            <v>922.39576927807195</v>
          </cell>
        </row>
        <row r="240">
          <cell r="A240" t="str">
            <v>EL/EUR-114</v>
          </cell>
          <cell r="E240">
            <v>0</v>
          </cell>
          <cell r="F240">
            <v>0</v>
          </cell>
          <cell r="G240">
            <v>0</v>
          </cell>
        </row>
        <row r="241">
          <cell r="A241" t="str">
            <v>EL/EUR-116</v>
          </cell>
          <cell r="B241">
            <v>0</v>
          </cell>
          <cell r="F241">
            <v>0</v>
          </cell>
          <cell r="G241">
            <v>0</v>
          </cell>
        </row>
        <row r="242">
          <cell r="A242" t="str">
            <v>EL/EUR-80</v>
          </cell>
          <cell r="C242">
            <v>0</v>
          </cell>
          <cell r="F242">
            <v>0</v>
          </cell>
          <cell r="G242">
            <v>0</v>
          </cell>
        </row>
        <row r="243">
          <cell r="A243" t="str">
            <v>EL/EUR-85</v>
          </cell>
          <cell r="D243">
            <v>0</v>
          </cell>
          <cell r="F243">
            <v>0</v>
          </cell>
          <cell r="G243">
            <v>0</v>
          </cell>
        </row>
        <row r="244">
          <cell r="A244" t="str">
            <v>EL/EUR-88</v>
          </cell>
          <cell r="B244">
            <v>0</v>
          </cell>
          <cell r="F244">
            <v>0</v>
          </cell>
          <cell r="G244">
            <v>0</v>
          </cell>
        </row>
        <row r="245">
          <cell r="A245" t="str">
            <v>EL/EUR-92</v>
          </cell>
          <cell r="B245">
            <v>0</v>
          </cell>
          <cell r="F245">
            <v>0</v>
          </cell>
          <cell r="G245">
            <v>0</v>
          </cell>
        </row>
        <row r="246">
          <cell r="A246" t="str">
            <v>EL/EUR-93</v>
          </cell>
          <cell r="C246">
            <v>0</v>
          </cell>
          <cell r="F246">
            <v>0</v>
          </cell>
          <cell r="G246">
            <v>0</v>
          </cell>
        </row>
        <row r="247">
          <cell r="A247" t="str">
            <v>EL/EUR-95</v>
          </cell>
          <cell r="C247">
            <v>0</v>
          </cell>
          <cell r="F247">
            <v>0</v>
          </cell>
          <cell r="G247">
            <v>0</v>
          </cell>
        </row>
        <row r="248">
          <cell r="A248" t="str">
            <v>EL/FRF-78</v>
          </cell>
          <cell r="B248">
            <v>0</v>
          </cell>
          <cell r="F248">
            <v>0</v>
          </cell>
          <cell r="G248">
            <v>0</v>
          </cell>
        </row>
        <row r="249">
          <cell r="A249" t="str">
            <v>EL/ITL-60</v>
          </cell>
          <cell r="B249">
            <v>0</v>
          </cell>
          <cell r="F249">
            <v>0</v>
          </cell>
          <cell r="G249">
            <v>0</v>
          </cell>
        </row>
        <row r="250">
          <cell r="A250" t="str">
            <v>EL/ITL-69</v>
          </cell>
          <cell r="D250">
            <v>0</v>
          </cell>
          <cell r="F250">
            <v>0</v>
          </cell>
          <cell r="G250">
            <v>0</v>
          </cell>
        </row>
        <row r="251">
          <cell r="A251" t="str">
            <v>EL/ITL-77</v>
          </cell>
          <cell r="E251">
            <v>0</v>
          </cell>
          <cell r="F251">
            <v>0</v>
          </cell>
          <cell r="G251">
            <v>0</v>
          </cell>
        </row>
        <row r="252">
          <cell r="A252" t="str">
            <v>EL/ITL-83</v>
          </cell>
          <cell r="B252">
            <v>0</v>
          </cell>
          <cell r="C252">
            <v>0</v>
          </cell>
          <cell r="D252">
            <v>635.17021164678397</v>
          </cell>
          <cell r="F252">
            <v>635.17021164678397</v>
          </cell>
          <cell r="G252">
            <v>635.17021164678397</v>
          </cell>
        </row>
        <row r="253">
          <cell r="A253" t="str">
            <v>EL/JPY-115</v>
          </cell>
          <cell r="B253">
            <v>0</v>
          </cell>
          <cell r="E253">
            <v>588.9676307220841</v>
          </cell>
          <cell r="F253">
            <v>588.9676307220841</v>
          </cell>
          <cell r="G253">
            <v>588.9676307220841</v>
          </cell>
        </row>
        <row r="254">
          <cell r="A254" t="str">
            <v>EL/JPY-39</v>
          </cell>
          <cell r="C254">
            <v>0</v>
          </cell>
          <cell r="F254">
            <v>0</v>
          </cell>
          <cell r="G254">
            <v>0</v>
          </cell>
        </row>
        <row r="255">
          <cell r="A255" t="str">
            <v>EL/JPY-42</v>
          </cell>
          <cell r="C255">
            <v>0</v>
          </cell>
          <cell r="F255">
            <v>0</v>
          </cell>
          <cell r="G255">
            <v>0</v>
          </cell>
        </row>
        <row r="256">
          <cell r="A256" t="str">
            <v>EL/JPY-46</v>
          </cell>
          <cell r="C256">
            <v>0</v>
          </cell>
          <cell r="F256">
            <v>0</v>
          </cell>
          <cell r="G256">
            <v>0</v>
          </cell>
        </row>
        <row r="257">
          <cell r="A257" t="str">
            <v>EL/JPY-54</v>
          </cell>
          <cell r="B257">
            <v>478.83547213177599</v>
          </cell>
          <cell r="F257">
            <v>478.83547213177599</v>
          </cell>
          <cell r="G257">
            <v>0</v>
          </cell>
        </row>
        <row r="258">
          <cell r="A258" t="str">
            <v>EL/JPY-99</v>
          </cell>
          <cell r="D258">
            <v>0</v>
          </cell>
          <cell r="F258">
            <v>0</v>
          </cell>
          <cell r="G258">
            <v>0</v>
          </cell>
        </row>
        <row r="259">
          <cell r="A259" t="str">
            <v>EL/LIB-67</v>
          </cell>
          <cell r="C259">
            <v>0</v>
          </cell>
          <cell r="F259">
            <v>0</v>
          </cell>
          <cell r="G259">
            <v>0</v>
          </cell>
        </row>
        <row r="260">
          <cell r="A260" t="str">
            <v>EL/NLG-78</v>
          </cell>
          <cell r="B260">
            <v>0</v>
          </cell>
          <cell r="F260">
            <v>0</v>
          </cell>
          <cell r="G260">
            <v>0</v>
          </cell>
        </row>
        <row r="261">
          <cell r="A261" t="str">
            <v>EL/USD-79</v>
          </cell>
          <cell r="C261">
            <v>383.471</v>
          </cell>
          <cell r="F261">
            <v>383.471</v>
          </cell>
          <cell r="G261">
            <v>383.471</v>
          </cell>
        </row>
        <row r="262">
          <cell r="A262" t="str">
            <v>EL/USD-89</v>
          </cell>
          <cell r="B262">
            <v>1.9950000000000001</v>
          </cell>
          <cell r="E262">
            <v>1.9950000000000001</v>
          </cell>
          <cell r="F262">
            <v>3.99</v>
          </cell>
          <cell r="G262">
            <v>1.9950000000000001</v>
          </cell>
        </row>
        <row r="263">
          <cell r="A263" t="str">
            <v>EN/YACYRETA</v>
          </cell>
          <cell r="B263">
            <v>0.20790444</v>
          </cell>
          <cell r="C263">
            <v>0.43125015999999994</v>
          </cell>
          <cell r="D263">
            <v>0.16585844</v>
          </cell>
          <cell r="E263">
            <v>0.4667699099999999</v>
          </cell>
          <cell r="F263">
            <v>1.27178295</v>
          </cell>
          <cell r="G263">
            <v>1.0638785099999999</v>
          </cell>
        </row>
        <row r="264">
          <cell r="A264" t="str">
            <v>EXIMUS/YACYRETA</v>
          </cell>
          <cell r="C264">
            <v>11.608162530000001</v>
          </cell>
          <cell r="E264">
            <v>11.608162530000001</v>
          </cell>
          <cell r="F264">
            <v>23.216325060000003</v>
          </cell>
          <cell r="G264">
            <v>23.216325060000003</v>
          </cell>
        </row>
        <row r="265">
          <cell r="A265" t="str">
            <v>FERRO</v>
          </cell>
          <cell r="C265">
            <v>0</v>
          </cell>
          <cell r="E265">
            <v>0</v>
          </cell>
          <cell r="F265">
            <v>0</v>
          </cell>
          <cell r="G265">
            <v>0</v>
          </cell>
        </row>
        <row r="266">
          <cell r="A266" t="str">
            <v>FIDA 225</v>
          </cell>
          <cell r="C266">
            <v>0.45388995427054102</v>
          </cell>
          <cell r="E266">
            <v>0.45388995427054102</v>
          </cell>
          <cell r="F266">
            <v>0.90777990854108204</v>
          </cell>
          <cell r="G266">
            <v>0.90777990854108204</v>
          </cell>
        </row>
        <row r="267">
          <cell r="A267" t="str">
            <v>FIDA 417</v>
          </cell>
          <cell r="C267">
            <v>2.6957368343413498E-2</v>
          </cell>
          <cell r="E267">
            <v>2.6957368343413498E-2</v>
          </cell>
          <cell r="F267">
            <v>5.3914736686826996E-2</v>
          </cell>
          <cell r="G267">
            <v>5.3914736686826996E-2</v>
          </cell>
        </row>
        <row r="268">
          <cell r="A268" t="str">
            <v>FIDA 514</v>
          </cell>
          <cell r="C268">
            <v>2.9755716182327803E-3</v>
          </cell>
          <cell r="E268">
            <v>2.9755716182327803E-3</v>
          </cell>
          <cell r="F268">
            <v>5.9511432364655606E-3</v>
          </cell>
          <cell r="G268">
            <v>5.9511432364655606E-3</v>
          </cell>
        </row>
        <row r="269">
          <cell r="A269" t="str">
            <v>FKUW/PROVSF</v>
          </cell>
          <cell r="C269">
            <v>1.0816216748099901</v>
          </cell>
          <cell r="E269">
            <v>1.0816216748099901</v>
          </cell>
          <cell r="F269">
            <v>2.1632433496199801</v>
          </cell>
          <cell r="G269">
            <v>2.1632433496199801</v>
          </cell>
        </row>
        <row r="270">
          <cell r="A270" t="str">
            <v>FMI 2000</v>
          </cell>
          <cell r="B270">
            <v>292.78470275851902</v>
          </cell>
          <cell r="C270">
            <v>292.78470275851902</v>
          </cell>
          <cell r="F270">
            <v>585.56940551703804</v>
          </cell>
          <cell r="G270">
            <v>292.78470275851902</v>
          </cell>
        </row>
        <row r="271">
          <cell r="A271" t="str">
            <v>FMI 2000/SRF</v>
          </cell>
          <cell r="B271">
            <v>845.82165511137305</v>
          </cell>
          <cell r="C271">
            <v>704.85137925947799</v>
          </cell>
          <cell r="D271">
            <v>281.94055170379198</v>
          </cell>
          <cell r="E271">
            <v>281.94055170379102</v>
          </cell>
          <cell r="F271">
            <v>2114.5541377784339</v>
          </cell>
          <cell r="G271">
            <v>1268.732482667061</v>
          </cell>
        </row>
        <row r="272">
          <cell r="A272" t="str">
            <v>FMI 2003</v>
          </cell>
          <cell r="B272">
            <v>0</v>
          </cell>
          <cell r="C272">
            <v>179.45124649653329</v>
          </cell>
          <cell r="D272">
            <v>137.741554801593</v>
          </cell>
          <cell r="E272">
            <v>484.3819147366865</v>
          </cell>
          <cell r="F272">
            <v>801.57471603481281</v>
          </cell>
          <cell r="G272">
            <v>801.57471603481281</v>
          </cell>
        </row>
        <row r="273">
          <cell r="A273" t="str">
            <v>FMI 2003 II</v>
          </cell>
          <cell r="B273">
            <v>0</v>
          </cell>
          <cell r="C273">
            <v>0</v>
          </cell>
          <cell r="D273">
            <v>0</v>
          </cell>
          <cell r="E273">
            <v>337.43915031715602</v>
          </cell>
          <cell r="F273">
            <v>337.43915031715602</v>
          </cell>
          <cell r="G273">
            <v>337.43915031715602</v>
          </cell>
        </row>
        <row r="274">
          <cell r="A274" t="str">
            <v>FMI 92</v>
          </cell>
          <cell r="B274">
            <v>62.984584747012804</v>
          </cell>
          <cell r="C274">
            <v>125.9690514825196</v>
          </cell>
          <cell r="D274">
            <v>0</v>
          </cell>
          <cell r="E274">
            <v>94.476826965629101</v>
          </cell>
          <cell r="F274">
            <v>283.43046319516151</v>
          </cell>
          <cell r="G274">
            <v>220.4458784481487</v>
          </cell>
        </row>
        <row r="275">
          <cell r="A275" t="str">
            <v>FON/TESORO</v>
          </cell>
          <cell r="B275">
            <v>1.7406177447552449</v>
          </cell>
          <cell r="C275">
            <v>3.6852972937062956</v>
          </cell>
          <cell r="D275">
            <v>1.3954230069930071</v>
          </cell>
          <cell r="E275">
            <v>4.1677488811188832</v>
          </cell>
          <cell r="F275">
            <v>10.989086926573432</v>
          </cell>
          <cell r="G275">
            <v>9.2484691818181872</v>
          </cell>
        </row>
        <row r="276">
          <cell r="A276" t="str">
            <v>FONP 06/94</v>
          </cell>
          <cell r="B276">
            <v>0</v>
          </cell>
          <cell r="C276">
            <v>0</v>
          </cell>
          <cell r="E276">
            <v>0</v>
          </cell>
          <cell r="F276">
            <v>0</v>
          </cell>
          <cell r="G276">
            <v>0</v>
          </cell>
        </row>
        <row r="277">
          <cell r="A277" t="str">
            <v>FONP 07/94</v>
          </cell>
          <cell r="B277">
            <v>2.0053712699999999</v>
          </cell>
          <cell r="C277">
            <v>0</v>
          </cell>
          <cell r="D277">
            <v>2.0053712699999999</v>
          </cell>
          <cell r="E277">
            <v>0</v>
          </cell>
          <cell r="F277">
            <v>4.0107425399999999</v>
          </cell>
          <cell r="G277">
            <v>2.0053712699999999</v>
          </cell>
        </row>
        <row r="278">
          <cell r="A278" t="str">
            <v>FONP 10/96</v>
          </cell>
          <cell r="C278">
            <v>0.42874396999999997</v>
          </cell>
          <cell r="E278">
            <v>0.42874396999999997</v>
          </cell>
          <cell r="F278">
            <v>0.85748793999999995</v>
          </cell>
          <cell r="G278">
            <v>0.85748793999999995</v>
          </cell>
        </row>
        <row r="279">
          <cell r="A279" t="str">
            <v>FRB</v>
          </cell>
          <cell r="B279">
            <v>238.2267741</v>
          </cell>
          <cell r="F279">
            <v>238.2267741</v>
          </cell>
          <cell r="G279">
            <v>0</v>
          </cell>
        </row>
        <row r="280">
          <cell r="A280" t="str">
            <v>FUB/RELEXT</v>
          </cell>
          <cell r="B280">
            <v>5.1472099999999993E-3</v>
          </cell>
          <cell r="C280">
            <v>5.2522599999999999E-3</v>
          </cell>
          <cell r="D280">
            <v>2.9946499999999997E-3</v>
          </cell>
          <cell r="E280">
            <v>7.5527799999999994E-3</v>
          </cell>
          <cell r="F280">
            <v>2.0946899999999997E-2</v>
          </cell>
          <cell r="G280">
            <v>1.5799689999999998E-2</v>
          </cell>
        </row>
        <row r="281">
          <cell r="A281" t="str">
            <v>GEN/YACYRETA</v>
          </cell>
          <cell r="B281">
            <v>2.430649E-2</v>
          </cell>
          <cell r="C281">
            <v>0.14001785</v>
          </cell>
          <cell r="D281">
            <v>2.5977980000000001E-2</v>
          </cell>
          <cell r="E281">
            <v>1.9177E-2</v>
          </cell>
          <cell r="F281">
            <v>0.20947932000000002</v>
          </cell>
          <cell r="G281">
            <v>0.18517283000000001</v>
          </cell>
        </row>
        <row r="282">
          <cell r="A282" t="str">
            <v>HISP/PROVCOR</v>
          </cell>
          <cell r="B282">
            <v>1.1261295500000001</v>
          </cell>
          <cell r="D282">
            <v>1.1261295</v>
          </cell>
          <cell r="F282">
            <v>2.2522590500000002</v>
          </cell>
          <cell r="G282">
            <v>1.1261295</v>
          </cell>
        </row>
        <row r="283">
          <cell r="A283" t="str">
            <v>ICE/ASEGSAL</v>
          </cell>
          <cell r="B283">
            <v>0.10730121000000001</v>
          </cell>
          <cell r="D283">
            <v>0.10730121000000001</v>
          </cell>
          <cell r="F283">
            <v>0.21460242000000002</v>
          </cell>
          <cell r="G283">
            <v>0.10730121000000001</v>
          </cell>
        </row>
        <row r="284">
          <cell r="A284" t="str">
            <v>ICE/BANADE</v>
          </cell>
          <cell r="C284">
            <v>0.92688078000000007</v>
          </cell>
          <cell r="E284">
            <v>0.92688078000000007</v>
          </cell>
          <cell r="F284">
            <v>1.8537615600000001</v>
          </cell>
          <cell r="G284">
            <v>1.8537615600000001</v>
          </cell>
        </row>
        <row r="285">
          <cell r="A285" t="str">
            <v>ICE/BICE</v>
          </cell>
          <cell r="B285">
            <v>0.77098568000000001</v>
          </cell>
          <cell r="D285">
            <v>0.77098568000000001</v>
          </cell>
          <cell r="F285">
            <v>1.54197136</v>
          </cell>
          <cell r="G285">
            <v>0.77098568000000001</v>
          </cell>
        </row>
        <row r="286">
          <cell r="A286" t="str">
            <v>ICE/CORTE</v>
          </cell>
          <cell r="C286">
            <v>0</v>
          </cell>
          <cell r="E286">
            <v>0</v>
          </cell>
          <cell r="F286">
            <v>0</v>
          </cell>
          <cell r="G286">
            <v>0</v>
          </cell>
        </row>
        <row r="287">
          <cell r="A287" t="str">
            <v>ICE/DEFENSA</v>
          </cell>
          <cell r="B287">
            <v>0</v>
          </cell>
          <cell r="D287">
            <v>0.72804878000000006</v>
          </cell>
          <cell r="F287">
            <v>0.72804878000000006</v>
          </cell>
          <cell r="G287">
            <v>0.72804878000000006</v>
          </cell>
        </row>
        <row r="288">
          <cell r="A288" t="str">
            <v>ICE/EDUCACION</v>
          </cell>
          <cell r="B288">
            <v>0.43121872999999999</v>
          </cell>
          <cell r="D288">
            <v>0.43121872999999999</v>
          </cell>
          <cell r="F288">
            <v>0.86243745999999999</v>
          </cell>
          <cell r="G288">
            <v>0.43121872999999999</v>
          </cell>
        </row>
        <row r="289">
          <cell r="A289" t="str">
            <v>ICE/INTGM</v>
          </cell>
          <cell r="B289">
            <v>0.49966945000000001</v>
          </cell>
          <cell r="F289">
            <v>0.49966945000000001</v>
          </cell>
          <cell r="G289">
            <v>0</v>
          </cell>
        </row>
        <row r="290">
          <cell r="A290" t="str">
            <v>ICE/JUSTICIA</v>
          </cell>
          <cell r="B290">
            <v>9.8774089999999995E-2</v>
          </cell>
          <cell r="D290">
            <v>9.8774089999999995E-2</v>
          </cell>
          <cell r="F290">
            <v>0.19754817999999999</v>
          </cell>
          <cell r="G290">
            <v>9.8774089999999995E-2</v>
          </cell>
        </row>
        <row r="291">
          <cell r="A291" t="str">
            <v>ICE/MCBA</v>
          </cell>
          <cell r="C291">
            <v>0.35395259000000001</v>
          </cell>
          <cell r="E291">
            <v>0.35395259000000001</v>
          </cell>
          <cell r="F291">
            <v>0.70790518000000002</v>
          </cell>
          <cell r="G291">
            <v>0.70790518000000002</v>
          </cell>
        </row>
        <row r="292">
          <cell r="A292" t="str">
            <v>ICE/PREFEC</v>
          </cell>
          <cell r="C292">
            <v>0</v>
          </cell>
          <cell r="E292">
            <v>6.6803979999999999E-2</v>
          </cell>
          <cell r="F292">
            <v>6.6803979999999999E-2</v>
          </cell>
          <cell r="G292">
            <v>6.6803979999999999E-2</v>
          </cell>
        </row>
        <row r="293">
          <cell r="A293" t="str">
            <v>ICE/PRES</v>
          </cell>
          <cell r="B293">
            <v>1.5233170000000001E-2</v>
          </cell>
          <cell r="D293">
            <v>1.5233170000000001E-2</v>
          </cell>
          <cell r="F293">
            <v>3.0466340000000001E-2</v>
          </cell>
          <cell r="G293">
            <v>1.5233170000000001E-2</v>
          </cell>
        </row>
        <row r="294">
          <cell r="A294" t="str">
            <v>ICE/PROVCB</v>
          </cell>
          <cell r="C294">
            <v>0</v>
          </cell>
          <cell r="E294">
            <v>0.62365181000000003</v>
          </cell>
          <cell r="F294">
            <v>0.62365181000000003</v>
          </cell>
          <cell r="G294">
            <v>0.62365181000000003</v>
          </cell>
        </row>
        <row r="295">
          <cell r="A295" t="str">
            <v>ICE/SALUD</v>
          </cell>
          <cell r="C295">
            <v>0</v>
          </cell>
          <cell r="E295">
            <v>2.34358567</v>
          </cell>
          <cell r="F295">
            <v>2.34358567</v>
          </cell>
          <cell r="G295">
            <v>2.34358567</v>
          </cell>
        </row>
        <row r="296">
          <cell r="A296" t="str">
            <v>ICE/SALUDPBA</v>
          </cell>
          <cell r="B296">
            <v>0.64464681999999995</v>
          </cell>
          <cell r="D296">
            <v>0.64464681999999995</v>
          </cell>
          <cell r="F296">
            <v>1.2892936399999999</v>
          </cell>
          <cell r="G296">
            <v>0.64464681999999995</v>
          </cell>
        </row>
        <row r="297">
          <cell r="A297" t="str">
            <v>ICE/VIALIDAD</v>
          </cell>
          <cell r="B297">
            <v>0.12129997000000001</v>
          </cell>
          <cell r="E297">
            <v>0.12129997000000001</v>
          </cell>
          <cell r="F297">
            <v>0.24259994000000001</v>
          </cell>
          <cell r="G297">
            <v>0.12129997000000001</v>
          </cell>
        </row>
        <row r="298">
          <cell r="A298" t="str">
            <v>ICO/CBA</v>
          </cell>
          <cell r="C298">
            <v>0</v>
          </cell>
          <cell r="E298">
            <v>0</v>
          </cell>
          <cell r="F298">
            <v>0</v>
          </cell>
          <cell r="G298">
            <v>0</v>
          </cell>
        </row>
        <row r="299">
          <cell r="A299" t="str">
            <v>ICO/SALUD</v>
          </cell>
          <cell r="C299">
            <v>0</v>
          </cell>
          <cell r="E299">
            <v>0</v>
          </cell>
          <cell r="F299">
            <v>0</v>
          </cell>
          <cell r="G299">
            <v>0</v>
          </cell>
        </row>
        <row r="300">
          <cell r="A300" t="str">
            <v>IRB/RELEXT</v>
          </cell>
          <cell r="B300">
            <v>3.5273152133808898E-3</v>
          </cell>
          <cell r="C300">
            <v>3.5973189029639601E-3</v>
          </cell>
          <cell r="E300">
            <v>7.4102816381748805E-3</v>
          </cell>
          <cell r="F300">
            <v>1.453491575451973E-2</v>
          </cell>
          <cell r="G300">
            <v>1.1007600541138841E-2</v>
          </cell>
        </row>
        <row r="301">
          <cell r="A301" t="str">
            <v>ISTBSP/SALUD</v>
          </cell>
          <cell r="B301">
            <v>0.86759571999999996</v>
          </cell>
          <cell r="E301">
            <v>0.86759571999999996</v>
          </cell>
          <cell r="F301">
            <v>1.7351914399999999</v>
          </cell>
          <cell r="G301">
            <v>0.86759571999999996</v>
          </cell>
        </row>
        <row r="302">
          <cell r="A302" t="str">
            <v>JBIC/BICE</v>
          </cell>
          <cell r="B302">
            <v>2.85277724573836</v>
          </cell>
          <cell r="E302">
            <v>0.18639477111664399</v>
          </cell>
          <cell r="F302">
            <v>3.0391720168550038</v>
          </cell>
          <cell r="G302">
            <v>0.18639477111664399</v>
          </cell>
        </row>
        <row r="303">
          <cell r="A303" t="str">
            <v>JBIC/HIDRONOR</v>
          </cell>
          <cell r="C303">
            <v>3.0788546255506599</v>
          </cell>
          <cell r="E303">
            <v>3.0788546255506599</v>
          </cell>
          <cell r="F303">
            <v>6.1577092511013198</v>
          </cell>
          <cell r="G303">
            <v>6.1577092511013198</v>
          </cell>
        </row>
        <row r="304">
          <cell r="A304" t="str">
            <v>JBIC/PROV</v>
          </cell>
          <cell r="B304">
            <v>1.5009698046351301</v>
          </cell>
          <cell r="D304">
            <v>1.5009698046351301</v>
          </cell>
          <cell r="F304">
            <v>3.0019396092702602</v>
          </cell>
          <cell r="G304">
            <v>1.5009698046351301</v>
          </cell>
        </row>
        <row r="305">
          <cell r="A305" t="str">
            <v>JBIC/PROVBA</v>
          </cell>
          <cell r="B305">
            <v>0.64731473740662704</v>
          </cell>
          <cell r="E305">
            <v>0.64731473740662704</v>
          </cell>
          <cell r="F305">
            <v>1.2946294748132541</v>
          </cell>
          <cell r="G305">
            <v>0.64731473740662704</v>
          </cell>
        </row>
        <row r="306">
          <cell r="A306" t="str">
            <v>JBIC/TESORO</v>
          </cell>
          <cell r="C306">
            <v>75.346293813445769</v>
          </cell>
          <cell r="E306">
            <v>59.647395135031665</v>
          </cell>
          <cell r="F306">
            <v>134.99368894847743</v>
          </cell>
          <cell r="G306">
            <v>134.99368894847743</v>
          </cell>
        </row>
        <row r="307">
          <cell r="A307" t="str">
            <v>JBIC/YACYRETA</v>
          </cell>
          <cell r="C307">
            <v>10.761798506033299</v>
          </cell>
          <cell r="E307">
            <v>8.2780748419842904</v>
          </cell>
          <cell r="F307">
            <v>19.03987334801759</v>
          </cell>
          <cell r="G307">
            <v>19.03987334801759</v>
          </cell>
        </row>
        <row r="308">
          <cell r="A308" t="str">
            <v>KFW/CONEA</v>
          </cell>
          <cell r="B308">
            <v>22.942855060878127</v>
          </cell>
          <cell r="E308">
            <v>22.942855060878127</v>
          </cell>
          <cell r="F308">
            <v>45.885710121756254</v>
          </cell>
          <cell r="G308">
            <v>22.942855060878127</v>
          </cell>
        </row>
        <row r="309">
          <cell r="A309" t="str">
            <v>KFW/INTI</v>
          </cell>
          <cell r="C309">
            <v>0.29111067519370332</v>
          </cell>
          <cell r="E309">
            <v>0.29111067519370332</v>
          </cell>
          <cell r="F309">
            <v>0.58222135038740663</v>
          </cell>
          <cell r="G309">
            <v>0.58222135038740663</v>
          </cell>
        </row>
        <row r="310">
          <cell r="A310" t="str">
            <v>KFW/NASA</v>
          </cell>
          <cell r="B310">
            <v>1.0145786496125939</v>
          </cell>
          <cell r="D310">
            <v>0.54296519493297302</v>
          </cell>
          <cell r="E310">
            <v>0.47161344238101099</v>
          </cell>
          <cell r="F310">
            <v>2.0291572869265782</v>
          </cell>
          <cell r="G310">
            <v>1.014578637313984</v>
          </cell>
        </row>
        <row r="311">
          <cell r="A311" t="str">
            <v>KFW/YACYRETA</v>
          </cell>
          <cell r="C311">
            <v>0.34915561431558195</v>
          </cell>
          <cell r="E311">
            <v>0.34915561431558195</v>
          </cell>
          <cell r="F311">
            <v>0.6983112286311639</v>
          </cell>
          <cell r="G311">
            <v>0.6983112286311639</v>
          </cell>
        </row>
        <row r="312">
          <cell r="A312" t="str">
            <v>MEDIO/BANADE</v>
          </cell>
          <cell r="B312">
            <v>9.2043549378920203E-2</v>
          </cell>
          <cell r="C312">
            <v>8.9974508301561897</v>
          </cell>
          <cell r="E312">
            <v>9.0894943795351111</v>
          </cell>
          <cell r="F312">
            <v>18.178988759070222</v>
          </cell>
          <cell r="G312">
            <v>18.086945209691301</v>
          </cell>
        </row>
        <row r="313">
          <cell r="A313" t="str">
            <v>MEDIO/BCRA</v>
          </cell>
          <cell r="B313">
            <v>1.4191061399999998</v>
          </cell>
          <cell r="C313">
            <v>1.4385553799999999</v>
          </cell>
          <cell r="E313">
            <v>2.8576615199999997</v>
          </cell>
          <cell r="F313">
            <v>5.7153230399999995</v>
          </cell>
          <cell r="G313">
            <v>4.2962168999999992</v>
          </cell>
        </row>
        <row r="314">
          <cell r="A314" t="str">
            <v>MEDIO/HIDRONOR</v>
          </cell>
          <cell r="C314">
            <v>6.6625187553806406E-2</v>
          </cell>
          <cell r="E314">
            <v>6.6625187553806406E-2</v>
          </cell>
          <cell r="F314">
            <v>0.13325037510761281</v>
          </cell>
          <cell r="G314">
            <v>0.13325037510761281</v>
          </cell>
        </row>
        <row r="315">
          <cell r="A315" t="str">
            <v>MEDIO/JUSTICIA</v>
          </cell>
          <cell r="C315">
            <v>5.6662050000000005E-2</v>
          </cell>
          <cell r="E315">
            <v>5.6662050000000005E-2</v>
          </cell>
          <cell r="F315">
            <v>0.11332410000000001</v>
          </cell>
          <cell r="G315">
            <v>0.11332410000000001</v>
          </cell>
        </row>
        <row r="316">
          <cell r="A316" t="str">
            <v>MEDIO/NASA</v>
          </cell>
          <cell r="C316">
            <v>0.245460521461075</v>
          </cell>
          <cell r="E316">
            <v>0.245460521461075</v>
          </cell>
          <cell r="F316">
            <v>0.49092104292215</v>
          </cell>
          <cell r="G316">
            <v>0.49092104292215</v>
          </cell>
        </row>
        <row r="317">
          <cell r="A317" t="str">
            <v>MEDIO/PROVBA</v>
          </cell>
          <cell r="C317">
            <v>0.144053535850449</v>
          </cell>
          <cell r="E317">
            <v>0.144053535850449</v>
          </cell>
          <cell r="F317">
            <v>0.288107071700898</v>
          </cell>
          <cell r="G317">
            <v>0.288107071700898</v>
          </cell>
        </row>
        <row r="318">
          <cell r="A318" t="str">
            <v>MEDIO/SALUD</v>
          </cell>
          <cell r="C318">
            <v>0.58799431804206093</v>
          </cell>
          <cell r="E318">
            <v>0.58799431804206093</v>
          </cell>
          <cell r="F318">
            <v>1.1759886360841219</v>
          </cell>
          <cell r="G318">
            <v>1.1759886360841219</v>
          </cell>
        </row>
        <row r="319">
          <cell r="A319" t="str">
            <v>MEDIO/YACYRETA</v>
          </cell>
          <cell r="B319">
            <v>5.1185918091255701E-2</v>
          </cell>
          <cell r="D319">
            <v>5.1185918091255701E-2</v>
          </cell>
          <cell r="F319">
            <v>0.1023718361825114</v>
          </cell>
          <cell r="G319">
            <v>5.1185918091255701E-2</v>
          </cell>
        </row>
        <row r="320">
          <cell r="A320" t="str">
            <v>OCMO</v>
          </cell>
          <cell r="C320">
            <v>0.28020306162486802</v>
          </cell>
          <cell r="E320">
            <v>0.28020306162486802</v>
          </cell>
          <cell r="F320">
            <v>0.56040612324973604</v>
          </cell>
          <cell r="G320">
            <v>0.56040612324973604</v>
          </cell>
        </row>
        <row r="321">
          <cell r="A321" t="str">
            <v>P BG01/03</v>
          </cell>
          <cell r="B321">
            <v>0</v>
          </cell>
          <cell r="C321">
            <v>0</v>
          </cell>
          <cell r="D321">
            <v>0</v>
          </cell>
          <cell r="E321">
            <v>0</v>
          </cell>
          <cell r="F321">
            <v>0</v>
          </cell>
          <cell r="G321">
            <v>0</v>
          </cell>
        </row>
        <row r="322">
          <cell r="A322" t="str">
            <v>P BG04/06</v>
          </cell>
          <cell r="B322">
            <v>0</v>
          </cell>
          <cell r="C322">
            <v>0</v>
          </cell>
          <cell r="D322">
            <v>0</v>
          </cell>
          <cell r="E322">
            <v>0</v>
          </cell>
          <cell r="F322">
            <v>0</v>
          </cell>
          <cell r="G322">
            <v>0</v>
          </cell>
        </row>
        <row r="323">
          <cell r="A323" t="str">
            <v>P BG05/17</v>
          </cell>
          <cell r="B323">
            <v>0</v>
          </cell>
          <cell r="C323">
            <v>0</v>
          </cell>
          <cell r="D323">
            <v>0</v>
          </cell>
          <cell r="E323">
            <v>0</v>
          </cell>
          <cell r="F323">
            <v>0</v>
          </cell>
          <cell r="G323">
            <v>0</v>
          </cell>
        </row>
        <row r="324">
          <cell r="A324" t="str">
            <v>P BG06/27</v>
          </cell>
          <cell r="B324">
            <v>0</v>
          </cell>
          <cell r="C324">
            <v>0</v>
          </cell>
          <cell r="D324">
            <v>0</v>
          </cell>
          <cell r="E324">
            <v>0</v>
          </cell>
          <cell r="F324">
            <v>0</v>
          </cell>
          <cell r="G324">
            <v>0</v>
          </cell>
        </row>
        <row r="325">
          <cell r="A325" t="str">
            <v>P BG07/05</v>
          </cell>
          <cell r="B325">
            <v>0</v>
          </cell>
          <cell r="C325">
            <v>0</v>
          </cell>
          <cell r="D325">
            <v>0</v>
          </cell>
          <cell r="E325">
            <v>0</v>
          </cell>
          <cell r="F325">
            <v>0</v>
          </cell>
          <cell r="G325">
            <v>0</v>
          </cell>
        </row>
        <row r="326">
          <cell r="A326" t="str">
            <v>P BG08/19</v>
          </cell>
          <cell r="B326">
            <v>0</v>
          </cell>
          <cell r="C326">
            <v>0</v>
          </cell>
          <cell r="D326">
            <v>0</v>
          </cell>
          <cell r="E326">
            <v>0</v>
          </cell>
          <cell r="F326">
            <v>0</v>
          </cell>
          <cell r="G326">
            <v>0</v>
          </cell>
        </row>
        <row r="327">
          <cell r="A327" t="str">
            <v>P BG09/09</v>
          </cell>
          <cell r="B327">
            <v>0</v>
          </cell>
          <cell r="C327">
            <v>0</v>
          </cell>
          <cell r="D327">
            <v>0</v>
          </cell>
          <cell r="E327">
            <v>0</v>
          </cell>
          <cell r="F327">
            <v>0</v>
          </cell>
          <cell r="G327">
            <v>0</v>
          </cell>
        </row>
        <row r="328">
          <cell r="A328" t="str">
            <v>P BG10/20</v>
          </cell>
          <cell r="B328">
            <v>0</v>
          </cell>
          <cell r="C328">
            <v>0</v>
          </cell>
          <cell r="D328">
            <v>0</v>
          </cell>
          <cell r="E328">
            <v>0</v>
          </cell>
          <cell r="F328">
            <v>0</v>
          </cell>
          <cell r="G328">
            <v>0</v>
          </cell>
        </row>
        <row r="329">
          <cell r="A329" t="str">
            <v>P BG11/10</v>
          </cell>
          <cell r="B329">
            <v>0</v>
          </cell>
          <cell r="C329">
            <v>0</v>
          </cell>
          <cell r="D329">
            <v>0</v>
          </cell>
          <cell r="E329">
            <v>0</v>
          </cell>
          <cell r="F329">
            <v>0</v>
          </cell>
          <cell r="G329">
            <v>0</v>
          </cell>
        </row>
        <row r="330">
          <cell r="A330" t="str">
            <v>P BG12/15</v>
          </cell>
          <cell r="B330">
            <v>0</v>
          </cell>
          <cell r="C330">
            <v>0</v>
          </cell>
          <cell r="D330">
            <v>0</v>
          </cell>
          <cell r="E330">
            <v>0</v>
          </cell>
          <cell r="F330">
            <v>0</v>
          </cell>
          <cell r="G330">
            <v>0</v>
          </cell>
        </row>
        <row r="331">
          <cell r="A331" t="str">
            <v>P BG13/30</v>
          </cell>
          <cell r="B331">
            <v>0</v>
          </cell>
          <cell r="C331">
            <v>0</v>
          </cell>
          <cell r="D331">
            <v>0</v>
          </cell>
          <cell r="E331">
            <v>0</v>
          </cell>
          <cell r="F331">
            <v>0</v>
          </cell>
          <cell r="G331">
            <v>0</v>
          </cell>
        </row>
        <row r="332">
          <cell r="A332" t="str">
            <v>P BG14/31</v>
          </cell>
          <cell r="B332">
            <v>0</v>
          </cell>
          <cell r="C332">
            <v>0</v>
          </cell>
          <cell r="D332">
            <v>0</v>
          </cell>
          <cell r="E332">
            <v>0</v>
          </cell>
          <cell r="F332">
            <v>0</v>
          </cell>
          <cell r="G332">
            <v>0</v>
          </cell>
        </row>
        <row r="333">
          <cell r="A333" t="str">
            <v>P BG15/12</v>
          </cell>
          <cell r="B333">
            <v>0</v>
          </cell>
          <cell r="C333">
            <v>0</v>
          </cell>
          <cell r="D333">
            <v>0</v>
          </cell>
          <cell r="E333">
            <v>0</v>
          </cell>
          <cell r="F333">
            <v>0</v>
          </cell>
          <cell r="G333">
            <v>0</v>
          </cell>
        </row>
        <row r="334">
          <cell r="A334" t="str">
            <v>P BG16/08$</v>
          </cell>
          <cell r="B334">
            <v>0</v>
          </cell>
          <cell r="C334">
            <v>0</v>
          </cell>
          <cell r="D334">
            <v>0</v>
          </cell>
          <cell r="E334">
            <v>0</v>
          </cell>
          <cell r="F334">
            <v>0</v>
          </cell>
          <cell r="G334">
            <v>0</v>
          </cell>
        </row>
        <row r="335">
          <cell r="A335" t="str">
            <v>P BG17/08</v>
          </cell>
          <cell r="B335">
            <v>0</v>
          </cell>
          <cell r="C335">
            <v>0</v>
          </cell>
          <cell r="D335">
            <v>0</v>
          </cell>
          <cell r="E335">
            <v>0</v>
          </cell>
          <cell r="F335">
            <v>0</v>
          </cell>
          <cell r="G335">
            <v>0</v>
          </cell>
        </row>
        <row r="336">
          <cell r="A336" t="str">
            <v>P BIHD</v>
          </cell>
          <cell r="B336">
            <v>1.1232413340764729E-2</v>
          </cell>
          <cell r="C336">
            <v>1.1232413340764729E-2</v>
          </cell>
          <cell r="D336">
            <v>7.4882755605098199E-3</v>
          </cell>
          <cell r="E336">
            <v>1.497655112101964E-2</v>
          </cell>
          <cell r="F336">
            <v>4.4929653363058916E-2</v>
          </cell>
          <cell r="G336">
            <v>3.3697240022294184E-2</v>
          </cell>
        </row>
        <row r="337">
          <cell r="A337" t="str">
            <v>P BP02/B300</v>
          </cell>
          <cell r="B337">
            <v>0</v>
          </cell>
          <cell r="C337">
            <v>0</v>
          </cell>
          <cell r="D337">
            <v>50.906974191349796</v>
          </cell>
          <cell r="F337">
            <v>50.906974191349796</v>
          </cell>
          <cell r="G337">
            <v>50.906974191349796</v>
          </cell>
        </row>
        <row r="338">
          <cell r="A338" t="str">
            <v>P BP02/E330</v>
          </cell>
          <cell r="B338">
            <v>0</v>
          </cell>
          <cell r="C338">
            <v>0</v>
          </cell>
          <cell r="D338">
            <v>12.7941380984494</v>
          </cell>
          <cell r="E338">
            <v>0</v>
          </cell>
          <cell r="F338">
            <v>12.7941380984494</v>
          </cell>
          <cell r="G338">
            <v>12.7941380984494</v>
          </cell>
        </row>
        <row r="339">
          <cell r="A339" t="str">
            <v>P BP02/E400</v>
          </cell>
          <cell r="B339">
            <v>0</v>
          </cell>
          <cell r="C339">
            <v>5.22102919998727</v>
          </cell>
          <cell r="D339">
            <v>0</v>
          </cell>
          <cell r="E339">
            <v>0</v>
          </cell>
          <cell r="F339">
            <v>5.22102919998727</v>
          </cell>
          <cell r="G339">
            <v>5.22102919998727</v>
          </cell>
        </row>
        <row r="340">
          <cell r="A340" t="str">
            <v>P BP02/E580</v>
          </cell>
          <cell r="B340">
            <v>0</v>
          </cell>
          <cell r="C340">
            <v>0</v>
          </cell>
          <cell r="D340">
            <v>97.202872690395807</v>
          </cell>
          <cell r="E340">
            <v>0</v>
          </cell>
          <cell r="F340">
            <v>97.202872690395807</v>
          </cell>
          <cell r="G340">
            <v>97.202872690395807</v>
          </cell>
        </row>
        <row r="341">
          <cell r="A341" t="str">
            <v>P BP02/E580-II</v>
          </cell>
          <cell r="B341">
            <v>0</v>
          </cell>
          <cell r="C341">
            <v>0</v>
          </cell>
          <cell r="D341">
            <v>0</v>
          </cell>
          <cell r="E341">
            <v>3.9246320491620699</v>
          </cell>
          <cell r="F341">
            <v>3.9246320491620699</v>
          </cell>
          <cell r="G341">
            <v>3.9246320491620699</v>
          </cell>
        </row>
        <row r="342">
          <cell r="A342" t="str">
            <v>P BP03/B405 (Radar I)</v>
          </cell>
          <cell r="B342">
            <v>0</v>
          </cell>
          <cell r="C342">
            <v>0</v>
          </cell>
          <cell r="D342">
            <v>0</v>
          </cell>
          <cell r="E342">
            <v>0</v>
          </cell>
          <cell r="F342">
            <v>0</v>
          </cell>
          <cell r="G342">
            <v>0</v>
          </cell>
        </row>
        <row r="343">
          <cell r="A343" t="str">
            <v>P BP03/B405 (Radar II)</v>
          </cell>
          <cell r="B343">
            <v>0</v>
          </cell>
          <cell r="C343">
            <v>0</v>
          </cell>
          <cell r="D343">
            <v>0</v>
          </cell>
          <cell r="E343">
            <v>0</v>
          </cell>
          <cell r="F343">
            <v>0</v>
          </cell>
          <cell r="G343">
            <v>0</v>
          </cell>
        </row>
        <row r="344">
          <cell r="A344" t="str">
            <v>P BP04/E435</v>
          </cell>
          <cell r="B344">
            <v>0</v>
          </cell>
          <cell r="C344">
            <v>0</v>
          </cell>
          <cell r="D344">
            <v>0</v>
          </cell>
          <cell r="E344">
            <v>0</v>
          </cell>
          <cell r="F344">
            <v>0</v>
          </cell>
          <cell r="G344">
            <v>0</v>
          </cell>
        </row>
        <row r="345">
          <cell r="A345" t="str">
            <v>P BP05/B400 (Hexagon IV)</v>
          </cell>
          <cell r="B345">
            <v>0</v>
          </cell>
          <cell r="C345">
            <v>0</v>
          </cell>
          <cell r="D345">
            <v>0</v>
          </cell>
          <cell r="E345">
            <v>0</v>
          </cell>
          <cell r="F345">
            <v>0</v>
          </cell>
          <cell r="G345">
            <v>0</v>
          </cell>
        </row>
        <row r="346">
          <cell r="A346" t="str">
            <v>P BP06/B450 (Radar III)</v>
          </cell>
          <cell r="B346">
            <v>0</v>
          </cell>
          <cell r="C346">
            <v>0</v>
          </cell>
          <cell r="D346">
            <v>0</v>
          </cell>
          <cell r="E346">
            <v>0</v>
          </cell>
          <cell r="F346">
            <v>0</v>
          </cell>
          <cell r="G346">
            <v>0</v>
          </cell>
        </row>
        <row r="347">
          <cell r="A347" t="str">
            <v>P BP06/B450 (Radar IV)</v>
          </cell>
          <cell r="B347">
            <v>0</v>
          </cell>
          <cell r="C347">
            <v>0</v>
          </cell>
          <cell r="D347">
            <v>0</v>
          </cell>
          <cell r="E347">
            <v>0</v>
          </cell>
          <cell r="F347">
            <v>0</v>
          </cell>
          <cell r="G347">
            <v>0</v>
          </cell>
        </row>
        <row r="348">
          <cell r="A348" t="str">
            <v>P BP06/E580</v>
          </cell>
          <cell r="B348">
            <v>0</v>
          </cell>
          <cell r="C348">
            <v>0</v>
          </cell>
          <cell r="D348">
            <v>0</v>
          </cell>
          <cell r="E348">
            <v>0</v>
          </cell>
          <cell r="F348">
            <v>0</v>
          </cell>
          <cell r="G348">
            <v>0</v>
          </cell>
        </row>
        <row r="349">
          <cell r="A349" t="str">
            <v>P BP07/B450 (Celtic I)</v>
          </cell>
          <cell r="B349">
            <v>0</v>
          </cell>
          <cell r="C349">
            <v>0</v>
          </cell>
          <cell r="D349">
            <v>0</v>
          </cell>
          <cell r="E349">
            <v>0</v>
          </cell>
          <cell r="F349">
            <v>0</v>
          </cell>
          <cell r="G349">
            <v>0</v>
          </cell>
        </row>
        <row r="350">
          <cell r="A350" t="str">
            <v>P BP07/B450 (Celtic II)</v>
          </cell>
          <cell r="B350">
            <v>0</v>
          </cell>
          <cell r="C350">
            <v>0</v>
          </cell>
          <cell r="D350">
            <v>0</v>
          </cell>
          <cell r="E350">
            <v>0</v>
          </cell>
          <cell r="F350">
            <v>0</v>
          </cell>
          <cell r="G350">
            <v>0</v>
          </cell>
        </row>
        <row r="351">
          <cell r="A351" t="str">
            <v>P BT02</v>
          </cell>
          <cell r="B351">
            <v>0</v>
          </cell>
          <cell r="C351">
            <v>285.92278081431061</v>
          </cell>
          <cell r="F351">
            <v>285.92278081431061</v>
          </cell>
          <cell r="G351">
            <v>285.92278081431061</v>
          </cell>
        </row>
        <row r="352">
          <cell r="A352" t="str">
            <v>P BT03</v>
          </cell>
          <cell r="B352">
            <v>0</v>
          </cell>
          <cell r="C352">
            <v>0</v>
          </cell>
          <cell r="D352">
            <v>0</v>
          </cell>
          <cell r="E352">
            <v>0</v>
          </cell>
          <cell r="F352">
            <v>0</v>
          </cell>
          <cell r="G352">
            <v>0</v>
          </cell>
        </row>
        <row r="353">
          <cell r="A353" t="str">
            <v>P BT03Flot</v>
          </cell>
          <cell r="B353">
            <v>0</v>
          </cell>
          <cell r="C353">
            <v>0</v>
          </cell>
          <cell r="D353">
            <v>0</v>
          </cell>
          <cell r="E353">
            <v>0</v>
          </cell>
          <cell r="F353">
            <v>0</v>
          </cell>
          <cell r="G353">
            <v>0</v>
          </cell>
        </row>
        <row r="354">
          <cell r="A354" t="str">
            <v>P BT04</v>
          </cell>
          <cell r="B354">
            <v>0</v>
          </cell>
          <cell r="C354">
            <v>0</v>
          </cell>
          <cell r="D354">
            <v>0</v>
          </cell>
          <cell r="E354">
            <v>0</v>
          </cell>
          <cell r="F354">
            <v>0</v>
          </cell>
          <cell r="G354">
            <v>0</v>
          </cell>
        </row>
        <row r="355">
          <cell r="A355" t="str">
            <v>P BT05</v>
          </cell>
          <cell r="B355">
            <v>0</v>
          </cell>
          <cell r="C355">
            <v>0</v>
          </cell>
          <cell r="D355">
            <v>0</v>
          </cell>
          <cell r="E355">
            <v>0</v>
          </cell>
          <cell r="F355">
            <v>0</v>
          </cell>
          <cell r="G355">
            <v>0</v>
          </cell>
        </row>
        <row r="356">
          <cell r="A356" t="str">
            <v>P BT06</v>
          </cell>
          <cell r="B356">
            <v>0</v>
          </cell>
          <cell r="C356">
            <v>0</v>
          </cell>
          <cell r="D356">
            <v>0</v>
          </cell>
          <cell r="E356">
            <v>0</v>
          </cell>
          <cell r="F356">
            <v>0</v>
          </cell>
          <cell r="G356">
            <v>0</v>
          </cell>
        </row>
        <row r="357">
          <cell r="A357" t="str">
            <v>P BT2006</v>
          </cell>
          <cell r="B357">
            <v>0</v>
          </cell>
          <cell r="C357">
            <v>49.598895013276895</v>
          </cell>
          <cell r="D357">
            <v>49.598895013276895</v>
          </cell>
          <cell r="E357">
            <v>49.598895013276895</v>
          </cell>
          <cell r="F357">
            <v>148.79668503983069</v>
          </cell>
          <cell r="G357">
            <v>148.79668503983069</v>
          </cell>
        </row>
        <row r="358">
          <cell r="A358" t="str">
            <v>P BT27</v>
          </cell>
          <cell r="B358">
            <v>0</v>
          </cell>
          <cell r="C358">
            <v>0</v>
          </cell>
          <cell r="D358">
            <v>0</v>
          </cell>
          <cell r="E358">
            <v>0</v>
          </cell>
          <cell r="F358">
            <v>0</v>
          </cell>
          <cell r="G358">
            <v>0</v>
          </cell>
        </row>
        <row r="359">
          <cell r="A359" t="str">
            <v>P BX92</v>
          </cell>
          <cell r="B359">
            <v>0</v>
          </cell>
          <cell r="C359">
            <v>0</v>
          </cell>
          <cell r="D359">
            <v>0</v>
          </cell>
          <cell r="E359">
            <v>8.4548138357110698</v>
          </cell>
          <cell r="F359">
            <v>8.4548138357110698</v>
          </cell>
          <cell r="G359">
            <v>8.4548138357110698</v>
          </cell>
        </row>
        <row r="360">
          <cell r="A360" t="str">
            <v>P DC$</v>
          </cell>
          <cell r="B360">
            <v>1.0338882902097899</v>
          </cell>
          <cell r="C360">
            <v>1.0338882902097899</v>
          </cell>
          <cell r="D360">
            <v>0.68925886013985993</v>
          </cell>
          <cell r="E360">
            <v>1.3785177202797199</v>
          </cell>
          <cell r="F360">
            <v>4.1355531608391596</v>
          </cell>
          <cell r="G360">
            <v>3.1016648706293699</v>
          </cell>
        </row>
        <row r="361">
          <cell r="A361" t="str">
            <v>P EL/ARP-61</v>
          </cell>
          <cell r="B361">
            <v>0</v>
          </cell>
          <cell r="C361">
            <v>0</v>
          </cell>
          <cell r="D361">
            <v>0</v>
          </cell>
          <cell r="E361">
            <v>0</v>
          </cell>
          <cell r="F361">
            <v>0</v>
          </cell>
          <cell r="G361">
            <v>0</v>
          </cell>
        </row>
        <row r="362">
          <cell r="A362" t="str">
            <v>P EL/ARP-68</v>
          </cell>
          <cell r="B362">
            <v>0</v>
          </cell>
          <cell r="C362">
            <v>16.511696919580402</v>
          </cell>
          <cell r="F362">
            <v>16.511696919580402</v>
          </cell>
          <cell r="G362">
            <v>16.511696919580402</v>
          </cell>
        </row>
        <row r="363">
          <cell r="A363" t="str">
            <v>P EL/USD-74</v>
          </cell>
          <cell r="B363">
            <v>0</v>
          </cell>
          <cell r="C363">
            <v>0</v>
          </cell>
          <cell r="D363">
            <v>0</v>
          </cell>
          <cell r="E363">
            <v>3.2121091211982202</v>
          </cell>
          <cell r="F363">
            <v>3.2121091211982202</v>
          </cell>
          <cell r="G363">
            <v>3.2121091211982202</v>
          </cell>
        </row>
        <row r="364">
          <cell r="A364" t="str">
            <v>P EL/USD-79</v>
          </cell>
          <cell r="B364">
            <v>0</v>
          </cell>
          <cell r="C364">
            <v>0</v>
          </cell>
          <cell r="D364">
            <v>0</v>
          </cell>
          <cell r="E364">
            <v>0</v>
          </cell>
          <cell r="F364">
            <v>0</v>
          </cell>
          <cell r="G364">
            <v>0</v>
          </cell>
        </row>
        <row r="365">
          <cell r="A365" t="str">
            <v>P EL/USD-91</v>
          </cell>
          <cell r="B365">
            <v>0</v>
          </cell>
          <cell r="C365">
            <v>0</v>
          </cell>
          <cell r="D365">
            <v>0</v>
          </cell>
          <cell r="E365">
            <v>0</v>
          </cell>
          <cell r="F365">
            <v>0</v>
          </cell>
          <cell r="G365">
            <v>0</v>
          </cell>
        </row>
        <row r="366">
          <cell r="A366" t="str">
            <v>P FRB</v>
          </cell>
          <cell r="B366">
            <v>55.320990241694382</v>
          </cell>
          <cell r="C366">
            <v>0</v>
          </cell>
          <cell r="D366">
            <v>0</v>
          </cell>
          <cell r="E366">
            <v>55.320990241694382</v>
          </cell>
          <cell r="F366">
            <v>110.64198048338876</v>
          </cell>
          <cell r="G366">
            <v>55.320990241694382</v>
          </cell>
        </row>
        <row r="367">
          <cell r="A367" t="str">
            <v>P PFIXSI (Hexagon II)</v>
          </cell>
          <cell r="B367">
            <v>0</v>
          </cell>
          <cell r="C367">
            <v>0</v>
          </cell>
          <cell r="D367">
            <v>0</v>
          </cell>
          <cell r="E367">
            <v>85.464584576601212</v>
          </cell>
          <cell r="F367">
            <v>85.464584576601212</v>
          </cell>
          <cell r="G367">
            <v>85.464584576601212</v>
          </cell>
        </row>
        <row r="368">
          <cell r="A368" t="str">
            <v>P PFIXSII (Hexagon III)</v>
          </cell>
          <cell r="B368">
            <v>0</v>
          </cell>
          <cell r="C368">
            <v>0</v>
          </cell>
          <cell r="D368">
            <v>0</v>
          </cell>
          <cell r="E368">
            <v>85.096111232572412</v>
          </cell>
          <cell r="F368">
            <v>85.096111232572412</v>
          </cell>
          <cell r="G368">
            <v>85.096111232572412</v>
          </cell>
        </row>
        <row r="369">
          <cell r="A369" t="str">
            <v>P PRE3</v>
          </cell>
          <cell r="B369">
            <v>0.92124339860139903</v>
          </cell>
          <cell r="C369">
            <v>0.92124339860139903</v>
          </cell>
          <cell r="D369">
            <v>0.61416226573426602</v>
          </cell>
          <cell r="E369">
            <v>0.330598055944056</v>
          </cell>
          <cell r="F369">
            <v>2.7872471188811199</v>
          </cell>
          <cell r="G369">
            <v>1.8660037202797211</v>
          </cell>
        </row>
        <row r="370">
          <cell r="A370" t="str">
            <v>P PRE4</v>
          </cell>
          <cell r="B370">
            <v>18.669787974712786</v>
          </cell>
          <cell r="C370">
            <v>18.669787974712786</v>
          </cell>
          <cell r="D370">
            <v>12.44652531647519</v>
          </cell>
          <cell r="E370">
            <v>6.6998527016249474</v>
          </cell>
          <cell r="F370">
            <v>56.48595396752571</v>
          </cell>
          <cell r="G370">
            <v>37.816165992812927</v>
          </cell>
        </row>
        <row r="371">
          <cell r="A371" t="str">
            <v>P PRO1</v>
          </cell>
          <cell r="B371">
            <v>7.2786811363636508</v>
          </cell>
          <cell r="C371">
            <v>7.2786811363636508</v>
          </cell>
          <cell r="D371">
            <v>4.8524540909091005</v>
          </cell>
          <cell r="E371">
            <v>9.704908181818201</v>
          </cell>
          <cell r="F371">
            <v>29.114724545454603</v>
          </cell>
          <cell r="G371">
            <v>21.836043409090951</v>
          </cell>
        </row>
        <row r="372">
          <cell r="A372" t="str">
            <v>P PRO10</v>
          </cell>
          <cell r="B372">
            <v>0</v>
          </cell>
          <cell r="C372">
            <v>0</v>
          </cell>
          <cell r="D372">
            <v>0</v>
          </cell>
          <cell r="E372">
            <v>0</v>
          </cell>
          <cell r="F372">
            <v>0</v>
          </cell>
          <cell r="G372">
            <v>0</v>
          </cell>
        </row>
        <row r="373">
          <cell r="A373" t="str">
            <v>P PRO2</v>
          </cell>
          <cell r="B373">
            <v>4.2505060523666023</v>
          </cell>
          <cell r="C373">
            <v>4.2505060523666023</v>
          </cell>
          <cell r="D373">
            <v>2.8336707015777356</v>
          </cell>
          <cell r="E373">
            <v>5.6673414031554694</v>
          </cell>
          <cell r="F373">
            <v>17.002024209466409</v>
          </cell>
          <cell r="G373">
            <v>12.751518157099806</v>
          </cell>
        </row>
        <row r="374">
          <cell r="A374" t="str">
            <v>P PRO3</v>
          </cell>
          <cell r="B374">
            <v>1.370713636363638E-2</v>
          </cell>
          <cell r="C374">
            <v>1.370713636363638E-2</v>
          </cell>
          <cell r="D374">
            <v>9.1380909090909204E-3</v>
          </cell>
          <cell r="E374">
            <v>1.8276181818181841E-2</v>
          </cell>
          <cell r="F374">
            <v>5.4828545454545519E-2</v>
          </cell>
          <cell r="G374">
            <v>4.1121409090909139E-2</v>
          </cell>
        </row>
        <row r="375">
          <cell r="A375" t="str">
            <v>P PRO4</v>
          </cell>
          <cell r="B375">
            <v>6.4202561670705718</v>
          </cell>
          <cell r="C375">
            <v>6.4202561670705718</v>
          </cell>
          <cell r="D375">
            <v>4.2801707780470482</v>
          </cell>
          <cell r="E375">
            <v>8.5603415560940963</v>
          </cell>
          <cell r="F375">
            <v>25.681024668282291</v>
          </cell>
          <cell r="G375">
            <v>19.260768501211714</v>
          </cell>
        </row>
        <row r="376">
          <cell r="A376" t="str">
            <v>P PRO5</v>
          </cell>
          <cell r="B376">
            <v>2.3568350419580399</v>
          </cell>
          <cell r="C376">
            <v>2.3568350419580399</v>
          </cell>
          <cell r="D376">
            <v>2.3568350419580399</v>
          </cell>
          <cell r="E376">
            <v>2.3568350419580399</v>
          </cell>
          <cell r="F376">
            <v>9.4273401678321598</v>
          </cell>
          <cell r="G376">
            <v>7.0705051258741198</v>
          </cell>
        </row>
        <row r="377">
          <cell r="A377" t="str">
            <v>P PRO6</v>
          </cell>
          <cell r="B377">
            <v>10.449906343052634</v>
          </cell>
          <cell r="C377">
            <v>10.449906343052634</v>
          </cell>
          <cell r="D377">
            <v>10.449906343052634</v>
          </cell>
          <cell r="E377">
            <v>10.449906343052634</v>
          </cell>
          <cell r="F377">
            <v>41.799625372210535</v>
          </cell>
          <cell r="G377">
            <v>31.349719029157903</v>
          </cell>
        </row>
        <row r="378">
          <cell r="A378" t="str">
            <v>P PRO9</v>
          </cell>
          <cell r="B378">
            <v>0</v>
          </cell>
          <cell r="C378">
            <v>0</v>
          </cell>
          <cell r="D378">
            <v>0</v>
          </cell>
          <cell r="E378">
            <v>0</v>
          </cell>
          <cell r="F378">
            <v>0</v>
          </cell>
          <cell r="G378">
            <v>0</v>
          </cell>
        </row>
        <row r="379">
          <cell r="A379" t="str">
            <v>PAGARÉS</v>
          </cell>
          <cell r="B379">
            <v>0</v>
          </cell>
          <cell r="C379">
            <v>0.41553328365394004</v>
          </cell>
          <cell r="D379">
            <v>0</v>
          </cell>
          <cell r="E379">
            <v>0.41553328365394004</v>
          </cell>
          <cell r="F379">
            <v>0.83106656730788009</v>
          </cell>
          <cell r="G379">
            <v>0.83106656730788009</v>
          </cell>
        </row>
        <row r="380">
          <cell r="A380" t="str">
            <v>PAR</v>
          </cell>
          <cell r="C380">
            <v>0</v>
          </cell>
          <cell r="E380">
            <v>0</v>
          </cell>
          <cell r="F380">
            <v>0</v>
          </cell>
          <cell r="G380">
            <v>0</v>
          </cell>
        </row>
        <row r="381">
          <cell r="A381" t="str">
            <v>PARDM</v>
          </cell>
          <cell r="C381">
            <v>0</v>
          </cell>
          <cell r="E381">
            <v>0</v>
          </cell>
          <cell r="F381">
            <v>0</v>
          </cell>
          <cell r="G381">
            <v>0</v>
          </cell>
        </row>
        <row r="382">
          <cell r="A382" t="str">
            <v>PRO1</v>
          </cell>
          <cell r="B382">
            <v>2.0090857867132859</v>
          </cell>
          <cell r="C382">
            <v>2.0090857867132859</v>
          </cell>
          <cell r="D382">
            <v>1.339390524475524</v>
          </cell>
          <cell r="E382">
            <v>2.678781048951048</v>
          </cell>
          <cell r="F382">
            <v>8.0363431468531434</v>
          </cell>
          <cell r="G382">
            <v>6.027257360139858</v>
          </cell>
        </row>
        <row r="383">
          <cell r="A383" t="str">
            <v>PRO10</v>
          </cell>
          <cell r="B383">
            <v>2.4951557357667102</v>
          </cell>
          <cell r="C383">
            <v>2.4951557357667102</v>
          </cell>
          <cell r="D383">
            <v>2.4951557357667102</v>
          </cell>
          <cell r="E383">
            <v>2.4951557357667102</v>
          </cell>
          <cell r="F383">
            <v>9.9806229430668409</v>
          </cell>
          <cell r="G383">
            <v>7.4854672073001307</v>
          </cell>
        </row>
        <row r="384">
          <cell r="A384" t="str">
            <v>PRO2</v>
          </cell>
          <cell r="B384">
            <v>12.807585558126181</v>
          </cell>
          <cell r="C384">
            <v>12.807585558126181</v>
          </cell>
          <cell r="D384">
            <v>8.5383903720841197</v>
          </cell>
          <cell r="E384">
            <v>17.076780744168239</v>
          </cell>
          <cell r="F384">
            <v>51.230342232504718</v>
          </cell>
          <cell r="G384">
            <v>38.42275667437854</v>
          </cell>
        </row>
        <row r="385">
          <cell r="A385" t="str">
            <v>PRO3</v>
          </cell>
          <cell r="B385">
            <v>0.24780805594405592</v>
          </cell>
          <cell r="C385">
            <v>0.24780805594405592</v>
          </cell>
          <cell r="D385">
            <v>0.1652053706293706</v>
          </cell>
          <cell r="E385">
            <v>0.3304107412587412</v>
          </cell>
          <cell r="F385">
            <v>0.99123222377622366</v>
          </cell>
          <cell r="G385">
            <v>0.7434241678321678</v>
          </cell>
        </row>
        <row r="386">
          <cell r="A386" t="str">
            <v>PRO4</v>
          </cell>
          <cell r="B386">
            <v>16.724757578467379</v>
          </cell>
          <cell r="C386">
            <v>16.724757578467379</v>
          </cell>
          <cell r="D386">
            <v>11.149838385644919</v>
          </cell>
          <cell r="E386">
            <v>22.299676771289839</v>
          </cell>
          <cell r="F386">
            <v>66.899030313869517</v>
          </cell>
          <cell r="G386">
            <v>50.174272735402141</v>
          </cell>
        </row>
        <row r="387">
          <cell r="A387" t="str">
            <v>PRO5</v>
          </cell>
          <cell r="B387">
            <v>4.5870583776223803</v>
          </cell>
          <cell r="C387">
            <v>4.5870583776223803</v>
          </cell>
          <cell r="D387">
            <v>4.5870583776223803</v>
          </cell>
          <cell r="E387">
            <v>4.5870583776223803</v>
          </cell>
          <cell r="F387">
            <v>18.348233510489521</v>
          </cell>
          <cell r="G387">
            <v>13.761175132867141</v>
          </cell>
        </row>
        <row r="388">
          <cell r="A388" t="str">
            <v>PRO6</v>
          </cell>
          <cell r="B388">
            <v>15.820406630934402</v>
          </cell>
          <cell r="C388">
            <v>15.820406630934402</v>
          </cell>
          <cell r="D388">
            <v>15.820406630934402</v>
          </cell>
          <cell r="E388">
            <v>15.820406630934402</v>
          </cell>
          <cell r="F388">
            <v>63.281626523737607</v>
          </cell>
          <cell r="G388">
            <v>47.461219892803207</v>
          </cell>
        </row>
        <row r="389">
          <cell r="A389" t="str">
            <v>PRO7</v>
          </cell>
          <cell r="B389">
            <v>2.8483536361928761</v>
          </cell>
          <cell r="C389">
            <v>2.8483536361928761</v>
          </cell>
          <cell r="D389">
            <v>1.8989024241285841</v>
          </cell>
          <cell r="E389">
            <v>3.7978048482571682</v>
          </cell>
          <cell r="F389">
            <v>11.393414544771504</v>
          </cell>
          <cell r="G389">
            <v>8.5450609085786287</v>
          </cell>
        </row>
        <row r="390">
          <cell r="A390" t="str">
            <v>PRO9</v>
          </cell>
          <cell r="B390">
            <v>1.92307692307692</v>
          </cell>
          <cell r="C390">
            <v>1.92307692307692</v>
          </cell>
          <cell r="D390">
            <v>1.92307692307692</v>
          </cell>
          <cell r="E390">
            <v>1.92307692307692</v>
          </cell>
          <cell r="F390">
            <v>7.6923076923076801</v>
          </cell>
          <cell r="G390">
            <v>5.7692307692307603</v>
          </cell>
        </row>
        <row r="391">
          <cell r="A391" t="str">
            <v>SABA/INTGM</v>
          </cell>
          <cell r="B391">
            <v>9.6827849999999993E-2</v>
          </cell>
          <cell r="C391">
            <v>0.31119439000000004</v>
          </cell>
          <cell r="D391">
            <v>9.6827849999999993E-2</v>
          </cell>
          <cell r="E391">
            <v>0.31119439000000004</v>
          </cell>
          <cell r="F391">
            <v>0.81604448000000007</v>
          </cell>
          <cell r="G391">
            <v>0.71921663000000002</v>
          </cell>
        </row>
        <row r="392">
          <cell r="A392" t="str">
            <v>SGP/TESORO</v>
          </cell>
          <cell r="B392">
            <v>0.39622996000000005</v>
          </cell>
          <cell r="D392">
            <v>0.39622996000000005</v>
          </cell>
          <cell r="F392">
            <v>0.7924599200000001</v>
          </cell>
          <cell r="G392">
            <v>0.39622996000000005</v>
          </cell>
        </row>
        <row r="393">
          <cell r="A393" t="str">
            <v>SUD/YACYRETA</v>
          </cell>
          <cell r="B393">
            <v>1.1690823299999999</v>
          </cell>
          <cell r="C393">
            <v>0.77938834999999995</v>
          </cell>
          <cell r="D393">
            <v>0.77938834999999995</v>
          </cell>
          <cell r="E393">
            <v>0.77938821999999996</v>
          </cell>
          <cell r="F393">
            <v>3.5072472499999998</v>
          </cell>
          <cell r="G393">
            <v>2.3381649199999996</v>
          </cell>
        </row>
        <row r="394">
          <cell r="A394" t="str">
            <v>TECH/MOSP</v>
          </cell>
          <cell r="B394">
            <v>0.25818773</v>
          </cell>
          <cell r="C394">
            <v>0.17001885000000003</v>
          </cell>
          <cell r="E394">
            <v>0.28813735000000001</v>
          </cell>
          <cell r="F394">
            <v>0.71634393000000007</v>
          </cell>
          <cell r="G394">
            <v>0.45815620000000001</v>
          </cell>
        </row>
        <row r="395">
          <cell r="A395" t="str">
            <v>VARIOS/PAMI</v>
          </cell>
          <cell r="B395">
            <v>30.23476103496504</v>
          </cell>
          <cell r="F395">
            <v>30.23476103496504</v>
          </cell>
          <cell r="G395">
            <v>0</v>
          </cell>
        </row>
        <row r="396">
          <cell r="A396" t="str">
            <v>WBC/RELEXT</v>
          </cell>
          <cell r="B396">
            <v>8.390433185366598E-3</v>
          </cell>
          <cell r="C396">
            <v>5.0282412367977959E-3</v>
          </cell>
          <cell r="D396">
            <v>4.8417648859635657E-3</v>
          </cell>
          <cell r="E396">
            <v>9.3323817541711308E-3</v>
          </cell>
          <cell r="F396">
            <v>2.7592821062299093E-2</v>
          </cell>
          <cell r="G396">
            <v>1.9202387876932493E-2</v>
          </cell>
        </row>
        <row r="397">
          <cell r="A397" t="str">
            <v>WEST/CONEA</v>
          </cell>
          <cell r="B397">
            <v>22.941753892510132</v>
          </cell>
          <cell r="D397">
            <v>0</v>
          </cell>
          <cell r="E397">
            <v>22.941753892510132</v>
          </cell>
          <cell r="F397">
            <v>45.883507785020264</v>
          </cell>
          <cell r="G397">
            <v>22.941753892510132</v>
          </cell>
        </row>
        <row r="398">
          <cell r="A398" t="str">
            <v>#N/A</v>
          </cell>
          <cell r="B398">
            <v>2.5210495384615368</v>
          </cell>
          <cell r="C398">
            <v>2.5210495384615368</v>
          </cell>
          <cell r="D398">
            <v>1.6806996923076905</v>
          </cell>
          <cell r="E398">
            <v>3.3613993846153845</v>
          </cell>
          <cell r="F398">
            <v>10.084198153846149</v>
          </cell>
          <cell r="G398">
            <v>7.5631486153846117</v>
          </cell>
        </row>
        <row r="399">
          <cell r="A399" t="str">
            <v>Total general</v>
          </cell>
          <cell r="B399">
            <v>6131.4066021932485</v>
          </cell>
          <cell r="C399">
            <v>4994.5631436814947</v>
          </cell>
          <cell r="D399">
            <v>3823.599180465249</v>
          </cell>
          <cell r="E399">
            <v>4894.6970487298859</v>
          </cell>
          <cell r="F399">
            <v>19844.265975069873</v>
          </cell>
          <cell r="G399">
            <v>13712.85937287663</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sheetData sheetId="14"/>
      <sheetData sheetId="15"/>
      <sheetData sheetId="16"/>
      <sheetData sheetId="17"/>
      <sheetData sheetId="18"/>
      <sheetData sheetId="19"/>
      <sheetData sheetId="20"/>
      <sheetData sheetId="21"/>
      <sheetData sheetId="22"/>
      <sheetData sheetId="2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V 2004 cap"/>
      <sheetName val="IV B2004 cap"/>
      <sheetName val="Iv 2004 Int"/>
      <sheetName val="int b 2004 "/>
      <sheetName val="cap 2005"/>
      <sheetName val="cap b 2005"/>
      <sheetName val="int 2005"/>
      <sheetName val="int b 2005"/>
      <sheetName val="cap resto"/>
      <sheetName val="cap resto b"/>
      <sheetName val="int resto"/>
      <sheetName val="Int resto b"/>
      <sheetName val="2005 K"/>
      <sheetName val="perfil siga final"/>
      <sheetName val="Read me"/>
      <sheetName val="IV_2004_cap"/>
      <sheetName val="IV_B2004_cap"/>
      <sheetName val="Iv_2004_Int"/>
      <sheetName val="int_b_2004_"/>
      <sheetName val="cap_2005"/>
      <sheetName val="cap_b_2005"/>
      <sheetName val="int_2005"/>
      <sheetName val="int_b_2005"/>
      <sheetName val="cap_resto"/>
      <sheetName val="cap_resto_b"/>
      <sheetName val="int_resto"/>
      <sheetName val="Int_resto_b"/>
      <sheetName val="2005_K"/>
      <sheetName val="perfil_siga_final"/>
      <sheetName val="Read_me"/>
    </sheetNames>
    <sheetDataSet>
      <sheetData sheetId="0" refreshError="1">
        <row r="3">
          <cell r="A3" t="str">
            <v>DNCI</v>
          </cell>
          <cell r="B3">
            <v>10</v>
          </cell>
          <cell r="C3">
            <v>11</v>
          </cell>
          <cell r="D3">
            <v>12</v>
          </cell>
          <cell r="E3">
            <v>2004</v>
          </cell>
        </row>
        <row r="4">
          <cell r="A4">
            <v>1</v>
          </cell>
          <cell r="B4">
            <v>2</v>
          </cell>
          <cell r="C4">
            <v>3</v>
          </cell>
          <cell r="D4">
            <v>4</v>
          </cell>
          <cell r="E4">
            <v>5</v>
          </cell>
        </row>
        <row r="5">
          <cell r="A5" t="str">
            <v>ABCRA</v>
          </cell>
          <cell r="B5">
            <v>194.23012411942301</v>
          </cell>
          <cell r="C5">
            <v>145.92418651459198</v>
          </cell>
          <cell r="D5">
            <v>423.94317712177087</v>
          </cell>
          <cell r="E5">
            <v>764.09748775578589</v>
          </cell>
        </row>
        <row r="6">
          <cell r="A6" t="str">
            <v>ALENIA/FFAA</v>
          </cell>
          <cell r="D6">
            <v>0.68801299999999999</v>
          </cell>
          <cell r="E6">
            <v>0.68801299999999999</v>
          </cell>
        </row>
        <row r="7">
          <cell r="A7" t="str">
            <v>BBVA/CONEA</v>
          </cell>
          <cell r="C7">
            <v>0.72797800999999984</v>
          </cell>
          <cell r="E7">
            <v>0.72797800999999984</v>
          </cell>
        </row>
        <row r="8">
          <cell r="A8" t="str">
            <v>BBVA/DEFENSA</v>
          </cell>
          <cell r="C8">
            <v>0.12517227</v>
          </cell>
          <cell r="E8">
            <v>0.12517227</v>
          </cell>
        </row>
        <row r="9">
          <cell r="A9" t="str">
            <v>BBVA/SALUD</v>
          </cell>
          <cell r="C9">
            <v>0.60305150000000007</v>
          </cell>
          <cell r="E9">
            <v>0.60305150000000007</v>
          </cell>
        </row>
        <row r="10">
          <cell r="A10" t="str">
            <v>BD05-I u$s</v>
          </cell>
          <cell r="C10">
            <v>0</v>
          </cell>
          <cell r="E10">
            <v>0</v>
          </cell>
        </row>
        <row r="11">
          <cell r="A11" t="str">
            <v>BD08-UCP</v>
          </cell>
          <cell r="B11">
            <v>31.723956502806498</v>
          </cell>
          <cell r="E11">
            <v>31.723956502806498</v>
          </cell>
        </row>
        <row r="12">
          <cell r="A12" t="str">
            <v>BD11-UCP</v>
          </cell>
          <cell r="B12">
            <v>27.0342782727169</v>
          </cell>
          <cell r="C12">
            <v>27.0342782727169</v>
          </cell>
          <cell r="D12">
            <v>27.0342782727169</v>
          </cell>
          <cell r="E12">
            <v>81.102834818150697</v>
          </cell>
        </row>
        <row r="13">
          <cell r="A13" t="str">
            <v>BD12-I u$s</v>
          </cell>
          <cell r="B13">
            <v>0.44369999999999998</v>
          </cell>
          <cell r="E13">
            <v>0.44369999999999998</v>
          </cell>
        </row>
        <row r="14">
          <cell r="A14" t="str">
            <v>BD13-$</v>
          </cell>
          <cell r="B14">
            <v>0</v>
          </cell>
          <cell r="C14">
            <v>0</v>
          </cell>
          <cell r="D14">
            <v>0</v>
          </cell>
          <cell r="E14">
            <v>0</v>
          </cell>
        </row>
        <row r="15">
          <cell r="A15" t="str">
            <v>BD13-u$s</v>
          </cell>
          <cell r="B15">
            <v>0</v>
          </cell>
          <cell r="E15">
            <v>0</v>
          </cell>
        </row>
        <row r="16">
          <cell r="A16" t="str">
            <v>BESP/TESORO</v>
          </cell>
          <cell r="B16">
            <v>20.569624999999998</v>
          </cell>
          <cell r="C16">
            <v>20.569624999999998</v>
          </cell>
          <cell r="D16">
            <v>63.291124999999994</v>
          </cell>
          <cell r="E16">
            <v>104.430375</v>
          </cell>
        </row>
        <row r="17">
          <cell r="A17" t="str">
            <v>BG04/06</v>
          </cell>
          <cell r="B17">
            <v>0</v>
          </cell>
          <cell r="E17">
            <v>0</v>
          </cell>
        </row>
        <row r="18">
          <cell r="A18" t="str">
            <v>BG07/05</v>
          </cell>
          <cell r="D18">
            <v>0</v>
          </cell>
          <cell r="E18">
            <v>0</v>
          </cell>
        </row>
        <row r="19">
          <cell r="A19" t="str">
            <v>BG09/09</v>
          </cell>
          <cell r="B19">
            <v>0</v>
          </cell>
          <cell r="E19">
            <v>0</v>
          </cell>
        </row>
        <row r="20">
          <cell r="A20" t="str">
            <v>BG12/15</v>
          </cell>
          <cell r="D20">
            <v>0</v>
          </cell>
          <cell r="E20">
            <v>0</v>
          </cell>
        </row>
        <row r="21">
          <cell r="A21" t="str">
            <v>BG17/08</v>
          </cell>
          <cell r="D21">
            <v>0</v>
          </cell>
          <cell r="E21">
            <v>0</v>
          </cell>
        </row>
        <row r="22">
          <cell r="A22" t="str">
            <v>BID 1034</v>
          </cell>
          <cell r="C22">
            <v>2.3184184700000001</v>
          </cell>
          <cell r="E22">
            <v>2.3184184700000001</v>
          </cell>
        </row>
        <row r="23">
          <cell r="A23" t="str">
            <v>BID 1134</v>
          </cell>
          <cell r="B23">
            <v>0</v>
          </cell>
          <cell r="E23">
            <v>0</v>
          </cell>
        </row>
        <row r="24">
          <cell r="A24" t="str">
            <v>BID 1164</v>
          </cell>
          <cell r="D24">
            <v>0</v>
          </cell>
          <cell r="E24">
            <v>0</v>
          </cell>
        </row>
        <row r="25">
          <cell r="A25" t="str">
            <v>BID 1201</v>
          </cell>
          <cell r="C25">
            <v>1.13310906</v>
          </cell>
          <cell r="E25">
            <v>1.13310906</v>
          </cell>
        </row>
        <row r="26">
          <cell r="A26" t="str">
            <v>BID 1279</v>
          </cell>
          <cell r="B26">
            <v>0</v>
          </cell>
          <cell r="E26">
            <v>0</v>
          </cell>
        </row>
        <row r="27">
          <cell r="A27" t="str">
            <v>BID 1307</v>
          </cell>
          <cell r="B27">
            <v>0</v>
          </cell>
          <cell r="E27">
            <v>0</v>
          </cell>
        </row>
        <row r="28">
          <cell r="A28" t="str">
            <v>BID 1324</v>
          </cell>
          <cell r="D28">
            <v>0</v>
          </cell>
          <cell r="E28">
            <v>0</v>
          </cell>
        </row>
        <row r="29">
          <cell r="A29" t="str">
            <v>BID 1325</v>
          </cell>
          <cell r="D29">
            <v>1.3338200000000001E-2</v>
          </cell>
          <cell r="E29">
            <v>1.3338200000000001E-2</v>
          </cell>
        </row>
        <row r="30">
          <cell r="A30" t="str">
            <v>BID 142</v>
          </cell>
          <cell r="C30">
            <v>2.44115579210114</v>
          </cell>
          <cell r="E30">
            <v>2.44115579210114</v>
          </cell>
        </row>
        <row r="31">
          <cell r="A31" t="str">
            <v>BID 545</v>
          </cell>
          <cell r="C31">
            <v>1.9020046277374001</v>
          </cell>
          <cell r="E31">
            <v>1.9020046277374001</v>
          </cell>
        </row>
        <row r="32">
          <cell r="A32" t="str">
            <v>BID 555</v>
          </cell>
          <cell r="C32">
            <v>9.8771687967911106</v>
          </cell>
          <cell r="E32">
            <v>9.8771687967911106</v>
          </cell>
        </row>
        <row r="33">
          <cell r="A33" t="str">
            <v>BID 583</v>
          </cell>
          <cell r="B33">
            <v>9.3536742070391909</v>
          </cell>
          <cell r="E33">
            <v>9.3536742070391909</v>
          </cell>
        </row>
        <row r="34">
          <cell r="A34" t="str">
            <v>BID 633</v>
          </cell>
          <cell r="C34">
            <v>11.696879787942299</v>
          </cell>
          <cell r="E34">
            <v>11.696879787942299</v>
          </cell>
        </row>
        <row r="35">
          <cell r="A35" t="str">
            <v>BID 643</v>
          </cell>
          <cell r="B35">
            <v>1.0482864071703399</v>
          </cell>
          <cell r="E35">
            <v>1.0482864071703399</v>
          </cell>
        </row>
        <row r="36">
          <cell r="A36" t="str">
            <v>BID 682</v>
          </cell>
          <cell r="B36">
            <v>10.2785297358744</v>
          </cell>
          <cell r="E36">
            <v>10.2785297358744</v>
          </cell>
        </row>
        <row r="37">
          <cell r="A37" t="str">
            <v>BID 684</v>
          </cell>
          <cell r="B37">
            <v>0.121163808308271</v>
          </cell>
          <cell r="E37">
            <v>0.121163808308271</v>
          </cell>
        </row>
        <row r="38">
          <cell r="A38" t="str">
            <v>BID 733</v>
          </cell>
          <cell r="D38">
            <v>12.366659073953199</v>
          </cell>
          <cell r="E38">
            <v>12.366659073953199</v>
          </cell>
        </row>
        <row r="39">
          <cell r="A39" t="str">
            <v>BID 734</v>
          </cell>
          <cell r="D39">
            <v>14.3779777320162</v>
          </cell>
          <cell r="E39">
            <v>14.3779777320162</v>
          </cell>
        </row>
        <row r="40">
          <cell r="A40" t="str">
            <v>BID 816</v>
          </cell>
          <cell r="D40">
            <v>4.3109434668648907</v>
          </cell>
          <cell r="E40">
            <v>4.3109434668648907</v>
          </cell>
        </row>
        <row r="41">
          <cell r="A41" t="str">
            <v>BID 830</v>
          </cell>
          <cell r="D41">
            <v>0</v>
          </cell>
          <cell r="E41">
            <v>0</v>
          </cell>
        </row>
        <row r="42">
          <cell r="A42" t="str">
            <v>BID 845</v>
          </cell>
          <cell r="B42">
            <v>13.2549598724204</v>
          </cell>
          <cell r="E42">
            <v>13.2549598724204</v>
          </cell>
        </row>
        <row r="43">
          <cell r="A43" t="str">
            <v>BID 857</v>
          </cell>
          <cell r="D43">
            <v>7.8438279988246489</v>
          </cell>
          <cell r="E43">
            <v>7.8438279988246489</v>
          </cell>
        </row>
        <row r="44">
          <cell r="A44" t="str">
            <v>BID 863</v>
          </cell>
          <cell r="B44">
            <v>2.1218089999999998E-2</v>
          </cell>
          <cell r="E44">
            <v>2.1218089999999998E-2</v>
          </cell>
        </row>
        <row r="45">
          <cell r="A45" t="str">
            <v>BID 865</v>
          </cell>
          <cell r="D45">
            <v>36.615205972581101</v>
          </cell>
          <cell r="E45">
            <v>36.615205972581101</v>
          </cell>
        </row>
        <row r="46">
          <cell r="A46" t="str">
            <v>BID 867</v>
          </cell>
          <cell r="B46">
            <v>0.47034197999999999</v>
          </cell>
          <cell r="E46">
            <v>0.47034197999999999</v>
          </cell>
        </row>
        <row r="47">
          <cell r="A47" t="str">
            <v>BID 871</v>
          </cell>
          <cell r="D47">
            <v>13.412447641105199</v>
          </cell>
          <cell r="E47">
            <v>13.412447641105199</v>
          </cell>
        </row>
        <row r="48">
          <cell r="A48" t="str">
            <v>BID 925</v>
          </cell>
          <cell r="D48">
            <v>0.47286607000000003</v>
          </cell>
          <cell r="E48">
            <v>0.47286607000000003</v>
          </cell>
        </row>
        <row r="49">
          <cell r="A49" t="str">
            <v>BID 932</v>
          </cell>
          <cell r="D49">
            <v>0.9375</v>
          </cell>
          <cell r="E49">
            <v>0.9375</v>
          </cell>
        </row>
        <row r="50">
          <cell r="A50" t="str">
            <v>BID 961</v>
          </cell>
          <cell r="D50">
            <v>15.962</v>
          </cell>
          <cell r="E50">
            <v>15.962</v>
          </cell>
        </row>
        <row r="51">
          <cell r="A51" t="str">
            <v>BID CBA</v>
          </cell>
          <cell r="C51">
            <v>0</v>
          </cell>
          <cell r="E51">
            <v>0</v>
          </cell>
        </row>
        <row r="52">
          <cell r="A52" t="str">
            <v>BIHD</v>
          </cell>
          <cell r="B52">
            <v>0.16209092568570801</v>
          </cell>
          <cell r="C52">
            <v>0.16209092568570801</v>
          </cell>
          <cell r="D52">
            <v>0.16209092568570801</v>
          </cell>
          <cell r="E52">
            <v>0.48627277705712402</v>
          </cell>
        </row>
        <row r="53">
          <cell r="A53" t="str">
            <v>BIRF 3280</v>
          </cell>
          <cell r="B53">
            <v>8.4093992100000001</v>
          </cell>
          <cell r="E53">
            <v>8.4093992100000001</v>
          </cell>
        </row>
        <row r="54">
          <cell r="A54" t="str">
            <v>BIRF 3281</v>
          </cell>
          <cell r="C54">
            <v>1.7077424699999999</v>
          </cell>
          <cell r="E54">
            <v>1.7077424699999999</v>
          </cell>
        </row>
        <row r="55">
          <cell r="A55" t="str">
            <v>BIRF 3460</v>
          </cell>
          <cell r="C55">
            <v>0.82952760000000003</v>
          </cell>
          <cell r="E55">
            <v>0.82952760000000003</v>
          </cell>
        </row>
        <row r="56">
          <cell r="A56" t="str">
            <v>BIRF 3520</v>
          </cell>
          <cell r="C56">
            <v>11.223562489999999</v>
          </cell>
          <cell r="E56">
            <v>11.223562489999999</v>
          </cell>
        </row>
        <row r="57">
          <cell r="A57" t="str">
            <v>BIRF 3521</v>
          </cell>
          <cell r="C57">
            <v>6.7789750199999999</v>
          </cell>
          <cell r="E57">
            <v>6.7789750199999999</v>
          </cell>
        </row>
        <row r="58">
          <cell r="A58" t="str">
            <v>BIRF 3558</v>
          </cell>
          <cell r="C58">
            <v>20</v>
          </cell>
          <cell r="E58">
            <v>20</v>
          </cell>
        </row>
        <row r="59">
          <cell r="A59" t="str">
            <v>BIRF 3611</v>
          </cell>
          <cell r="D59">
            <v>16.252800000000001</v>
          </cell>
          <cell r="E59">
            <v>16.252800000000001</v>
          </cell>
        </row>
        <row r="60">
          <cell r="A60" t="str">
            <v>BIRF 3643</v>
          </cell>
          <cell r="C60">
            <v>4.9428882199999995</v>
          </cell>
          <cell r="E60">
            <v>4.9428882199999995</v>
          </cell>
        </row>
        <row r="61">
          <cell r="A61" t="str">
            <v>BIRF 3794</v>
          </cell>
          <cell r="C61">
            <v>8.3864314599999989</v>
          </cell>
          <cell r="E61">
            <v>8.3864314599999989</v>
          </cell>
        </row>
        <row r="62">
          <cell r="A62" t="str">
            <v>BIRF 3860</v>
          </cell>
          <cell r="C62">
            <v>8.7778254899999997</v>
          </cell>
          <cell r="E62">
            <v>8.7778254899999997</v>
          </cell>
        </row>
        <row r="63">
          <cell r="A63" t="str">
            <v>BIRF 3877</v>
          </cell>
          <cell r="B63">
            <v>10.769936490000001</v>
          </cell>
          <cell r="E63">
            <v>10.769936490000001</v>
          </cell>
        </row>
        <row r="64">
          <cell r="A64" t="str">
            <v>BIRF 3921</v>
          </cell>
          <cell r="B64">
            <v>6.447587190000001</v>
          </cell>
          <cell r="E64">
            <v>6.447587190000001</v>
          </cell>
        </row>
        <row r="65">
          <cell r="A65" t="str">
            <v>BIRF 3927</v>
          </cell>
          <cell r="B65">
            <v>1.4013238100000001</v>
          </cell>
          <cell r="E65">
            <v>1.4013238100000001</v>
          </cell>
        </row>
        <row r="66">
          <cell r="A66" t="str">
            <v>BIRF 3960</v>
          </cell>
          <cell r="B66">
            <v>1.1284000000000001</v>
          </cell>
          <cell r="E66">
            <v>1.1284000000000001</v>
          </cell>
        </row>
        <row r="67">
          <cell r="A67" t="str">
            <v>BIRF 3971</v>
          </cell>
          <cell r="C67">
            <v>5.9071754400000005</v>
          </cell>
          <cell r="E67">
            <v>5.9071754400000005</v>
          </cell>
        </row>
        <row r="68">
          <cell r="A68" t="str">
            <v>BIRF 4085</v>
          </cell>
          <cell r="B68">
            <v>0.34183825000000001</v>
          </cell>
          <cell r="E68">
            <v>0.34183825000000001</v>
          </cell>
        </row>
        <row r="69">
          <cell r="A69" t="str">
            <v>BIRF 4131</v>
          </cell>
          <cell r="B69">
            <v>1</v>
          </cell>
          <cell r="E69">
            <v>1</v>
          </cell>
        </row>
        <row r="70">
          <cell r="A70" t="str">
            <v>BIRF 4163</v>
          </cell>
          <cell r="D70">
            <v>6.0148987400000005</v>
          </cell>
          <cell r="E70">
            <v>6.0148987400000005</v>
          </cell>
        </row>
        <row r="71">
          <cell r="A71" t="str">
            <v>BIRF 4168</v>
          </cell>
          <cell r="D71">
            <v>0.74906156999999995</v>
          </cell>
          <cell r="E71">
            <v>0.74906156999999995</v>
          </cell>
        </row>
        <row r="72">
          <cell r="A72" t="str">
            <v>BIRF 4218</v>
          </cell>
          <cell r="C72">
            <v>2.4998999999999998</v>
          </cell>
          <cell r="E72">
            <v>2.4998999999999998</v>
          </cell>
        </row>
        <row r="73">
          <cell r="A73" t="str">
            <v>BIRF 4219</v>
          </cell>
          <cell r="C73">
            <v>3.75</v>
          </cell>
          <cell r="E73">
            <v>3.75</v>
          </cell>
        </row>
        <row r="74">
          <cell r="A74" t="str">
            <v>BIRF 4220</v>
          </cell>
          <cell r="C74">
            <v>1.7499</v>
          </cell>
          <cell r="E74">
            <v>1.7499</v>
          </cell>
        </row>
        <row r="75">
          <cell r="A75" t="str">
            <v>BIRF 4221</v>
          </cell>
          <cell r="C75">
            <v>5</v>
          </cell>
          <cell r="E75">
            <v>5</v>
          </cell>
        </row>
        <row r="76">
          <cell r="A76" t="str">
            <v>BIRF 4281</v>
          </cell>
          <cell r="B76">
            <v>0.28915773</v>
          </cell>
          <cell r="E76">
            <v>0.28915773</v>
          </cell>
        </row>
        <row r="77">
          <cell r="A77" t="str">
            <v>BIRF 4295</v>
          </cell>
          <cell r="C77">
            <v>18.7539646</v>
          </cell>
          <cell r="E77">
            <v>18.7539646</v>
          </cell>
        </row>
        <row r="78">
          <cell r="A78" t="str">
            <v>BIRF 4313</v>
          </cell>
          <cell r="C78">
            <v>5.9256000000000002</v>
          </cell>
          <cell r="E78">
            <v>5.9256000000000002</v>
          </cell>
        </row>
        <row r="79">
          <cell r="A79" t="str">
            <v>BIRF 4314</v>
          </cell>
          <cell r="C79">
            <v>0.1230542</v>
          </cell>
          <cell r="E79">
            <v>0.1230542</v>
          </cell>
        </row>
        <row r="80">
          <cell r="A80" t="str">
            <v>BIRF 4398</v>
          </cell>
          <cell r="B80">
            <v>2.2892915299999999</v>
          </cell>
          <cell r="E80">
            <v>2.2892915299999999</v>
          </cell>
        </row>
        <row r="81">
          <cell r="A81" t="str">
            <v>BIRF 4405-1</v>
          </cell>
          <cell r="B81">
            <v>0</v>
          </cell>
          <cell r="E81">
            <v>0</v>
          </cell>
        </row>
        <row r="82">
          <cell r="A82" t="str">
            <v>BIRF 4459</v>
          </cell>
          <cell r="B82">
            <v>0.5</v>
          </cell>
          <cell r="E82">
            <v>0.5</v>
          </cell>
        </row>
        <row r="83">
          <cell r="A83" t="str">
            <v>BIRF 4472</v>
          </cell>
          <cell r="D83">
            <v>1.6000000000000001E-3</v>
          </cell>
          <cell r="E83">
            <v>1.6000000000000001E-3</v>
          </cell>
        </row>
        <row r="84">
          <cell r="A84" t="str">
            <v>BIRF 4578</v>
          </cell>
          <cell r="B84">
            <v>0</v>
          </cell>
          <cell r="E84">
            <v>0</v>
          </cell>
        </row>
        <row r="85">
          <cell r="A85" t="str">
            <v>BIRF 4580</v>
          </cell>
          <cell r="D85">
            <v>0</v>
          </cell>
          <cell r="E85">
            <v>0</v>
          </cell>
        </row>
        <row r="86">
          <cell r="A86" t="str">
            <v>BIRF 4585</v>
          </cell>
          <cell r="B86">
            <v>0</v>
          </cell>
          <cell r="E86">
            <v>0</v>
          </cell>
        </row>
        <row r="87">
          <cell r="A87" t="str">
            <v>BIRF 4586</v>
          </cell>
          <cell r="B87">
            <v>0</v>
          </cell>
          <cell r="E87">
            <v>0</v>
          </cell>
        </row>
        <row r="88">
          <cell r="A88" t="str">
            <v>BIRF 4640</v>
          </cell>
          <cell r="B88">
            <v>0</v>
          </cell>
          <cell r="E88">
            <v>0</v>
          </cell>
        </row>
        <row r="89">
          <cell r="A89" t="str">
            <v>BIRF 7157</v>
          </cell>
          <cell r="B89">
            <v>0</v>
          </cell>
          <cell r="E89">
            <v>0</v>
          </cell>
        </row>
        <row r="90">
          <cell r="A90" t="str">
            <v>BIRF 7199</v>
          </cell>
          <cell r="B90">
            <v>0</v>
          </cell>
          <cell r="E90">
            <v>0</v>
          </cell>
        </row>
        <row r="91">
          <cell r="A91" t="str">
            <v>BNA/ANDE</v>
          </cell>
          <cell r="B91">
            <v>60.464159000000002</v>
          </cell>
          <cell r="E91">
            <v>60.464159000000002</v>
          </cell>
        </row>
        <row r="92">
          <cell r="A92" t="str">
            <v>BNA/ATC</v>
          </cell>
          <cell r="C92">
            <v>0.27286049163661197</v>
          </cell>
          <cell r="E92">
            <v>0.27286049163661197</v>
          </cell>
        </row>
        <row r="93">
          <cell r="A93" t="str">
            <v>BNA/PAMI</v>
          </cell>
          <cell r="B93">
            <v>1.4694549619005661</v>
          </cell>
          <cell r="C93">
            <v>1.4694549619005661</v>
          </cell>
          <cell r="D93">
            <v>1.4694549619005661</v>
          </cell>
          <cell r="E93">
            <v>4.4083648857016984</v>
          </cell>
        </row>
        <row r="94">
          <cell r="A94" t="str">
            <v>BNA/PROVLP</v>
          </cell>
          <cell r="B94">
            <v>0</v>
          </cell>
          <cell r="E94">
            <v>0</v>
          </cell>
        </row>
        <row r="95">
          <cell r="A95" t="str">
            <v>BNA/PROVLR</v>
          </cell>
          <cell r="B95">
            <v>0.16384299999999999</v>
          </cell>
          <cell r="E95">
            <v>0.16384299999999999</v>
          </cell>
        </row>
        <row r="96">
          <cell r="A96" t="str">
            <v>BNA/REST</v>
          </cell>
          <cell r="D96">
            <v>41.201168793953002</v>
          </cell>
          <cell r="E96">
            <v>41.201168793953002</v>
          </cell>
        </row>
        <row r="97">
          <cell r="A97" t="str">
            <v>BNA/SALUD</v>
          </cell>
          <cell r="D97">
            <v>6.3536558181818226</v>
          </cell>
          <cell r="E97">
            <v>6.3536558181818226</v>
          </cell>
        </row>
        <row r="98">
          <cell r="A98" t="str">
            <v>BNA/TESORO/BCO</v>
          </cell>
          <cell r="B98">
            <v>0.57523065078832603</v>
          </cell>
          <cell r="C98">
            <v>8.9589279090909107E-2</v>
          </cell>
          <cell r="E98">
            <v>0.66481992987923511</v>
          </cell>
        </row>
        <row r="99">
          <cell r="A99" t="str">
            <v>BNLH/PROVMI</v>
          </cell>
          <cell r="C99">
            <v>0.32500000000000001</v>
          </cell>
          <cell r="E99">
            <v>0.32500000000000001</v>
          </cell>
        </row>
        <row r="100">
          <cell r="A100" t="str">
            <v>BOGAR</v>
          </cell>
          <cell r="B100">
            <v>0</v>
          </cell>
          <cell r="C100">
            <v>0</v>
          </cell>
          <cell r="D100">
            <v>0</v>
          </cell>
          <cell r="E100">
            <v>0</v>
          </cell>
        </row>
        <row r="101">
          <cell r="A101" t="str">
            <v>BONOS/PROVSJ</v>
          </cell>
          <cell r="D101">
            <v>56.781617635061266</v>
          </cell>
          <cell r="E101">
            <v>56.781617635061266</v>
          </cell>
        </row>
        <row r="102">
          <cell r="A102" t="str">
            <v>BP05/B400</v>
          </cell>
          <cell r="C102">
            <v>0</v>
          </cell>
          <cell r="D102">
            <v>0</v>
          </cell>
          <cell r="E102">
            <v>0</v>
          </cell>
        </row>
        <row r="103">
          <cell r="A103" t="str">
            <v>BP06/B450-Fid1</v>
          </cell>
          <cell r="C103">
            <v>0</v>
          </cell>
          <cell r="D103">
            <v>0</v>
          </cell>
          <cell r="E103">
            <v>0</v>
          </cell>
        </row>
        <row r="104">
          <cell r="A104" t="str">
            <v>BP06/B450-Fid3</v>
          </cell>
          <cell r="C104">
            <v>0</v>
          </cell>
          <cell r="E104">
            <v>0</v>
          </cell>
        </row>
        <row r="105">
          <cell r="A105" t="str">
            <v>BP06/B450-Fid4</v>
          </cell>
          <cell r="C105">
            <v>0</v>
          </cell>
          <cell r="D105">
            <v>0</v>
          </cell>
          <cell r="E105">
            <v>0</v>
          </cell>
        </row>
        <row r="106">
          <cell r="A106" t="str">
            <v>BP06/E580</v>
          </cell>
          <cell r="B106">
            <v>0</v>
          </cell>
          <cell r="C106">
            <v>0</v>
          </cell>
          <cell r="D106">
            <v>0.91522595534126294</v>
          </cell>
          <cell r="E106">
            <v>0.91522595534126294</v>
          </cell>
        </row>
        <row r="107">
          <cell r="A107" t="str">
            <v>BP07/B450</v>
          </cell>
          <cell r="B107">
            <v>0</v>
          </cell>
          <cell r="C107">
            <v>0</v>
          </cell>
          <cell r="E107">
            <v>0</v>
          </cell>
        </row>
        <row r="108">
          <cell r="A108" t="str">
            <v>BRA/TESORO</v>
          </cell>
          <cell r="C108">
            <v>0.15316454000000002</v>
          </cell>
          <cell r="E108">
            <v>0.15316454000000002</v>
          </cell>
        </row>
        <row r="109">
          <cell r="A109" t="str">
            <v>BRA/YACYRETA</v>
          </cell>
          <cell r="B109">
            <v>0.37690336000000002</v>
          </cell>
          <cell r="C109">
            <v>0.9121705699999999</v>
          </cell>
          <cell r="D109">
            <v>0.15270242000000001</v>
          </cell>
          <cell r="E109">
            <v>1.4417763499999998</v>
          </cell>
        </row>
        <row r="110">
          <cell r="A110" t="str">
            <v>BT03Flot</v>
          </cell>
          <cell r="B110">
            <v>0.05</v>
          </cell>
          <cell r="E110">
            <v>0.05</v>
          </cell>
        </row>
        <row r="111">
          <cell r="A111" t="str">
            <v>BT05</v>
          </cell>
          <cell r="C111">
            <v>0</v>
          </cell>
          <cell r="E111">
            <v>0</v>
          </cell>
        </row>
        <row r="112">
          <cell r="A112" t="str">
            <v>BT06</v>
          </cell>
          <cell r="C112">
            <v>0</v>
          </cell>
          <cell r="E112">
            <v>0</v>
          </cell>
        </row>
        <row r="113">
          <cell r="A113" t="str">
            <v>CHINA/EJERCITO</v>
          </cell>
          <cell r="D113">
            <v>0.33333334999999997</v>
          </cell>
          <cell r="E113">
            <v>0.33333334999999997</v>
          </cell>
        </row>
        <row r="114">
          <cell r="A114" t="str">
            <v>CITILA/RELEXT</v>
          </cell>
          <cell r="B114">
            <v>3.4522699999999999E-3</v>
          </cell>
          <cell r="C114">
            <v>3.1875700000000002E-3</v>
          </cell>
          <cell r="D114">
            <v>3.4899000000000002E-3</v>
          </cell>
          <cell r="E114">
            <v>1.012974E-2</v>
          </cell>
        </row>
        <row r="115">
          <cell r="A115" t="str">
            <v>CLPARIS</v>
          </cell>
          <cell r="C115">
            <v>130.06028409669068</v>
          </cell>
          <cell r="D115">
            <v>0</v>
          </cell>
          <cell r="E115">
            <v>130.06028409669068</v>
          </cell>
        </row>
        <row r="116">
          <cell r="A116" t="str">
            <v>DBF/CONEA</v>
          </cell>
          <cell r="D116">
            <v>4.5463710359408003</v>
          </cell>
          <cell r="E116">
            <v>4.5463710359408003</v>
          </cell>
        </row>
        <row r="117">
          <cell r="A117" t="str">
            <v>DISD</v>
          </cell>
          <cell r="C117">
            <v>0</v>
          </cell>
          <cell r="E117">
            <v>0</v>
          </cell>
        </row>
        <row r="118">
          <cell r="A118" t="str">
            <v>DISDDM</v>
          </cell>
          <cell r="C118">
            <v>0</v>
          </cell>
          <cell r="E118">
            <v>0</v>
          </cell>
        </row>
        <row r="119">
          <cell r="A119" t="str">
            <v>EEUU/TESORO</v>
          </cell>
          <cell r="D119">
            <v>0</v>
          </cell>
          <cell r="E119">
            <v>0</v>
          </cell>
        </row>
        <row r="120">
          <cell r="A120" t="str">
            <v>EIB/VIALIDAD</v>
          </cell>
          <cell r="D120">
            <v>1.18133942</v>
          </cell>
          <cell r="E120">
            <v>1.18133942</v>
          </cell>
        </row>
        <row r="121">
          <cell r="A121" t="str">
            <v>EL/DEM-55</v>
          </cell>
          <cell r="C121">
            <v>0</v>
          </cell>
          <cell r="E121">
            <v>0</v>
          </cell>
        </row>
        <row r="122">
          <cell r="A122" t="str">
            <v>EL/DEM-72</v>
          </cell>
          <cell r="B122">
            <v>0</v>
          </cell>
          <cell r="E122">
            <v>0</v>
          </cell>
        </row>
        <row r="123">
          <cell r="A123" t="str">
            <v>EL/DEM-86</v>
          </cell>
          <cell r="C123">
            <v>0</v>
          </cell>
          <cell r="E123">
            <v>0</v>
          </cell>
        </row>
        <row r="124">
          <cell r="A124" t="str">
            <v>EL/EUR-104</v>
          </cell>
          <cell r="D124">
            <v>497.45056585001896</v>
          </cell>
          <cell r="E124">
            <v>497.45056585001896</v>
          </cell>
        </row>
        <row r="125">
          <cell r="A125" t="str">
            <v>EL/EUR-106</v>
          </cell>
          <cell r="D125">
            <v>248.72528292500903</v>
          </cell>
          <cell r="E125">
            <v>248.72528292500903</v>
          </cell>
        </row>
        <row r="126">
          <cell r="A126" t="str">
            <v>EL/EUR-109</v>
          </cell>
          <cell r="B126">
            <v>621.81320731252299</v>
          </cell>
          <cell r="E126">
            <v>621.81320731252299</v>
          </cell>
        </row>
        <row r="127">
          <cell r="A127" t="str">
            <v>EL/ITL-77</v>
          </cell>
          <cell r="B127">
            <v>0</v>
          </cell>
          <cell r="E127">
            <v>0</v>
          </cell>
        </row>
        <row r="128">
          <cell r="A128" t="str">
            <v>EL/USD-79</v>
          </cell>
          <cell r="B128">
            <v>0</v>
          </cell>
          <cell r="E128">
            <v>0</v>
          </cell>
        </row>
        <row r="129">
          <cell r="A129" t="str">
            <v>EN/YACYRETA</v>
          </cell>
          <cell r="C129">
            <v>0.39573040999999998</v>
          </cell>
          <cell r="D129">
            <v>5.1610099999999999E-2</v>
          </cell>
          <cell r="E129">
            <v>0.44734050999999997</v>
          </cell>
        </row>
        <row r="130">
          <cell r="A130" t="str">
            <v>EXIMUS/YACYRETA</v>
          </cell>
          <cell r="C130">
            <v>11.608162530000001</v>
          </cell>
          <cell r="E130">
            <v>11.608162530000001</v>
          </cell>
        </row>
        <row r="131">
          <cell r="A131" t="str">
            <v>FERRO</v>
          </cell>
          <cell r="B131">
            <v>0</v>
          </cell>
          <cell r="E131">
            <v>0</v>
          </cell>
        </row>
        <row r="132">
          <cell r="A132" t="str">
            <v>FIDA 225</v>
          </cell>
          <cell r="D132">
            <v>0.45182378854625604</v>
          </cell>
          <cell r="E132">
            <v>0.45182378854625604</v>
          </cell>
        </row>
        <row r="133">
          <cell r="A133" t="str">
            <v>FIDA 417</v>
          </cell>
          <cell r="D133">
            <v>5.1386343612334802E-2</v>
          </cell>
          <cell r="E133">
            <v>5.1386343612334802E-2</v>
          </cell>
        </row>
        <row r="134">
          <cell r="A134" t="str">
            <v>FIDA 514</v>
          </cell>
          <cell r="D134">
            <v>2.8472834067547702E-5</v>
          </cell>
          <cell r="E134">
            <v>2.8472834067547702E-5</v>
          </cell>
        </row>
        <row r="135">
          <cell r="A135" t="str">
            <v>FKUW/PROVSF</v>
          </cell>
          <cell r="D135">
            <v>1.0770191316146498</v>
          </cell>
          <cell r="E135">
            <v>1.0770191316146498</v>
          </cell>
        </row>
        <row r="136">
          <cell r="A136" t="str">
            <v>FMI 2000</v>
          </cell>
          <cell r="C136">
            <v>0</v>
          </cell>
          <cell r="D136">
            <v>291.45190895741598</v>
          </cell>
          <cell r="E136">
            <v>291.45190895741598</v>
          </cell>
        </row>
        <row r="137">
          <cell r="A137" t="str">
            <v>FMI 2000/SRF</v>
          </cell>
          <cell r="B137">
            <v>140.32856093979402</v>
          </cell>
          <cell r="C137">
            <v>140.32856093979402</v>
          </cell>
          <cell r="D137">
            <v>140.32856093979402</v>
          </cell>
          <cell r="E137">
            <v>420.98568281938208</v>
          </cell>
        </row>
        <row r="138">
          <cell r="A138" t="str">
            <v>FMI 2003</v>
          </cell>
          <cell r="C138">
            <v>0</v>
          </cell>
          <cell r="E138">
            <v>0</v>
          </cell>
        </row>
        <row r="139">
          <cell r="A139" t="str">
            <v>FMI 2003 II</v>
          </cell>
          <cell r="C139">
            <v>0</v>
          </cell>
          <cell r="E139">
            <v>0</v>
          </cell>
        </row>
        <row r="140">
          <cell r="A140" t="str">
            <v>FMI 92</v>
          </cell>
          <cell r="B140">
            <v>94.046744493392097</v>
          </cell>
          <cell r="C140">
            <v>0</v>
          </cell>
          <cell r="D140">
            <v>31.3488737151248</v>
          </cell>
          <cell r="E140">
            <v>125.39561820851689</v>
          </cell>
        </row>
        <row r="141">
          <cell r="A141" t="str">
            <v>FON/TESORO</v>
          </cell>
          <cell r="B141">
            <v>0.80051753438443496</v>
          </cell>
          <cell r="C141">
            <v>0.89892259308956701</v>
          </cell>
          <cell r="D141">
            <v>1.832118557531029</v>
          </cell>
          <cell r="E141">
            <v>3.5315586850050309</v>
          </cell>
        </row>
        <row r="142">
          <cell r="A142" t="str">
            <v>FONP 06/94</v>
          </cell>
          <cell r="B142">
            <v>0</v>
          </cell>
          <cell r="E142">
            <v>0</v>
          </cell>
        </row>
        <row r="143">
          <cell r="A143" t="str">
            <v>FONP 10/96</v>
          </cell>
          <cell r="C143">
            <v>0</v>
          </cell>
          <cell r="E143">
            <v>0</v>
          </cell>
        </row>
        <row r="144">
          <cell r="A144" t="str">
            <v>FUB/RELEXT</v>
          </cell>
          <cell r="B144">
            <v>1.75742E-3</v>
          </cell>
          <cell r="C144">
            <v>1.03779E-3</v>
          </cell>
          <cell r="D144">
            <v>2.2610500000000001E-3</v>
          </cell>
          <cell r="E144">
            <v>5.0562599999999999E-3</v>
          </cell>
        </row>
        <row r="145">
          <cell r="A145" t="str">
            <v>HISP/VIALIDAD</v>
          </cell>
          <cell r="D145">
            <v>0.34592285</v>
          </cell>
          <cell r="E145">
            <v>0.34592285</v>
          </cell>
        </row>
        <row r="146">
          <cell r="A146" t="str">
            <v>ICE/BANADE</v>
          </cell>
          <cell r="D146">
            <v>0.92688078000000007</v>
          </cell>
          <cell r="E146">
            <v>0.92688078000000007</v>
          </cell>
        </row>
        <row r="147">
          <cell r="A147" t="str">
            <v>ICE/CORTE</v>
          </cell>
          <cell r="B147">
            <v>0</v>
          </cell>
          <cell r="E147">
            <v>0</v>
          </cell>
        </row>
        <row r="148">
          <cell r="A148" t="str">
            <v>ICE/MCBA</v>
          </cell>
          <cell r="D148">
            <v>0.35395259000000001</v>
          </cell>
          <cell r="E148">
            <v>0.35395259000000001</v>
          </cell>
        </row>
        <row r="149">
          <cell r="A149" t="str">
            <v>ICE/PREFEC</v>
          </cell>
          <cell r="D149">
            <v>0</v>
          </cell>
          <cell r="E149">
            <v>0</v>
          </cell>
        </row>
        <row r="150">
          <cell r="A150" t="str">
            <v>ICE/PROVCB</v>
          </cell>
          <cell r="B150">
            <v>0</v>
          </cell>
          <cell r="E150">
            <v>0</v>
          </cell>
        </row>
        <row r="151">
          <cell r="A151" t="str">
            <v>ICE/SALUD</v>
          </cell>
          <cell r="C151">
            <v>0</v>
          </cell>
          <cell r="E151">
            <v>0</v>
          </cell>
        </row>
        <row r="152">
          <cell r="A152" t="str">
            <v>ICO/CBA</v>
          </cell>
          <cell r="B152">
            <v>0</v>
          </cell>
          <cell r="E152">
            <v>0</v>
          </cell>
        </row>
        <row r="153">
          <cell r="A153" t="str">
            <v>ICO/SALUD</v>
          </cell>
          <cell r="B153">
            <v>0</v>
          </cell>
          <cell r="E153">
            <v>0</v>
          </cell>
        </row>
        <row r="154">
          <cell r="A154" t="str">
            <v>IRB/RELEXT</v>
          </cell>
          <cell r="D154">
            <v>3.4973635120009901E-3</v>
          </cell>
          <cell r="E154">
            <v>3.4973635120009901E-3</v>
          </cell>
        </row>
        <row r="155">
          <cell r="A155" t="str">
            <v>JBIC/HIDRONOR</v>
          </cell>
          <cell r="C155">
            <v>2.4187636363636398</v>
          </cell>
          <cell r="E155">
            <v>2.4187636363636398</v>
          </cell>
        </row>
        <row r="156">
          <cell r="A156" t="str">
            <v>JBIC/TESORO</v>
          </cell>
          <cell r="B156">
            <v>71.524636363636333</v>
          </cell>
          <cell r="E156">
            <v>71.524636363636333</v>
          </cell>
        </row>
        <row r="157">
          <cell r="A157" t="str">
            <v>JBIC/YACYRETA</v>
          </cell>
          <cell r="C157">
            <v>3.8513625818181803</v>
          </cell>
          <cell r="D157">
            <v>10.215881818181799</v>
          </cell>
          <cell r="E157">
            <v>14.067244399999979</v>
          </cell>
        </row>
        <row r="158">
          <cell r="A158" t="str">
            <v>KFW/INTI</v>
          </cell>
          <cell r="D158">
            <v>0.29430189031215037</v>
          </cell>
          <cell r="E158">
            <v>0.29430189031215037</v>
          </cell>
        </row>
        <row r="159">
          <cell r="A159" t="str">
            <v>KFW/YACYRETA</v>
          </cell>
          <cell r="C159">
            <v>0.35306358661858001</v>
          </cell>
          <cell r="E159">
            <v>0.35306358661858001</v>
          </cell>
        </row>
        <row r="160">
          <cell r="A160" t="str">
            <v>MEDIO/BANADE</v>
          </cell>
          <cell r="B160">
            <v>4.7890355925879904</v>
          </cell>
          <cell r="C160">
            <v>2.2414534137545101</v>
          </cell>
          <cell r="D160">
            <v>2.06766703146375</v>
          </cell>
          <cell r="E160">
            <v>9.0981560378062518</v>
          </cell>
        </row>
        <row r="161">
          <cell r="A161" t="str">
            <v>MEDIO/BCRA</v>
          </cell>
          <cell r="B161">
            <v>1.4385553799999999</v>
          </cell>
          <cell r="E161">
            <v>1.4385553799999999</v>
          </cell>
        </row>
        <row r="162">
          <cell r="A162" t="str">
            <v>MEDIO/HIDRONOR</v>
          </cell>
          <cell r="B162">
            <v>6.7370899141897797E-2</v>
          </cell>
          <cell r="E162">
            <v>6.7370899141897797E-2</v>
          </cell>
        </row>
        <row r="163">
          <cell r="A163" t="str">
            <v>MEDIO/JUSTICIA</v>
          </cell>
          <cell r="C163">
            <v>5.6662050000000005E-2</v>
          </cell>
          <cell r="E163">
            <v>5.6662050000000005E-2</v>
          </cell>
        </row>
        <row r="164">
          <cell r="A164" t="str">
            <v>MEDIO/NASA</v>
          </cell>
          <cell r="C164">
            <v>0.24820787215520498</v>
          </cell>
          <cell r="E164">
            <v>0.24820787215520498</v>
          </cell>
        </row>
        <row r="165">
          <cell r="A165" t="str">
            <v>MEDIO/PROVBA</v>
          </cell>
          <cell r="D165">
            <v>0.49045932097997802</v>
          </cell>
          <cell r="E165">
            <v>0.49045932097997802</v>
          </cell>
        </row>
        <row r="166">
          <cell r="A166" t="str">
            <v>MEDIO/SALUD</v>
          </cell>
          <cell r="C166">
            <v>0.59457552543215997</v>
          </cell>
          <cell r="E166">
            <v>0.59457552543215997</v>
          </cell>
        </row>
        <row r="167">
          <cell r="A167" t="str">
            <v>OCMO</v>
          </cell>
          <cell r="C167">
            <v>0.28523061779265702</v>
          </cell>
          <cell r="E167">
            <v>0.28523061779265702</v>
          </cell>
        </row>
        <row r="168">
          <cell r="A168" t="str">
            <v>P BG01/03</v>
          </cell>
          <cell r="B168">
            <v>0</v>
          </cell>
          <cell r="C168">
            <v>0</v>
          </cell>
          <cell r="D168">
            <v>0</v>
          </cell>
          <cell r="E168">
            <v>0</v>
          </cell>
        </row>
        <row r="169">
          <cell r="A169" t="str">
            <v>P BG04/06</v>
          </cell>
          <cell r="B169">
            <v>0</v>
          </cell>
          <cell r="C169">
            <v>0</v>
          </cell>
          <cell r="D169">
            <v>0</v>
          </cell>
          <cell r="E169">
            <v>0</v>
          </cell>
        </row>
        <row r="170">
          <cell r="A170" t="str">
            <v>P BG05/17</v>
          </cell>
          <cell r="B170">
            <v>0</v>
          </cell>
          <cell r="C170">
            <v>0</v>
          </cell>
          <cell r="D170">
            <v>0</v>
          </cell>
          <cell r="E170">
            <v>0</v>
          </cell>
        </row>
        <row r="171">
          <cell r="A171" t="str">
            <v>P BG06/27</v>
          </cell>
          <cell r="B171">
            <v>0</v>
          </cell>
          <cell r="C171">
            <v>0</v>
          </cell>
          <cell r="D171">
            <v>0</v>
          </cell>
          <cell r="E171">
            <v>0</v>
          </cell>
        </row>
        <row r="172">
          <cell r="A172" t="str">
            <v>P BG07/05</v>
          </cell>
          <cell r="B172">
            <v>0</v>
          </cell>
          <cell r="C172">
            <v>0</v>
          </cell>
          <cell r="D172">
            <v>0</v>
          </cell>
          <cell r="E172">
            <v>0</v>
          </cell>
        </row>
        <row r="173">
          <cell r="A173" t="str">
            <v>P BG08/19</v>
          </cell>
          <cell r="B173">
            <v>0</v>
          </cell>
          <cell r="C173">
            <v>0</v>
          </cell>
          <cell r="D173">
            <v>0</v>
          </cell>
          <cell r="E173">
            <v>0</v>
          </cell>
        </row>
        <row r="174">
          <cell r="A174" t="str">
            <v>P BG09/09</v>
          </cell>
          <cell r="B174">
            <v>0</v>
          </cell>
          <cell r="C174">
            <v>0</v>
          </cell>
          <cell r="D174">
            <v>0</v>
          </cell>
          <cell r="E174">
            <v>0</v>
          </cell>
        </row>
        <row r="175">
          <cell r="A175" t="str">
            <v>P BG10/20</v>
          </cell>
          <cell r="B175">
            <v>0</v>
          </cell>
          <cell r="C175">
            <v>0</v>
          </cell>
          <cell r="D175">
            <v>0</v>
          </cell>
          <cell r="E175">
            <v>0</v>
          </cell>
        </row>
        <row r="176">
          <cell r="A176" t="str">
            <v>P BG11/10</v>
          </cell>
          <cell r="B176">
            <v>0</v>
          </cell>
          <cell r="C176">
            <v>0</v>
          </cell>
          <cell r="D176">
            <v>0</v>
          </cell>
          <cell r="E176">
            <v>0</v>
          </cell>
        </row>
        <row r="177">
          <cell r="A177" t="str">
            <v>P BG12/15</v>
          </cell>
          <cell r="B177">
            <v>0</v>
          </cell>
          <cell r="C177">
            <v>0</v>
          </cell>
          <cell r="D177">
            <v>0</v>
          </cell>
          <cell r="E177">
            <v>0</v>
          </cell>
        </row>
        <row r="178">
          <cell r="A178" t="str">
            <v>P BG13/30</v>
          </cell>
          <cell r="B178">
            <v>0</v>
          </cell>
          <cell r="C178">
            <v>0</v>
          </cell>
          <cell r="D178">
            <v>0</v>
          </cell>
          <cell r="E178">
            <v>0</v>
          </cell>
        </row>
        <row r="179">
          <cell r="A179" t="str">
            <v>P BG14/31</v>
          </cell>
          <cell r="B179">
            <v>0</v>
          </cell>
          <cell r="C179">
            <v>0</v>
          </cell>
          <cell r="D179">
            <v>0</v>
          </cell>
          <cell r="E179">
            <v>0</v>
          </cell>
        </row>
        <row r="180">
          <cell r="A180" t="str">
            <v>P BG15/12</v>
          </cell>
          <cell r="B180">
            <v>0</v>
          </cell>
          <cell r="C180">
            <v>0</v>
          </cell>
          <cell r="D180">
            <v>0</v>
          </cell>
          <cell r="E180">
            <v>0</v>
          </cell>
        </row>
        <row r="181">
          <cell r="A181" t="str">
            <v>P BG16/08$</v>
          </cell>
          <cell r="B181">
            <v>0</v>
          </cell>
          <cell r="C181">
            <v>0</v>
          </cell>
          <cell r="D181">
            <v>0</v>
          </cell>
          <cell r="E181">
            <v>0</v>
          </cell>
        </row>
        <row r="182">
          <cell r="A182" t="str">
            <v>P BG17/08</v>
          </cell>
          <cell r="B182">
            <v>0</v>
          </cell>
          <cell r="C182">
            <v>0</v>
          </cell>
          <cell r="D182">
            <v>0</v>
          </cell>
          <cell r="E182">
            <v>0</v>
          </cell>
        </row>
        <row r="183">
          <cell r="A183" t="str">
            <v>P BIHD</v>
          </cell>
          <cell r="B183">
            <v>0</v>
          </cell>
          <cell r="C183">
            <v>0</v>
          </cell>
          <cell r="D183">
            <v>3.71991103333496E-3</v>
          </cell>
          <cell r="E183">
            <v>3.71991103333496E-3</v>
          </cell>
        </row>
        <row r="184">
          <cell r="A184" t="str">
            <v>P BP02/B300</v>
          </cell>
          <cell r="B184">
            <v>0</v>
          </cell>
          <cell r="C184">
            <v>0</v>
          </cell>
          <cell r="D184">
            <v>0</v>
          </cell>
          <cell r="E184">
            <v>0</v>
          </cell>
        </row>
        <row r="185">
          <cell r="A185" t="str">
            <v>P BP02/E330</v>
          </cell>
          <cell r="B185">
            <v>0</v>
          </cell>
          <cell r="C185">
            <v>0</v>
          </cell>
          <cell r="D185">
            <v>0</v>
          </cell>
          <cell r="E185">
            <v>0</v>
          </cell>
        </row>
        <row r="186">
          <cell r="A186" t="str">
            <v>P BP02/E400</v>
          </cell>
          <cell r="B186">
            <v>0</v>
          </cell>
          <cell r="C186">
            <v>0</v>
          </cell>
          <cell r="D186">
            <v>0</v>
          </cell>
          <cell r="E186">
            <v>0</v>
          </cell>
        </row>
        <row r="187">
          <cell r="A187" t="str">
            <v>P BP02/E580</v>
          </cell>
          <cell r="B187">
            <v>0</v>
          </cell>
          <cell r="C187">
            <v>0</v>
          </cell>
          <cell r="D187">
            <v>0</v>
          </cell>
          <cell r="E187">
            <v>0</v>
          </cell>
        </row>
        <row r="188">
          <cell r="A188" t="str">
            <v>P BP02/E580-II</v>
          </cell>
          <cell r="B188">
            <v>0</v>
          </cell>
          <cell r="C188">
            <v>0</v>
          </cell>
          <cell r="D188">
            <v>0</v>
          </cell>
          <cell r="E188">
            <v>0</v>
          </cell>
        </row>
        <row r="189">
          <cell r="A189" t="str">
            <v>P BP03/B405 (Radar I)</v>
          </cell>
          <cell r="B189">
            <v>0</v>
          </cell>
          <cell r="C189">
            <v>0</v>
          </cell>
          <cell r="D189">
            <v>0</v>
          </cell>
          <cell r="E189">
            <v>0</v>
          </cell>
        </row>
        <row r="190">
          <cell r="A190" t="str">
            <v>P BP03/B405 (Radar II)</v>
          </cell>
          <cell r="B190">
            <v>0</v>
          </cell>
          <cell r="C190">
            <v>0</v>
          </cell>
          <cell r="D190">
            <v>0</v>
          </cell>
          <cell r="E190">
            <v>0</v>
          </cell>
        </row>
        <row r="191">
          <cell r="A191" t="str">
            <v>P BP04/E435</v>
          </cell>
          <cell r="B191">
            <v>0</v>
          </cell>
          <cell r="C191">
            <v>0</v>
          </cell>
          <cell r="D191">
            <v>0</v>
          </cell>
          <cell r="E191">
            <v>0</v>
          </cell>
        </row>
        <row r="192">
          <cell r="A192" t="str">
            <v>P BP05/B400 (Hexagon IV)</v>
          </cell>
          <cell r="B192">
            <v>0</v>
          </cell>
          <cell r="C192">
            <v>0</v>
          </cell>
          <cell r="D192">
            <v>0</v>
          </cell>
          <cell r="E192">
            <v>0</v>
          </cell>
        </row>
        <row r="193">
          <cell r="A193" t="str">
            <v>P BP06/B450 (Radar III)</v>
          </cell>
          <cell r="B193">
            <v>0</v>
          </cell>
          <cell r="C193">
            <v>0</v>
          </cell>
          <cell r="D193">
            <v>0</v>
          </cell>
          <cell r="E193">
            <v>0</v>
          </cell>
        </row>
        <row r="194">
          <cell r="A194" t="str">
            <v>P BP06/B450 (Radar IV)</v>
          </cell>
          <cell r="B194">
            <v>0</v>
          </cell>
          <cell r="C194">
            <v>0</v>
          </cell>
          <cell r="D194">
            <v>0</v>
          </cell>
          <cell r="E194">
            <v>0</v>
          </cell>
        </row>
        <row r="195">
          <cell r="A195" t="str">
            <v>P BP06/E580</v>
          </cell>
          <cell r="B195">
            <v>0</v>
          </cell>
          <cell r="C195">
            <v>0</v>
          </cell>
          <cell r="D195">
            <v>0</v>
          </cell>
          <cell r="E195">
            <v>0</v>
          </cell>
        </row>
        <row r="196">
          <cell r="A196" t="str">
            <v>P BP07/B450 (Celtic I)</v>
          </cell>
          <cell r="B196">
            <v>0</v>
          </cell>
          <cell r="C196">
            <v>0</v>
          </cell>
          <cell r="D196">
            <v>0</v>
          </cell>
          <cell r="E196">
            <v>0</v>
          </cell>
        </row>
        <row r="197">
          <cell r="A197" t="str">
            <v>P BP07/B450 (Celtic II)</v>
          </cell>
          <cell r="B197">
            <v>0</v>
          </cell>
          <cell r="C197">
            <v>0</v>
          </cell>
          <cell r="D197">
            <v>0</v>
          </cell>
          <cell r="E197">
            <v>0</v>
          </cell>
        </row>
        <row r="198">
          <cell r="A198" t="str">
            <v>P BT02</v>
          </cell>
          <cell r="B198">
            <v>0</v>
          </cell>
          <cell r="C198">
            <v>0</v>
          </cell>
          <cell r="D198">
            <v>0</v>
          </cell>
          <cell r="E198">
            <v>0</v>
          </cell>
        </row>
        <row r="199">
          <cell r="A199" t="str">
            <v>P BT03</v>
          </cell>
          <cell r="B199">
            <v>0</v>
          </cell>
          <cell r="C199">
            <v>0</v>
          </cell>
          <cell r="D199">
            <v>0</v>
          </cell>
          <cell r="E199">
            <v>0</v>
          </cell>
        </row>
        <row r="200">
          <cell r="A200" t="str">
            <v>P BT03Flot</v>
          </cell>
          <cell r="B200">
            <v>0</v>
          </cell>
          <cell r="C200">
            <v>0</v>
          </cell>
          <cell r="D200">
            <v>0</v>
          </cell>
          <cell r="E200">
            <v>0</v>
          </cell>
        </row>
        <row r="201">
          <cell r="A201" t="str">
            <v>P BT04</v>
          </cell>
          <cell r="B201">
            <v>0</v>
          </cell>
          <cell r="C201">
            <v>0</v>
          </cell>
          <cell r="D201">
            <v>0</v>
          </cell>
          <cell r="E201">
            <v>0</v>
          </cell>
        </row>
        <row r="202">
          <cell r="A202" t="str">
            <v>P BT05</v>
          </cell>
          <cell r="B202">
            <v>0</v>
          </cell>
          <cell r="C202">
            <v>0</v>
          </cell>
          <cell r="D202">
            <v>0</v>
          </cell>
          <cell r="E202">
            <v>0</v>
          </cell>
        </row>
        <row r="203">
          <cell r="A203" t="str">
            <v>P BT06</v>
          </cell>
          <cell r="B203">
            <v>0</v>
          </cell>
          <cell r="C203">
            <v>0</v>
          </cell>
          <cell r="D203">
            <v>0</v>
          </cell>
          <cell r="E203">
            <v>0</v>
          </cell>
        </row>
        <row r="204">
          <cell r="A204" t="str">
            <v>P BT2006</v>
          </cell>
          <cell r="B204">
            <v>0</v>
          </cell>
          <cell r="C204">
            <v>0</v>
          </cell>
          <cell r="D204">
            <v>0</v>
          </cell>
          <cell r="E204">
            <v>0</v>
          </cell>
        </row>
        <row r="205">
          <cell r="A205" t="str">
            <v>P BT27</v>
          </cell>
          <cell r="B205">
            <v>0</v>
          </cell>
          <cell r="C205">
            <v>0</v>
          </cell>
          <cell r="D205">
            <v>0</v>
          </cell>
          <cell r="E205">
            <v>0</v>
          </cell>
        </row>
        <row r="206">
          <cell r="A206" t="str">
            <v>P BX92</v>
          </cell>
          <cell r="B206">
            <v>0</v>
          </cell>
          <cell r="C206">
            <v>0</v>
          </cell>
          <cell r="D206">
            <v>0</v>
          </cell>
          <cell r="E206">
            <v>0</v>
          </cell>
        </row>
        <row r="207">
          <cell r="A207" t="str">
            <v>P DC$</v>
          </cell>
          <cell r="B207">
            <v>0</v>
          </cell>
          <cell r="C207">
            <v>0</v>
          </cell>
          <cell r="D207">
            <v>0.33070961422341499</v>
          </cell>
          <cell r="E207">
            <v>0.33070961422341499</v>
          </cell>
        </row>
        <row r="208">
          <cell r="A208" t="str">
            <v>P EL/ARP-61</v>
          </cell>
          <cell r="B208">
            <v>0</v>
          </cell>
          <cell r="C208">
            <v>0</v>
          </cell>
          <cell r="D208">
            <v>0</v>
          </cell>
          <cell r="E208">
            <v>0</v>
          </cell>
        </row>
        <row r="209">
          <cell r="A209" t="str">
            <v>P EL/ARP-68</v>
          </cell>
          <cell r="B209">
            <v>0</v>
          </cell>
          <cell r="C209">
            <v>0</v>
          </cell>
          <cell r="D209">
            <v>0</v>
          </cell>
          <cell r="E209">
            <v>0</v>
          </cell>
        </row>
        <row r="210">
          <cell r="A210" t="str">
            <v>P EL/USD-74</v>
          </cell>
          <cell r="B210">
            <v>0</v>
          </cell>
          <cell r="C210">
            <v>0</v>
          </cell>
          <cell r="D210">
            <v>0</v>
          </cell>
          <cell r="E210">
            <v>0</v>
          </cell>
        </row>
        <row r="211">
          <cell r="A211" t="str">
            <v>P EL/USD-79</v>
          </cell>
          <cell r="B211">
            <v>0</v>
          </cell>
          <cell r="C211">
            <v>0</v>
          </cell>
          <cell r="D211">
            <v>0</v>
          </cell>
          <cell r="E211">
            <v>0</v>
          </cell>
        </row>
        <row r="212">
          <cell r="A212" t="str">
            <v>P EL/USD-91</v>
          </cell>
          <cell r="B212">
            <v>0</v>
          </cell>
          <cell r="C212">
            <v>0</v>
          </cell>
          <cell r="D212">
            <v>0</v>
          </cell>
          <cell r="E212">
            <v>0</v>
          </cell>
        </row>
        <row r="213">
          <cell r="A213" t="str">
            <v>P FRB</v>
          </cell>
          <cell r="B213">
            <v>0</v>
          </cell>
          <cell r="C213">
            <v>0</v>
          </cell>
          <cell r="D213">
            <v>0</v>
          </cell>
          <cell r="E213">
            <v>0</v>
          </cell>
        </row>
        <row r="214">
          <cell r="A214" t="str">
            <v>P PFIXSI (Hexagon II)</v>
          </cell>
          <cell r="B214">
            <v>0</v>
          </cell>
          <cell r="C214">
            <v>0</v>
          </cell>
          <cell r="D214">
            <v>0</v>
          </cell>
          <cell r="E214">
            <v>0</v>
          </cell>
        </row>
        <row r="215">
          <cell r="A215" t="str">
            <v>P PFIXSII (Hexagon III)</v>
          </cell>
          <cell r="B215">
            <v>0</v>
          </cell>
          <cell r="C215">
            <v>0</v>
          </cell>
          <cell r="D215">
            <v>0</v>
          </cell>
          <cell r="E215">
            <v>0</v>
          </cell>
        </row>
        <row r="216">
          <cell r="A216" t="str">
            <v>P PRE3</v>
          </cell>
          <cell r="B216">
            <v>0</v>
          </cell>
          <cell r="C216">
            <v>0</v>
          </cell>
          <cell r="D216">
            <v>0.29461658503857802</v>
          </cell>
          <cell r="E216">
            <v>0.29461658503857802</v>
          </cell>
        </row>
        <row r="217">
          <cell r="A217" t="str">
            <v>P PRE4</v>
          </cell>
          <cell r="B217">
            <v>0</v>
          </cell>
          <cell r="C217">
            <v>0</v>
          </cell>
          <cell r="D217">
            <v>6.1829945328944174</v>
          </cell>
          <cell r="E217">
            <v>6.1829945328944174</v>
          </cell>
        </row>
        <row r="218">
          <cell r="A218" t="str">
            <v>P PRO1</v>
          </cell>
          <cell r="B218">
            <v>0</v>
          </cell>
          <cell r="C218">
            <v>0</v>
          </cell>
          <cell r="D218">
            <v>2.32774550486414</v>
          </cell>
          <cell r="E218">
            <v>2.32774550486414</v>
          </cell>
        </row>
        <row r="219">
          <cell r="A219" t="str">
            <v>P PRO10</v>
          </cell>
          <cell r="B219">
            <v>0</v>
          </cell>
          <cell r="C219">
            <v>0</v>
          </cell>
          <cell r="D219">
            <v>0</v>
          </cell>
          <cell r="E219">
            <v>0</v>
          </cell>
        </row>
        <row r="220">
          <cell r="A220" t="str">
            <v>P PRO2</v>
          </cell>
          <cell r="B220">
            <v>0</v>
          </cell>
          <cell r="C220">
            <v>0</v>
          </cell>
          <cell r="D220">
            <v>1.4055830661478004</v>
          </cell>
          <cell r="E220">
            <v>1.4055830661478004</v>
          </cell>
        </row>
        <row r="221">
          <cell r="A221" t="str">
            <v>P PRO3</v>
          </cell>
          <cell r="B221">
            <v>0</v>
          </cell>
          <cell r="C221">
            <v>0</v>
          </cell>
          <cell r="D221">
            <v>4.3835860449513604E-3</v>
          </cell>
          <cell r="E221">
            <v>4.3835860449513604E-3</v>
          </cell>
        </row>
        <row r="222">
          <cell r="A222" t="str">
            <v>P PRO4</v>
          </cell>
          <cell r="B222">
            <v>0</v>
          </cell>
          <cell r="C222">
            <v>2.1077174655718158</v>
          </cell>
          <cell r="D222">
            <v>2.1261411524874747</v>
          </cell>
          <cell r="E222">
            <v>4.2338586180592905</v>
          </cell>
        </row>
        <row r="223">
          <cell r="A223" t="str">
            <v>P PRO5</v>
          </cell>
          <cell r="B223">
            <v>0</v>
          </cell>
          <cell r="C223">
            <v>0</v>
          </cell>
          <cell r="D223">
            <v>0</v>
          </cell>
          <cell r="E223">
            <v>0</v>
          </cell>
        </row>
        <row r="224">
          <cell r="A224" t="str">
            <v>P PRO6</v>
          </cell>
          <cell r="B224">
            <v>0</v>
          </cell>
          <cell r="C224">
            <v>0</v>
          </cell>
          <cell r="D224">
            <v>0</v>
          </cell>
          <cell r="E224">
            <v>0</v>
          </cell>
        </row>
        <row r="225">
          <cell r="A225" t="str">
            <v>P PRO9</v>
          </cell>
          <cell r="B225">
            <v>0</v>
          </cell>
          <cell r="C225">
            <v>0</v>
          </cell>
          <cell r="D225">
            <v>0</v>
          </cell>
          <cell r="E225">
            <v>0</v>
          </cell>
        </row>
        <row r="226">
          <cell r="A226" t="str">
            <v>PAGARÉS</v>
          </cell>
          <cell r="B226">
            <v>0</v>
          </cell>
          <cell r="C226">
            <v>0</v>
          </cell>
          <cell r="D226">
            <v>0.41284454186858599</v>
          </cell>
          <cell r="E226">
            <v>0.41284454186858599</v>
          </cell>
        </row>
        <row r="227">
          <cell r="A227" t="str">
            <v>PAR</v>
          </cell>
          <cell r="C227">
            <v>0</v>
          </cell>
          <cell r="E227">
            <v>0</v>
          </cell>
        </row>
        <row r="228">
          <cell r="A228" t="str">
            <v>PARDM</v>
          </cell>
          <cell r="C228">
            <v>0</v>
          </cell>
          <cell r="E228">
            <v>0</v>
          </cell>
        </row>
        <row r="229">
          <cell r="A229" t="str">
            <v>PRE4</v>
          </cell>
          <cell r="B229">
            <v>6.9231000000000001E-2</v>
          </cell>
          <cell r="E229">
            <v>6.9231000000000001E-2</v>
          </cell>
        </row>
        <row r="230">
          <cell r="A230" t="str">
            <v>PRO1</v>
          </cell>
          <cell r="B230">
            <v>0.56207800402549501</v>
          </cell>
          <cell r="C230">
            <v>0.56207800067091607</v>
          </cell>
          <cell r="D230">
            <v>0.56207800067091607</v>
          </cell>
          <cell r="E230">
            <v>1.686234005367327</v>
          </cell>
        </row>
        <row r="231">
          <cell r="A231" t="str">
            <v>PRO10</v>
          </cell>
          <cell r="B231">
            <v>2.5060360522014498</v>
          </cell>
          <cell r="E231">
            <v>2.5060360522014498</v>
          </cell>
        </row>
        <row r="232">
          <cell r="A232" t="str">
            <v>PRO2</v>
          </cell>
          <cell r="B232">
            <v>5.1671101970904099</v>
          </cell>
          <cell r="C232">
            <v>4.2007059370904098</v>
          </cell>
          <cell r="D232">
            <v>4.2007059370904098</v>
          </cell>
          <cell r="E232">
            <v>13.56852207127123</v>
          </cell>
        </row>
        <row r="233">
          <cell r="A233" t="str">
            <v>PRO3</v>
          </cell>
          <cell r="B233">
            <v>8.2578034216705801E-2</v>
          </cell>
          <cell r="C233">
            <v>8.2578034216705801E-2</v>
          </cell>
          <cell r="D233">
            <v>8.2578034216705801E-2</v>
          </cell>
          <cell r="E233">
            <v>0.24773410265011742</v>
          </cell>
        </row>
        <row r="234">
          <cell r="A234" t="str">
            <v>PRO4</v>
          </cell>
          <cell r="B234">
            <v>7.3620066644655502</v>
          </cell>
          <cell r="C234">
            <v>5.4688883244655493</v>
          </cell>
          <cell r="D234">
            <v>5.4688883244655493</v>
          </cell>
          <cell r="E234">
            <v>18.299783313396649</v>
          </cell>
        </row>
        <row r="235">
          <cell r="A235" t="str">
            <v>PRO5</v>
          </cell>
          <cell r="B235">
            <v>4.4909709761824894</v>
          </cell>
          <cell r="E235">
            <v>4.4909709761824894</v>
          </cell>
        </row>
        <row r="236">
          <cell r="A236" t="str">
            <v>PRO6</v>
          </cell>
          <cell r="B236">
            <v>18.405631173687901</v>
          </cell>
          <cell r="E236">
            <v>18.405631173687901</v>
          </cell>
        </row>
        <row r="237">
          <cell r="A237" t="str">
            <v>PRO7</v>
          </cell>
          <cell r="B237">
            <v>1.0911717411522801</v>
          </cell>
          <cell r="C237">
            <v>1.0884397843343598</v>
          </cell>
          <cell r="D237">
            <v>1.0884397843343598</v>
          </cell>
          <cell r="E237">
            <v>3.2680513098209998</v>
          </cell>
        </row>
        <row r="238">
          <cell r="A238" t="str">
            <v>PRO9</v>
          </cell>
          <cell r="B238">
            <v>1.7757340623951701</v>
          </cell>
          <cell r="E238">
            <v>1.7757340623951701</v>
          </cell>
        </row>
        <row r="239">
          <cell r="A239" t="str">
            <v>SABA/INTGM</v>
          </cell>
          <cell r="C239">
            <v>0.31119439000000004</v>
          </cell>
          <cell r="D239">
            <v>0.20549990000000001</v>
          </cell>
          <cell r="E239">
            <v>0.51669429</v>
          </cell>
        </row>
        <row r="240">
          <cell r="A240" t="str">
            <v>SUD/YACYRETA</v>
          </cell>
          <cell r="B240">
            <v>0.38969410999999998</v>
          </cell>
          <cell r="D240">
            <v>0.38969410999999998</v>
          </cell>
          <cell r="E240">
            <v>0.77938821999999996</v>
          </cell>
        </row>
        <row r="241">
          <cell r="A241" t="str">
            <v>TECH/MOSP</v>
          </cell>
          <cell r="C241">
            <v>4.4779670000000001E-2</v>
          </cell>
          <cell r="D241">
            <v>0.27087187000000001</v>
          </cell>
          <cell r="E241">
            <v>0.31565154000000001</v>
          </cell>
        </row>
        <row r="242">
          <cell r="A242" t="str">
            <v>VARIOS/PAMI</v>
          </cell>
          <cell r="B242">
            <v>29.007519812143542</v>
          </cell>
          <cell r="E242">
            <v>29.007519812143542</v>
          </cell>
        </row>
        <row r="243">
          <cell r="A243" t="str">
            <v>WBC/RELEXT</v>
          </cell>
          <cell r="B243">
            <v>1.2744649876255641E-3</v>
          </cell>
          <cell r="C243">
            <v>1.6251637792982971E-3</v>
          </cell>
          <cell r="D243">
            <v>1.8604600378512122E-3</v>
          </cell>
          <cell r="E243">
            <v>4.7600888047750738E-3</v>
          </cell>
        </row>
        <row r="244">
          <cell r="A244" t="str">
            <v>ZCBMF04</v>
          </cell>
          <cell r="B244">
            <v>249.15231978999998</v>
          </cell>
          <cell r="E244">
            <v>249.15231978999998</v>
          </cell>
        </row>
        <row r="245">
          <cell r="A245" t="str">
            <v>#N/A</v>
          </cell>
          <cell r="B245">
            <v>0.87562398188527368</v>
          </cell>
          <cell r="C245">
            <v>0.79407084535390815</v>
          </cell>
          <cell r="D245">
            <v>0.79407084535390815</v>
          </cell>
          <cell r="E245">
            <v>2.4637656725930901</v>
          </cell>
        </row>
        <row r="246">
          <cell r="A246" t="str">
            <v>Total general</v>
          </cell>
          <cell r="B246">
            <v>1660.1412923740272</v>
          </cell>
          <cell r="C246">
            <v>642.10118868918664</v>
          </cell>
          <cell r="D246">
            <v>2011.0115993126205</v>
          </cell>
          <cell r="E246">
            <v>4313.2540803758347</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APITIV 2005"/>
      <sheetName val="INTERES IV 2005"/>
      <sheetName val="KAPITA 2006"/>
      <sheetName val="INT 2006"/>
      <sheetName val="KAPITAL RESTO"/>
      <sheetName val="INTERES RESTO"/>
    </sheetNames>
    <sheetDataSet>
      <sheetData sheetId="0" refreshError="1">
        <row r="4">
          <cell r="A4" t="str">
            <v>DNCI</v>
          </cell>
          <cell r="B4">
            <v>10</v>
          </cell>
          <cell r="C4">
            <v>11</v>
          </cell>
          <cell r="D4">
            <v>12</v>
          </cell>
          <cell r="E4">
            <v>2005</v>
          </cell>
        </row>
        <row r="5">
          <cell r="A5">
            <v>1</v>
          </cell>
          <cell r="B5">
            <v>2</v>
          </cell>
          <cell r="C5">
            <v>3</v>
          </cell>
          <cell r="D5">
            <v>4</v>
          </cell>
          <cell r="E5">
            <v>5</v>
          </cell>
        </row>
        <row r="6">
          <cell r="A6" t="str">
            <v>ABCRA</v>
          </cell>
          <cell r="B6">
            <v>553.64261168384905</v>
          </cell>
          <cell r="C6">
            <v>443.98625429553306</v>
          </cell>
          <cell r="D6">
            <v>1060.1718213058409</v>
          </cell>
          <cell r="E6">
            <v>2057.8006872852229</v>
          </cell>
        </row>
        <row r="7">
          <cell r="A7" t="str">
            <v>ALENIA/FFAA</v>
          </cell>
          <cell r="D7">
            <v>0.72465000000000002</v>
          </cell>
          <cell r="E7">
            <v>0.72465000000000002</v>
          </cell>
        </row>
        <row r="8">
          <cell r="A8" t="str">
            <v>ARMADA-CCI</v>
          </cell>
          <cell r="B8">
            <v>9.801961168384879E-2</v>
          </cell>
          <cell r="C8">
            <v>9.801961168384879E-2</v>
          </cell>
          <cell r="D8">
            <v>9.801961168384879E-2</v>
          </cell>
          <cell r="E8">
            <v>0.2940588350515464</v>
          </cell>
        </row>
        <row r="9">
          <cell r="A9" t="str">
            <v>BBVA/SALUD</v>
          </cell>
          <cell r="C9">
            <v>5.0406329999999999E-2</v>
          </cell>
          <cell r="E9">
            <v>5.0406329999999999E-2</v>
          </cell>
        </row>
        <row r="10">
          <cell r="A10" t="str">
            <v>BD11-UCP</v>
          </cell>
          <cell r="B10">
            <v>30.366699217911002</v>
          </cell>
          <cell r="C10">
            <v>30.366699217911002</v>
          </cell>
          <cell r="D10">
            <v>30.366699217911002</v>
          </cell>
          <cell r="E10">
            <v>91.100097653733002</v>
          </cell>
        </row>
        <row r="11">
          <cell r="A11" t="str">
            <v>BD13-u$s</v>
          </cell>
          <cell r="B11">
            <v>0</v>
          </cell>
          <cell r="E11">
            <v>0</v>
          </cell>
        </row>
        <row r="12">
          <cell r="A12" t="str">
            <v>BESP/TESORO</v>
          </cell>
          <cell r="C12">
            <v>0</v>
          </cell>
          <cell r="E12">
            <v>0</v>
          </cell>
        </row>
        <row r="13">
          <cell r="A13" t="str">
            <v>BG01/03</v>
          </cell>
          <cell r="B13">
            <v>0.10000001</v>
          </cell>
          <cell r="E13">
            <v>0.10000001</v>
          </cell>
        </row>
        <row r="14">
          <cell r="A14" t="str">
            <v>BG04/06</v>
          </cell>
          <cell r="B14">
            <v>0</v>
          </cell>
          <cell r="E14">
            <v>0</v>
          </cell>
        </row>
        <row r="15">
          <cell r="A15" t="str">
            <v>BG07/05</v>
          </cell>
          <cell r="D15">
            <v>300.82351599999998</v>
          </cell>
          <cell r="E15">
            <v>300.82351599999998</v>
          </cell>
        </row>
        <row r="16">
          <cell r="A16" t="str">
            <v>BG08/Pesificado</v>
          </cell>
          <cell r="D16">
            <v>0</v>
          </cell>
          <cell r="E16">
            <v>0</v>
          </cell>
        </row>
        <row r="17">
          <cell r="A17" t="str">
            <v>BG09/09</v>
          </cell>
          <cell r="B17">
            <v>0</v>
          </cell>
          <cell r="E17">
            <v>0</v>
          </cell>
        </row>
        <row r="18">
          <cell r="A18" t="str">
            <v>BG12/15</v>
          </cell>
          <cell r="D18">
            <v>0</v>
          </cell>
          <cell r="E18">
            <v>0</v>
          </cell>
        </row>
        <row r="19">
          <cell r="A19" t="str">
            <v>BG17/08</v>
          </cell>
          <cell r="D19">
            <v>0</v>
          </cell>
          <cell r="E19">
            <v>0</v>
          </cell>
        </row>
        <row r="20">
          <cell r="A20" t="str">
            <v>BID 1008</v>
          </cell>
          <cell r="D20">
            <v>0.19496853</v>
          </cell>
          <cell r="E20">
            <v>0.19496853</v>
          </cell>
        </row>
        <row r="21">
          <cell r="A21" t="str">
            <v>BID 1034</v>
          </cell>
          <cell r="C21">
            <v>2.78781356</v>
          </cell>
          <cell r="E21">
            <v>2.78781356</v>
          </cell>
        </row>
        <row r="22">
          <cell r="A22" t="str">
            <v>BID 1111</v>
          </cell>
          <cell r="D22">
            <v>0.23964007999999998</v>
          </cell>
          <cell r="E22">
            <v>0.23964007999999998</v>
          </cell>
        </row>
        <row r="23">
          <cell r="A23" t="str">
            <v>BID 1134</v>
          </cell>
          <cell r="B23">
            <v>6.6799789999999998E-2</v>
          </cell>
          <cell r="E23">
            <v>6.6799789999999998E-2</v>
          </cell>
        </row>
        <row r="24">
          <cell r="A24" t="str">
            <v>BID 1164</v>
          </cell>
          <cell r="D24">
            <v>1.9875882199999999</v>
          </cell>
          <cell r="E24">
            <v>1.9875882199999999</v>
          </cell>
        </row>
        <row r="25">
          <cell r="A25" t="str">
            <v>BID 1201</v>
          </cell>
          <cell r="C25">
            <v>3.86845346</v>
          </cell>
          <cell r="E25">
            <v>3.86845346</v>
          </cell>
        </row>
        <row r="26">
          <cell r="A26" t="str">
            <v>BID 1279</v>
          </cell>
          <cell r="B26">
            <v>2.8299000000000002E-3</v>
          </cell>
          <cell r="E26">
            <v>2.8299000000000002E-3</v>
          </cell>
        </row>
        <row r="27">
          <cell r="A27" t="str">
            <v>BID 1307</v>
          </cell>
          <cell r="B27">
            <v>0</v>
          </cell>
          <cell r="E27">
            <v>0</v>
          </cell>
        </row>
        <row r="28">
          <cell r="A28" t="str">
            <v>BID 1324</v>
          </cell>
          <cell r="D28">
            <v>0</v>
          </cell>
          <cell r="E28">
            <v>0</v>
          </cell>
        </row>
        <row r="29">
          <cell r="A29" t="str">
            <v>BID 1325</v>
          </cell>
          <cell r="D29">
            <v>1.641366E-2</v>
          </cell>
          <cell r="E29">
            <v>1.641366E-2</v>
          </cell>
        </row>
        <row r="30">
          <cell r="A30" t="str">
            <v>BID 1345</v>
          </cell>
          <cell r="C30">
            <v>0</v>
          </cell>
          <cell r="E30">
            <v>0</v>
          </cell>
        </row>
        <row r="31">
          <cell r="A31" t="str">
            <v>BID 142</v>
          </cell>
          <cell r="C31">
            <v>2.4183670341719301</v>
          </cell>
          <cell r="E31">
            <v>2.4183670341719301</v>
          </cell>
        </row>
        <row r="32">
          <cell r="A32" t="str">
            <v>BID 1606</v>
          </cell>
          <cell r="D32">
            <v>0</v>
          </cell>
          <cell r="E32">
            <v>0</v>
          </cell>
        </row>
        <row r="33">
          <cell r="A33" t="str">
            <v>BID 495</v>
          </cell>
          <cell r="C33">
            <v>2.7553261910351198E-3</v>
          </cell>
          <cell r="E33">
            <v>2.7553261910351198E-3</v>
          </cell>
        </row>
        <row r="34">
          <cell r="A34" t="str">
            <v>BID 545</v>
          </cell>
          <cell r="C34">
            <v>1.96056842802106</v>
          </cell>
          <cell r="E34">
            <v>1.96056842802106</v>
          </cell>
        </row>
        <row r="35">
          <cell r="A35" t="str">
            <v>BID 555</v>
          </cell>
          <cell r="C35">
            <v>10.103479053849199</v>
          </cell>
          <cell r="E35">
            <v>10.103479053849199</v>
          </cell>
        </row>
        <row r="36">
          <cell r="A36" t="str">
            <v>BID 583</v>
          </cell>
          <cell r="B36">
            <v>8.9286692842021491</v>
          </cell>
          <cell r="E36">
            <v>8.9286692842021491</v>
          </cell>
        </row>
        <row r="37">
          <cell r="A37" t="str">
            <v>BID 633</v>
          </cell>
          <cell r="C37">
            <v>12.916520887031199</v>
          </cell>
          <cell r="E37">
            <v>12.916520887031199</v>
          </cell>
        </row>
        <row r="38">
          <cell r="A38" t="str">
            <v>BID 643</v>
          </cell>
          <cell r="B38">
            <v>1.0210456468940599</v>
          </cell>
          <cell r="E38">
            <v>1.0210456468940599</v>
          </cell>
        </row>
        <row r="39">
          <cell r="A39" t="str">
            <v>BID 682</v>
          </cell>
          <cell r="B39">
            <v>9.8853847433235291</v>
          </cell>
          <cell r="E39">
            <v>9.8853847433235291</v>
          </cell>
        </row>
        <row r="40">
          <cell r="A40" t="str">
            <v>BID 684</v>
          </cell>
          <cell r="B40">
            <v>0.120097717509407</v>
          </cell>
          <cell r="E40">
            <v>0.120097717509407</v>
          </cell>
        </row>
        <row r="41">
          <cell r="A41" t="str">
            <v>BID 733</v>
          </cell>
          <cell r="D41">
            <v>12.159303816249</v>
          </cell>
          <cell r="E41">
            <v>12.159303816249</v>
          </cell>
        </row>
        <row r="42">
          <cell r="A42" t="str">
            <v>BID 734</v>
          </cell>
          <cell r="D42">
            <v>14.1368981275685</v>
          </cell>
          <cell r="E42">
            <v>14.1368981275685</v>
          </cell>
        </row>
        <row r="43">
          <cell r="A43" t="str">
            <v>BID 816</v>
          </cell>
          <cell r="D43">
            <v>4.2386606629018804</v>
          </cell>
          <cell r="E43">
            <v>4.2386606629018804</v>
          </cell>
        </row>
        <row r="44">
          <cell r="A44" t="str">
            <v>BID 830</v>
          </cell>
          <cell r="D44">
            <v>5.5496372853334099</v>
          </cell>
          <cell r="E44">
            <v>5.5496372853334099</v>
          </cell>
        </row>
        <row r="45">
          <cell r="A45" t="str">
            <v>BID 845</v>
          </cell>
          <cell r="B45">
            <v>13.0749993304507</v>
          </cell>
          <cell r="E45">
            <v>13.0749993304507</v>
          </cell>
        </row>
        <row r="46">
          <cell r="A46" t="str">
            <v>BID 857</v>
          </cell>
          <cell r="D46">
            <v>7.7543456499816905</v>
          </cell>
          <cell r="E46">
            <v>7.7543456499816905</v>
          </cell>
        </row>
        <row r="47">
          <cell r="A47" t="str">
            <v>BID 863</v>
          </cell>
          <cell r="B47">
            <v>2.1218089999999998E-2</v>
          </cell>
          <cell r="E47">
            <v>2.1218089999999998E-2</v>
          </cell>
        </row>
        <row r="48">
          <cell r="A48" t="str">
            <v>BID 865</v>
          </cell>
          <cell r="D48">
            <v>36.001268495617097</v>
          </cell>
          <cell r="E48">
            <v>36.001268495617097</v>
          </cell>
        </row>
        <row r="49">
          <cell r="A49" t="str">
            <v>BID 867</v>
          </cell>
          <cell r="B49">
            <v>0.47034197999999999</v>
          </cell>
          <cell r="E49">
            <v>0.47034197999999999</v>
          </cell>
        </row>
        <row r="50">
          <cell r="A50" t="str">
            <v>BID 871</v>
          </cell>
          <cell r="D50">
            <v>13.187557351785001</v>
          </cell>
          <cell r="E50">
            <v>13.187557351785001</v>
          </cell>
        </row>
        <row r="51">
          <cell r="A51" t="str">
            <v>BID 925</v>
          </cell>
          <cell r="D51">
            <v>0.47286607000000003</v>
          </cell>
          <cell r="E51">
            <v>0.47286607000000003</v>
          </cell>
        </row>
        <row r="52">
          <cell r="A52" t="str">
            <v>BID 932</v>
          </cell>
          <cell r="D52">
            <v>0.9375</v>
          </cell>
          <cell r="E52">
            <v>0.9375</v>
          </cell>
        </row>
        <row r="53">
          <cell r="A53" t="str">
            <v>BID 961</v>
          </cell>
          <cell r="D53">
            <v>15.962</v>
          </cell>
          <cell r="E53">
            <v>15.962</v>
          </cell>
        </row>
        <row r="54">
          <cell r="A54" t="str">
            <v>BID CBA</v>
          </cell>
          <cell r="C54">
            <v>0</v>
          </cell>
          <cell r="E54">
            <v>0</v>
          </cell>
        </row>
        <row r="55">
          <cell r="A55" t="str">
            <v>BIRF 3280</v>
          </cell>
          <cell r="B55">
            <v>8.4093992100000001</v>
          </cell>
          <cell r="E55">
            <v>8.4093992100000001</v>
          </cell>
        </row>
        <row r="56">
          <cell r="A56" t="str">
            <v>BIRF 3281</v>
          </cell>
          <cell r="C56">
            <v>1.7077424699999999</v>
          </cell>
          <cell r="E56">
            <v>1.7077424699999999</v>
          </cell>
        </row>
        <row r="57">
          <cell r="A57" t="str">
            <v>BIRF 3460</v>
          </cell>
          <cell r="C57">
            <v>0.82952760000000003</v>
          </cell>
          <cell r="E57">
            <v>0.82952760000000003</v>
          </cell>
        </row>
        <row r="58">
          <cell r="A58" t="str">
            <v>BIRF 3520</v>
          </cell>
          <cell r="C58">
            <v>13.125</v>
          </cell>
          <cell r="E58">
            <v>13.125</v>
          </cell>
        </row>
        <row r="59">
          <cell r="A59" t="str">
            <v>BIRF 3521</v>
          </cell>
          <cell r="C59">
            <v>7.3053167299999995</v>
          </cell>
          <cell r="E59">
            <v>7.3053167299999995</v>
          </cell>
        </row>
        <row r="60">
          <cell r="A60" t="str">
            <v>BIRF 3558</v>
          </cell>
          <cell r="C60">
            <v>20</v>
          </cell>
          <cell r="E60">
            <v>20</v>
          </cell>
        </row>
        <row r="61">
          <cell r="A61" t="str">
            <v>BIRF 3611</v>
          </cell>
          <cell r="D61">
            <v>16.252800000000001</v>
          </cell>
          <cell r="E61">
            <v>16.252800000000001</v>
          </cell>
        </row>
        <row r="62">
          <cell r="A62" t="str">
            <v>BIRF 3643</v>
          </cell>
          <cell r="C62">
            <v>4.9783999999999997</v>
          </cell>
          <cell r="E62">
            <v>4.9783999999999997</v>
          </cell>
        </row>
        <row r="63">
          <cell r="A63" t="str">
            <v>BIRF 3794</v>
          </cell>
          <cell r="C63">
            <v>8.3864314599999989</v>
          </cell>
          <cell r="E63">
            <v>8.3864314599999989</v>
          </cell>
        </row>
        <row r="64">
          <cell r="A64" t="str">
            <v>BIRF 3860</v>
          </cell>
          <cell r="C64">
            <v>9.6390486400000004</v>
          </cell>
          <cell r="E64">
            <v>9.6390486400000004</v>
          </cell>
        </row>
        <row r="65">
          <cell r="A65" t="str">
            <v>BIRF 3877</v>
          </cell>
          <cell r="B65">
            <v>11.31027052</v>
          </cell>
          <cell r="E65">
            <v>11.31027052</v>
          </cell>
        </row>
        <row r="66">
          <cell r="A66" t="str">
            <v>BIRF 3921</v>
          </cell>
          <cell r="B66">
            <v>6.4135</v>
          </cell>
          <cell r="E66">
            <v>6.4135</v>
          </cell>
        </row>
        <row r="67">
          <cell r="A67" t="str">
            <v>BIRF 3927</v>
          </cell>
          <cell r="B67">
            <v>1.4013238100000001</v>
          </cell>
          <cell r="E67">
            <v>1.4013238100000001</v>
          </cell>
        </row>
        <row r="68">
          <cell r="A68" t="str">
            <v>BIRF 3960</v>
          </cell>
          <cell r="B68">
            <v>1.1284000000000001</v>
          </cell>
          <cell r="E68">
            <v>1.1284000000000001</v>
          </cell>
        </row>
        <row r="69">
          <cell r="A69" t="str">
            <v>BIRF 3971</v>
          </cell>
          <cell r="C69">
            <v>4.7869166700000001</v>
          </cell>
          <cell r="E69">
            <v>4.7869166700000001</v>
          </cell>
        </row>
        <row r="70">
          <cell r="A70" t="str">
            <v>BIRF 4085</v>
          </cell>
          <cell r="B70">
            <v>0.33587914000000002</v>
          </cell>
          <cell r="E70">
            <v>0.33587914000000002</v>
          </cell>
        </row>
        <row r="71">
          <cell r="A71" t="str">
            <v>BIRF 4131</v>
          </cell>
          <cell r="B71">
            <v>1</v>
          </cell>
          <cell r="E71">
            <v>1</v>
          </cell>
        </row>
        <row r="72">
          <cell r="A72" t="str">
            <v>BIRF 4163</v>
          </cell>
          <cell r="D72">
            <v>7.3964802300000008</v>
          </cell>
          <cell r="E72">
            <v>7.3964802300000008</v>
          </cell>
        </row>
        <row r="73">
          <cell r="A73" t="str">
            <v>BIRF 4168</v>
          </cell>
          <cell r="D73">
            <v>0.74906143000000003</v>
          </cell>
          <cell r="E73">
            <v>0.74906143000000003</v>
          </cell>
        </row>
        <row r="74">
          <cell r="A74" t="str">
            <v>BIRF 4218</v>
          </cell>
          <cell r="C74">
            <v>2.4998999999999998</v>
          </cell>
          <cell r="E74">
            <v>2.4998999999999998</v>
          </cell>
        </row>
        <row r="75">
          <cell r="A75" t="str">
            <v>BIRF 4219</v>
          </cell>
          <cell r="C75">
            <v>3.75</v>
          </cell>
          <cell r="E75">
            <v>3.75</v>
          </cell>
        </row>
        <row r="76">
          <cell r="A76" t="str">
            <v>BIRF 4220</v>
          </cell>
          <cell r="C76">
            <v>1.7499</v>
          </cell>
          <cell r="E76">
            <v>1.7499</v>
          </cell>
        </row>
        <row r="77">
          <cell r="A77" t="str">
            <v>BIRF 4221</v>
          </cell>
          <cell r="C77">
            <v>5</v>
          </cell>
          <cell r="E77">
            <v>5</v>
          </cell>
        </row>
        <row r="78">
          <cell r="A78" t="str">
            <v>BIRF 4281</v>
          </cell>
          <cell r="B78">
            <v>0.2999</v>
          </cell>
          <cell r="E78">
            <v>0.2999</v>
          </cell>
        </row>
        <row r="79">
          <cell r="A79" t="str">
            <v>BIRF 4295</v>
          </cell>
          <cell r="C79">
            <v>20.757190000000001</v>
          </cell>
          <cell r="E79">
            <v>20.757190000000001</v>
          </cell>
        </row>
        <row r="80">
          <cell r="A80" t="str">
            <v>BIRF 4313</v>
          </cell>
          <cell r="C80">
            <v>5.9256000000000002</v>
          </cell>
          <cell r="E80">
            <v>5.9256000000000002</v>
          </cell>
        </row>
        <row r="81">
          <cell r="A81" t="str">
            <v>BIRF 4314</v>
          </cell>
          <cell r="C81">
            <v>0.16971082999999998</v>
          </cell>
          <cell r="E81">
            <v>0.16971082999999998</v>
          </cell>
        </row>
        <row r="82">
          <cell r="A82" t="str">
            <v>BIRF 4398</v>
          </cell>
          <cell r="B82">
            <v>3.0147331200000003</v>
          </cell>
          <cell r="E82">
            <v>3.0147331200000003</v>
          </cell>
        </row>
        <row r="83">
          <cell r="A83" t="str">
            <v>BIRF 4405-1</v>
          </cell>
          <cell r="B83">
            <v>62.5</v>
          </cell>
          <cell r="E83">
            <v>62.5</v>
          </cell>
        </row>
        <row r="84">
          <cell r="A84" t="str">
            <v>BIRF 4459</v>
          </cell>
          <cell r="B84">
            <v>0.5</v>
          </cell>
          <cell r="E84">
            <v>0.5</v>
          </cell>
        </row>
        <row r="85">
          <cell r="A85" t="str">
            <v>BIRF 4472</v>
          </cell>
          <cell r="D85">
            <v>1.6999999999999999E-3</v>
          </cell>
          <cell r="E85">
            <v>1.6999999999999999E-3</v>
          </cell>
        </row>
        <row r="86">
          <cell r="A86" t="str">
            <v>BIRF 4578</v>
          </cell>
          <cell r="B86">
            <v>0</v>
          </cell>
          <cell r="E86">
            <v>0</v>
          </cell>
        </row>
        <row r="87">
          <cell r="A87" t="str">
            <v>BIRF 4580</v>
          </cell>
          <cell r="D87">
            <v>0.11405221</v>
          </cell>
          <cell r="E87">
            <v>0.11405221</v>
          </cell>
        </row>
        <row r="88">
          <cell r="A88" t="str">
            <v>BIRF 4585</v>
          </cell>
          <cell r="B88">
            <v>0</v>
          </cell>
          <cell r="E88">
            <v>0</v>
          </cell>
        </row>
        <row r="89">
          <cell r="A89" t="str">
            <v>BIRF 4586</v>
          </cell>
          <cell r="B89">
            <v>0</v>
          </cell>
          <cell r="E89">
            <v>0</v>
          </cell>
        </row>
        <row r="90">
          <cell r="A90" t="str">
            <v>BIRF 4640</v>
          </cell>
          <cell r="B90">
            <v>0</v>
          </cell>
          <cell r="E90">
            <v>0</v>
          </cell>
        </row>
        <row r="91">
          <cell r="A91" t="str">
            <v>BIRF 7157</v>
          </cell>
          <cell r="B91">
            <v>0</v>
          </cell>
          <cell r="E91">
            <v>0</v>
          </cell>
        </row>
        <row r="92">
          <cell r="A92" t="str">
            <v>BIRF 7199</v>
          </cell>
          <cell r="B92">
            <v>0</v>
          </cell>
          <cell r="E92">
            <v>0</v>
          </cell>
        </row>
        <row r="93">
          <cell r="A93" t="str">
            <v>BIRF 7242</v>
          </cell>
          <cell r="D93">
            <v>0</v>
          </cell>
          <cell r="E93">
            <v>0</v>
          </cell>
        </row>
        <row r="94">
          <cell r="A94" t="str">
            <v>BIRF 7268</v>
          </cell>
          <cell r="B94">
            <v>0</v>
          </cell>
          <cell r="E94">
            <v>0</v>
          </cell>
        </row>
        <row r="95">
          <cell r="A95" t="str">
            <v>BNA/ATC</v>
          </cell>
          <cell r="C95">
            <v>0.30828412744261502</v>
          </cell>
          <cell r="E95">
            <v>0.30828412744261502</v>
          </cell>
        </row>
        <row r="96">
          <cell r="A96" t="str">
            <v>BNA/PROVLP</v>
          </cell>
          <cell r="B96">
            <v>0</v>
          </cell>
          <cell r="E96">
            <v>0</v>
          </cell>
        </row>
        <row r="97">
          <cell r="A97" t="str">
            <v>BNA/REST</v>
          </cell>
          <cell r="D97">
            <v>46.279892787083405</v>
          </cell>
          <cell r="E97">
            <v>46.279892787083405</v>
          </cell>
        </row>
        <row r="98">
          <cell r="A98" t="str">
            <v>BNA/SALUD</v>
          </cell>
          <cell r="D98">
            <v>6.1561009424821602</v>
          </cell>
          <cell r="E98">
            <v>6.1561009424821602</v>
          </cell>
        </row>
        <row r="99">
          <cell r="A99" t="str">
            <v>BNA/TESORO/BCO</v>
          </cell>
          <cell r="B99">
            <v>0.58926548797250899</v>
          </cell>
          <cell r="C99">
            <v>0.1047259670404298</v>
          </cell>
          <cell r="E99">
            <v>0.6939914550129388</v>
          </cell>
        </row>
        <row r="100">
          <cell r="A100" t="str">
            <v>BNLH/PROVMI</v>
          </cell>
          <cell r="B100">
            <v>0.32500000000000001</v>
          </cell>
          <cell r="E100">
            <v>0.32500000000000001</v>
          </cell>
        </row>
        <row r="101">
          <cell r="A101" t="str">
            <v>BOGAR</v>
          </cell>
          <cell r="B101">
            <v>45.412243590220911</v>
          </cell>
          <cell r="C101">
            <v>45.412243590220911</v>
          </cell>
          <cell r="D101">
            <v>45.412243590220911</v>
          </cell>
          <cell r="E101">
            <v>136.23673077066275</v>
          </cell>
        </row>
        <row r="102">
          <cell r="A102" t="str">
            <v>BONOS/PROVSJ</v>
          </cell>
          <cell r="D102">
            <v>7.6175639259664401</v>
          </cell>
          <cell r="E102">
            <v>7.6175639259664401</v>
          </cell>
        </row>
        <row r="103">
          <cell r="A103" t="str">
            <v>BP06/B450-Fid1</v>
          </cell>
          <cell r="B103">
            <v>0</v>
          </cell>
          <cell r="D103">
            <v>0</v>
          </cell>
          <cell r="E103">
            <v>0</v>
          </cell>
        </row>
        <row r="104">
          <cell r="A104" t="str">
            <v>BP06/B450-Fid3</v>
          </cell>
          <cell r="C104">
            <v>0</v>
          </cell>
          <cell r="E104">
            <v>0</v>
          </cell>
        </row>
        <row r="105">
          <cell r="A105" t="str">
            <v>BP06/B450-Fid4</v>
          </cell>
          <cell r="C105">
            <v>0</v>
          </cell>
          <cell r="D105">
            <v>0</v>
          </cell>
          <cell r="E105">
            <v>0</v>
          </cell>
        </row>
        <row r="106">
          <cell r="A106" t="str">
            <v>BP07/B450</v>
          </cell>
          <cell r="B106">
            <v>0</v>
          </cell>
          <cell r="D106">
            <v>0</v>
          </cell>
          <cell r="E106">
            <v>0</v>
          </cell>
        </row>
        <row r="107">
          <cell r="A107" t="str">
            <v>BRA/TESORO</v>
          </cell>
          <cell r="C107">
            <v>0.12253164</v>
          </cell>
          <cell r="E107">
            <v>0.12253164</v>
          </cell>
        </row>
        <row r="108">
          <cell r="A108" t="str">
            <v>BRA/YACYRETA</v>
          </cell>
          <cell r="B108">
            <v>0.35944986000000001</v>
          </cell>
          <cell r="C108">
            <v>0.30919657</v>
          </cell>
          <cell r="D108">
            <v>0.15270265</v>
          </cell>
          <cell r="E108">
            <v>0.82134908000000006</v>
          </cell>
        </row>
        <row r="109">
          <cell r="A109" t="str">
            <v>BT02</v>
          </cell>
          <cell r="B109">
            <v>0.23093246428193001</v>
          </cell>
          <cell r="E109">
            <v>0.23093246428193001</v>
          </cell>
        </row>
        <row r="110">
          <cell r="A110" t="str">
            <v>BT03</v>
          </cell>
          <cell r="B110">
            <v>0.18381261938240501</v>
          </cell>
          <cell r="E110">
            <v>0.18381261938240501</v>
          </cell>
        </row>
        <row r="111">
          <cell r="A111" t="str">
            <v>BT03Flot</v>
          </cell>
          <cell r="B111">
            <v>3.3677651041114795E-2</v>
          </cell>
          <cell r="E111">
            <v>3.3677651041114795E-2</v>
          </cell>
        </row>
        <row r="112">
          <cell r="A112" t="str">
            <v>BT04</v>
          </cell>
          <cell r="B112">
            <v>2.3927169215877796E-3</v>
          </cell>
          <cell r="E112">
            <v>2.3927169215877796E-3</v>
          </cell>
        </row>
        <row r="113">
          <cell r="A113" t="str">
            <v>BT05</v>
          </cell>
          <cell r="B113">
            <v>3.358436480009622</v>
          </cell>
          <cell r="E113">
            <v>3.358436480009622</v>
          </cell>
        </row>
        <row r="114">
          <cell r="A114" t="str">
            <v>BT06</v>
          </cell>
          <cell r="C114">
            <v>0</v>
          </cell>
          <cell r="E114">
            <v>0</v>
          </cell>
        </row>
        <row r="115">
          <cell r="A115" t="str">
            <v>BX92</v>
          </cell>
          <cell r="B115">
            <v>1.6578229804148401E-2</v>
          </cell>
          <cell r="E115">
            <v>1.6578229804148401E-2</v>
          </cell>
        </row>
        <row r="116">
          <cell r="A116" t="str">
            <v>CAF I</v>
          </cell>
          <cell r="C116">
            <v>0</v>
          </cell>
          <cell r="E116">
            <v>0</v>
          </cell>
        </row>
        <row r="117">
          <cell r="A117" t="str">
            <v>CHINA/EJERCITO</v>
          </cell>
          <cell r="D117">
            <v>0.33333333000000004</v>
          </cell>
          <cell r="E117">
            <v>0.33333333000000004</v>
          </cell>
        </row>
        <row r="118">
          <cell r="A118" t="str">
            <v>CITILA/RELEXT</v>
          </cell>
          <cell r="B118">
            <v>3.6863299999999998E-3</v>
          </cell>
          <cell r="C118">
            <v>3.43079E-3</v>
          </cell>
          <cell r="D118">
            <v>3.7266599999999997E-3</v>
          </cell>
          <cell r="E118">
            <v>1.0843779999999999E-2</v>
          </cell>
        </row>
        <row r="119">
          <cell r="A119" t="str">
            <v>CLPARIS</v>
          </cell>
          <cell r="C119">
            <v>153.65669578221414</v>
          </cell>
          <cell r="D119">
            <v>0</v>
          </cell>
          <cell r="E119">
            <v>153.65669578221414</v>
          </cell>
        </row>
        <row r="120">
          <cell r="A120" t="str">
            <v>DBF/CONEA</v>
          </cell>
          <cell r="D120">
            <v>4.3933865520971001</v>
          </cell>
          <cell r="E120">
            <v>4.3933865520971001</v>
          </cell>
        </row>
        <row r="121">
          <cell r="A121" t="str">
            <v>DISC $+CER</v>
          </cell>
          <cell r="D121">
            <v>0</v>
          </cell>
          <cell r="E121">
            <v>0</v>
          </cell>
        </row>
        <row r="122">
          <cell r="A122" t="str">
            <v>DISC EUR</v>
          </cell>
          <cell r="D122">
            <v>0</v>
          </cell>
          <cell r="E122">
            <v>0</v>
          </cell>
        </row>
        <row r="123">
          <cell r="A123" t="str">
            <v>DISC JPY</v>
          </cell>
          <cell r="D123">
            <v>0</v>
          </cell>
          <cell r="E123">
            <v>0</v>
          </cell>
        </row>
        <row r="124">
          <cell r="A124" t="str">
            <v>DISC USD</v>
          </cell>
          <cell r="D124">
            <v>0</v>
          </cell>
          <cell r="E124">
            <v>0</v>
          </cell>
        </row>
        <row r="125">
          <cell r="A125" t="str">
            <v>DISD</v>
          </cell>
          <cell r="C125">
            <v>0</v>
          </cell>
          <cell r="E125">
            <v>0</v>
          </cell>
        </row>
        <row r="126">
          <cell r="A126" t="str">
            <v>DISDDM</v>
          </cell>
          <cell r="C126">
            <v>0</v>
          </cell>
          <cell r="E126">
            <v>0</v>
          </cell>
        </row>
        <row r="127">
          <cell r="A127" t="str">
            <v>EEUU/TESORO</v>
          </cell>
          <cell r="D127">
            <v>0</v>
          </cell>
          <cell r="E127">
            <v>0</v>
          </cell>
        </row>
        <row r="128">
          <cell r="A128" t="str">
            <v>EIB/VIALIDAD</v>
          </cell>
          <cell r="D128">
            <v>1.2617216</v>
          </cell>
          <cell r="E128">
            <v>1.2617216</v>
          </cell>
        </row>
        <row r="129">
          <cell r="A129" t="str">
            <v>EL/DEM-55</v>
          </cell>
          <cell r="C129">
            <v>0</v>
          </cell>
          <cell r="E129">
            <v>0</v>
          </cell>
        </row>
        <row r="130">
          <cell r="A130" t="str">
            <v>EL/DEM-72</v>
          </cell>
          <cell r="B130">
            <v>0</v>
          </cell>
          <cell r="E130">
            <v>0</v>
          </cell>
        </row>
        <row r="131">
          <cell r="A131" t="str">
            <v>EL/DEM-86</v>
          </cell>
          <cell r="C131">
            <v>0</v>
          </cell>
          <cell r="E131">
            <v>0</v>
          </cell>
        </row>
        <row r="132">
          <cell r="A132" t="str">
            <v>EL/ITL-77</v>
          </cell>
          <cell r="B132">
            <v>0</v>
          </cell>
          <cell r="E132">
            <v>0</v>
          </cell>
        </row>
        <row r="133">
          <cell r="A133" t="str">
            <v>EN/YACYRETA</v>
          </cell>
          <cell r="C133">
            <v>0.39573040999999998</v>
          </cell>
          <cell r="D133">
            <v>3.5519750000000003E-2</v>
          </cell>
          <cell r="E133">
            <v>0.43125015999999999</v>
          </cell>
        </row>
        <row r="134">
          <cell r="A134" t="str">
            <v>EXIMUS/YACYRETA</v>
          </cell>
          <cell r="C134">
            <v>11.608162530000001</v>
          </cell>
          <cell r="E134">
            <v>11.608162530000001</v>
          </cell>
        </row>
        <row r="135">
          <cell r="A135" t="str">
            <v>FEM/TESORO</v>
          </cell>
          <cell r="B135">
            <v>1.2540010309278399E-2</v>
          </cell>
          <cell r="C135">
            <v>1.2540010309278399E-2</v>
          </cell>
          <cell r="D135">
            <v>1.2540010309278399E-2</v>
          </cell>
          <cell r="E135">
            <v>3.7620030927835196E-2</v>
          </cell>
        </row>
        <row r="136">
          <cell r="A136" t="str">
            <v>FERRO</v>
          </cell>
          <cell r="B136">
            <v>0</v>
          </cell>
          <cell r="E136">
            <v>0</v>
          </cell>
        </row>
        <row r="137">
          <cell r="A137" t="str">
            <v>FIDA 225</v>
          </cell>
          <cell r="D137">
            <v>0.446332133702941</v>
          </cell>
          <cell r="E137">
            <v>0.446332133702941</v>
          </cell>
        </row>
        <row r="138">
          <cell r="A138" t="str">
            <v>FIDA 417</v>
          </cell>
          <cell r="D138">
            <v>0.15552810572994</v>
          </cell>
          <cell r="E138">
            <v>0.15552810572994</v>
          </cell>
        </row>
        <row r="139">
          <cell r="A139" t="str">
            <v>FIDA 514</v>
          </cell>
          <cell r="D139">
            <v>8.6038594155029412E-3</v>
          </cell>
          <cell r="E139">
            <v>8.6038594155029412E-3</v>
          </cell>
        </row>
        <row r="140">
          <cell r="A140" t="str">
            <v>FKUW/PROVSF</v>
          </cell>
          <cell r="D140">
            <v>1.11886518315645</v>
          </cell>
          <cell r="E140">
            <v>1.11886518315645</v>
          </cell>
        </row>
        <row r="141">
          <cell r="A141" t="str">
            <v>FMI 2000</v>
          </cell>
          <cell r="C141">
            <v>0</v>
          </cell>
          <cell r="D141">
            <v>287.90948085160704</v>
          </cell>
          <cell r="E141">
            <v>287.90948085160704</v>
          </cell>
        </row>
        <row r="142">
          <cell r="A142" t="str">
            <v>FMI 2000/SRF</v>
          </cell>
          <cell r="B142">
            <v>138.622949059951</v>
          </cell>
          <cell r="C142">
            <v>138.622949059951</v>
          </cell>
          <cell r="D142">
            <v>138.622949059951</v>
          </cell>
          <cell r="E142">
            <v>415.86884717985299</v>
          </cell>
        </row>
        <row r="143">
          <cell r="A143" t="str">
            <v>FMI 2003</v>
          </cell>
          <cell r="C143">
            <v>0</v>
          </cell>
          <cell r="E143">
            <v>0</v>
          </cell>
        </row>
        <row r="144">
          <cell r="A144" t="str">
            <v>FMI 2003 II</v>
          </cell>
          <cell r="C144">
            <v>0</v>
          </cell>
          <cell r="E144">
            <v>0</v>
          </cell>
        </row>
        <row r="145">
          <cell r="A145" t="str">
            <v>FMI 92</v>
          </cell>
          <cell r="C145">
            <v>0</v>
          </cell>
          <cell r="D145">
            <v>30.967852226424103</v>
          </cell>
          <cell r="E145">
            <v>30.967852226424103</v>
          </cell>
        </row>
        <row r="146">
          <cell r="A146" t="str">
            <v>FON/TESORO</v>
          </cell>
          <cell r="B146">
            <v>0.83559331958762884</v>
          </cell>
          <cell r="C146">
            <v>0.94917368041237116</v>
          </cell>
          <cell r="D146">
            <v>1.8767240618556704</v>
          </cell>
          <cell r="E146">
            <v>3.6614910618556706</v>
          </cell>
        </row>
        <row r="147">
          <cell r="A147" t="str">
            <v>FONAVI/TESORO</v>
          </cell>
          <cell r="B147">
            <v>13.25130884536083</v>
          </cell>
          <cell r="C147">
            <v>3.3128272061855699</v>
          </cell>
          <cell r="D147">
            <v>3.3128272061855699</v>
          </cell>
          <cell r="E147">
            <v>19.876963257731969</v>
          </cell>
        </row>
        <row r="148">
          <cell r="A148" t="str">
            <v>FONP 06/94</v>
          </cell>
          <cell r="B148">
            <v>0</v>
          </cell>
          <cell r="E148">
            <v>0</v>
          </cell>
        </row>
        <row r="149">
          <cell r="A149" t="str">
            <v>FONP 10/96</v>
          </cell>
          <cell r="C149">
            <v>0</v>
          </cell>
          <cell r="E149">
            <v>0</v>
          </cell>
        </row>
        <row r="150">
          <cell r="A150" t="str">
            <v>FUB/RELEXT</v>
          </cell>
          <cell r="B150">
            <v>1.8833599999999999E-3</v>
          </cell>
          <cell r="C150">
            <v>1.4164100000000001E-3</v>
          </cell>
          <cell r="D150">
            <v>2.1425200000000002E-3</v>
          </cell>
          <cell r="E150">
            <v>5.4422900000000007E-3</v>
          </cell>
        </row>
        <row r="151">
          <cell r="A151" t="str">
            <v>GEN/YACYRETA</v>
          </cell>
          <cell r="B151">
            <v>8.5383000000000008E-4</v>
          </cell>
          <cell r="E151">
            <v>8.5383000000000008E-4</v>
          </cell>
        </row>
        <row r="152">
          <cell r="A152" t="str">
            <v>GLO17 PES</v>
          </cell>
          <cell r="B152">
            <v>0</v>
          </cell>
          <cell r="E152">
            <v>0</v>
          </cell>
        </row>
        <row r="153">
          <cell r="A153" t="str">
            <v>ICE/BANADE</v>
          </cell>
          <cell r="D153">
            <v>0.92688078000000007</v>
          </cell>
          <cell r="E153">
            <v>0.92688078000000007</v>
          </cell>
        </row>
        <row r="154">
          <cell r="A154" t="str">
            <v>ICE/CORTE</v>
          </cell>
          <cell r="B154">
            <v>0</v>
          </cell>
          <cell r="E154">
            <v>0</v>
          </cell>
        </row>
        <row r="155">
          <cell r="A155" t="str">
            <v>ICE/MCBA</v>
          </cell>
          <cell r="D155">
            <v>0.35395259000000001</v>
          </cell>
          <cell r="E155">
            <v>0.35395259000000001</v>
          </cell>
        </row>
        <row r="156">
          <cell r="A156" t="str">
            <v>ICE/PREFEC</v>
          </cell>
          <cell r="D156">
            <v>6.6803979999999999E-2</v>
          </cell>
          <cell r="E156">
            <v>6.6803979999999999E-2</v>
          </cell>
        </row>
        <row r="157">
          <cell r="A157" t="str">
            <v>ICE/PROVCB</v>
          </cell>
          <cell r="B157">
            <v>0.62365181000000003</v>
          </cell>
          <cell r="E157">
            <v>0.62365181000000003</v>
          </cell>
        </row>
        <row r="158">
          <cell r="A158" t="str">
            <v>ICE/SALUD</v>
          </cell>
          <cell r="C158">
            <v>2.34358567</v>
          </cell>
          <cell r="E158">
            <v>2.34358567</v>
          </cell>
        </row>
        <row r="159">
          <cell r="A159" t="str">
            <v>ICO/CBA</v>
          </cell>
          <cell r="B159">
            <v>0</v>
          </cell>
          <cell r="E159">
            <v>0</v>
          </cell>
        </row>
        <row r="160">
          <cell r="A160" t="str">
            <v>ICO/SALUD</v>
          </cell>
          <cell r="B160">
            <v>0</v>
          </cell>
          <cell r="E160">
            <v>0</v>
          </cell>
        </row>
        <row r="161">
          <cell r="A161" t="str">
            <v>IRB/RELEXT</v>
          </cell>
          <cell r="D161">
            <v>3.6561110443456301E-3</v>
          </cell>
          <cell r="E161">
            <v>3.6561110443456301E-3</v>
          </cell>
        </row>
        <row r="162">
          <cell r="A162" t="str">
            <v>JBIC/HIDRONOR</v>
          </cell>
          <cell r="C162">
            <v>2.8317977627058899</v>
          </cell>
          <cell r="E162">
            <v>2.8317977627058899</v>
          </cell>
        </row>
        <row r="163">
          <cell r="A163" t="str">
            <v>JBIC/TESORO</v>
          </cell>
          <cell r="B163">
            <v>54.861102792213536</v>
          </cell>
          <cell r="E163">
            <v>54.861102792213536</v>
          </cell>
        </row>
        <row r="164">
          <cell r="A164" t="str">
            <v>JBIC/YACYRETA</v>
          </cell>
          <cell r="D164">
            <v>7.6138163921430504</v>
          </cell>
          <cell r="E164">
            <v>7.6138163921430504</v>
          </cell>
        </row>
        <row r="165">
          <cell r="A165" t="str">
            <v>KFW/INTI</v>
          </cell>
          <cell r="D165">
            <v>0.28425349116692722</v>
          </cell>
          <cell r="E165">
            <v>0.28425349116692722</v>
          </cell>
        </row>
        <row r="166">
          <cell r="A166" t="str">
            <v>KFW/YACYRETA</v>
          </cell>
          <cell r="C166">
            <v>0.34118306693907002</v>
          </cell>
          <cell r="E166">
            <v>0.34118306693907002</v>
          </cell>
        </row>
        <row r="167">
          <cell r="A167" t="str">
            <v>LEU$</v>
          </cell>
          <cell r="B167">
            <v>7.6769007397055528E-2</v>
          </cell>
          <cell r="E167">
            <v>7.6769007397055528E-2</v>
          </cell>
        </row>
        <row r="168">
          <cell r="A168" t="str">
            <v>MEDIO/BANADE</v>
          </cell>
          <cell r="B168">
            <v>4.6278854945318999</v>
          </cell>
          <cell r="C168">
            <v>2.1660289508472501</v>
          </cell>
          <cell r="D168">
            <v>1.9980904458598698</v>
          </cell>
          <cell r="E168">
            <v>8.792004891239019</v>
          </cell>
        </row>
        <row r="169">
          <cell r="A169" t="str">
            <v>MEDIO/BCRA</v>
          </cell>
          <cell r="B169">
            <v>1.4385553799999999</v>
          </cell>
          <cell r="E169">
            <v>1.4385553799999999</v>
          </cell>
        </row>
        <row r="170">
          <cell r="A170" t="str">
            <v>MEDIO/HIDRONOR</v>
          </cell>
          <cell r="B170">
            <v>6.5103881744982606E-2</v>
          </cell>
          <cell r="E170">
            <v>6.5103881744982606E-2</v>
          </cell>
        </row>
        <row r="171">
          <cell r="A171" t="str">
            <v>MEDIO/JUSTICIA</v>
          </cell>
          <cell r="C171">
            <v>5.6662050000000005E-2</v>
          </cell>
          <cell r="E171">
            <v>5.6662050000000005E-2</v>
          </cell>
        </row>
        <row r="172">
          <cell r="A172" t="str">
            <v>MEDIO/NASA</v>
          </cell>
          <cell r="C172">
            <v>0.239855726475183</v>
          </cell>
          <cell r="E172">
            <v>0.239855726475183</v>
          </cell>
        </row>
        <row r="173">
          <cell r="A173" t="str">
            <v>MEDIO/PROVBA</v>
          </cell>
          <cell r="D173">
            <v>0.473955462083884</v>
          </cell>
          <cell r="E173">
            <v>0.473955462083884</v>
          </cell>
        </row>
        <row r="174">
          <cell r="A174" t="str">
            <v>MEDIO/SALUD</v>
          </cell>
          <cell r="C174">
            <v>0.57456817690181494</v>
          </cell>
          <cell r="E174">
            <v>0.57456817690181494</v>
          </cell>
        </row>
        <row r="175">
          <cell r="A175" t="str">
            <v>OCMO</v>
          </cell>
          <cell r="B175">
            <v>0.195558717577823</v>
          </cell>
          <cell r="E175">
            <v>0.195558717577823</v>
          </cell>
        </row>
        <row r="176">
          <cell r="A176" t="str">
            <v>P BG01/03</v>
          </cell>
          <cell r="B176">
            <v>0</v>
          </cell>
          <cell r="C176">
            <v>0</v>
          </cell>
          <cell r="D176">
            <v>0</v>
          </cell>
          <cell r="E176">
            <v>0</v>
          </cell>
        </row>
        <row r="177">
          <cell r="A177" t="str">
            <v>P BG04/06</v>
          </cell>
          <cell r="B177">
            <v>0</v>
          </cell>
          <cell r="C177">
            <v>0</v>
          </cell>
          <cell r="D177">
            <v>0</v>
          </cell>
          <cell r="E177">
            <v>0</v>
          </cell>
        </row>
        <row r="178">
          <cell r="A178" t="str">
            <v>P BG05/17</v>
          </cell>
          <cell r="B178">
            <v>0</v>
          </cell>
          <cell r="C178">
            <v>0</v>
          </cell>
          <cell r="D178">
            <v>0</v>
          </cell>
          <cell r="E178">
            <v>0</v>
          </cell>
        </row>
        <row r="179">
          <cell r="A179" t="str">
            <v>P BG06/27</v>
          </cell>
          <cell r="B179">
            <v>0</v>
          </cell>
          <cell r="C179">
            <v>0</v>
          </cell>
          <cell r="D179">
            <v>0</v>
          </cell>
          <cell r="E179">
            <v>0</v>
          </cell>
        </row>
        <row r="180">
          <cell r="A180" t="str">
            <v>P BG07/05</v>
          </cell>
          <cell r="B180">
            <v>0</v>
          </cell>
          <cell r="C180">
            <v>0</v>
          </cell>
          <cell r="D180">
            <v>0</v>
          </cell>
          <cell r="E180">
            <v>0</v>
          </cell>
        </row>
        <row r="181">
          <cell r="A181" t="str">
            <v>P BG08/19</v>
          </cell>
          <cell r="B181">
            <v>0</v>
          </cell>
          <cell r="C181">
            <v>0</v>
          </cell>
          <cell r="D181">
            <v>0</v>
          </cell>
          <cell r="E181">
            <v>0</v>
          </cell>
        </row>
        <row r="182">
          <cell r="A182" t="str">
            <v>P BG09/09</v>
          </cell>
          <cell r="B182">
            <v>0</v>
          </cell>
          <cell r="C182">
            <v>0</v>
          </cell>
          <cell r="D182">
            <v>0</v>
          </cell>
          <cell r="E182">
            <v>0</v>
          </cell>
        </row>
        <row r="183">
          <cell r="A183" t="str">
            <v>P BG10/20</v>
          </cell>
          <cell r="B183">
            <v>0</v>
          </cell>
          <cell r="C183">
            <v>0</v>
          </cell>
          <cell r="D183">
            <v>0</v>
          </cell>
          <cell r="E183">
            <v>0</v>
          </cell>
        </row>
        <row r="184">
          <cell r="A184" t="str">
            <v>P BG11/10</v>
          </cell>
          <cell r="B184">
            <v>0</v>
          </cell>
          <cell r="C184">
            <v>0</v>
          </cell>
          <cell r="D184">
            <v>0</v>
          </cell>
          <cell r="E184">
            <v>0</v>
          </cell>
        </row>
        <row r="185">
          <cell r="A185" t="str">
            <v>P BG12/15</v>
          </cell>
          <cell r="B185">
            <v>0</v>
          </cell>
          <cell r="C185">
            <v>0</v>
          </cell>
          <cell r="D185">
            <v>0</v>
          </cell>
          <cell r="E185">
            <v>0</v>
          </cell>
        </row>
        <row r="186">
          <cell r="A186" t="str">
            <v>P BG13/30</v>
          </cell>
          <cell r="B186">
            <v>0</v>
          </cell>
          <cell r="C186">
            <v>0</v>
          </cell>
          <cell r="D186">
            <v>0</v>
          </cell>
          <cell r="E186">
            <v>0</v>
          </cell>
        </row>
        <row r="187">
          <cell r="A187" t="str">
            <v>P BG14/31</v>
          </cell>
          <cell r="B187">
            <v>0</v>
          </cell>
          <cell r="C187">
            <v>0</v>
          </cell>
          <cell r="D187">
            <v>0</v>
          </cell>
          <cell r="E187">
            <v>0</v>
          </cell>
        </row>
        <row r="188">
          <cell r="A188" t="str">
            <v>P BG15/12</v>
          </cell>
          <cell r="B188">
            <v>0</v>
          </cell>
          <cell r="C188">
            <v>0</v>
          </cell>
          <cell r="D188">
            <v>0</v>
          </cell>
          <cell r="E188">
            <v>0</v>
          </cell>
        </row>
        <row r="189">
          <cell r="A189" t="str">
            <v>P BG16/08$</v>
          </cell>
          <cell r="B189">
            <v>0</v>
          </cell>
          <cell r="C189">
            <v>0</v>
          </cell>
          <cell r="D189">
            <v>0</v>
          </cell>
          <cell r="E189">
            <v>0</v>
          </cell>
        </row>
        <row r="190">
          <cell r="A190" t="str">
            <v>P BG17/08</v>
          </cell>
          <cell r="B190">
            <v>0</v>
          </cell>
          <cell r="C190">
            <v>0</v>
          </cell>
          <cell r="D190">
            <v>0</v>
          </cell>
          <cell r="E190">
            <v>0</v>
          </cell>
        </row>
        <row r="191">
          <cell r="A191" t="str">
            <v>P BIHD</v>
          </cell>
          <cell r="B191">
            <v>4.1784514580761895E-3</v>
          </cell>
          <cell r="C191">
            <v>4.1784514580761895E-3</v>
          </cell>
          <cell r="D191">
            <v>4.1784514580761895E-3</v>
          </cell>
          <cell r="E191">
            <v>1.2535354374228569E-2</v>
          </cell>
        </row>
        <row r="192">
          <cell r="A192" t="str">
            <v>P BP02/E330</v>
          </cell>
          <cell r="B192">
            <v>0</v>
          </cell>
          <cell r="C192">
            <v>0</v>
          </cell>
          <cell r="D192">
            <v>0</v>
          </cell>
          <cell r="E192">
            <v>0</v>
          </cell>
        </row>
        <row r="193">
          <cell r="A193" t="str">
            <v>P BP02/E400</v>
          </cell>
          <cell r="B193">
            <v>0</v>
          </cell>
          <cell r="C193">
            <v>0</v>
          </cell>
          <cell r="D193">
            <v>0</v>
          </cell>
          <cell r="E193">
            <v>0</v>
          </cell>
        </row>
        <row r="194">
          <cell r="A194" t="str">
            <v>P BP02/E580</v>
          </cell>
          <cell r="B194">
            <v>0</v>
          </cell>
          <cell r="C194">
            <v>0</v>
          </cell>
          <cell r="D194">
            <v>0</v>
          </cell>
          <cell r="E194">
            <v>0</v>
          </cell>
        </row>
        <row r="195">
          <cell r="A195" t="str">
            <v>P BP02/E580-II</v>
          </cell>
          <cell r="B195">
            <v>4.37988275824544</v>
          </cell>
          <cell r="E195">
            <v>4.37988275824544</v>
          </cell>
        </row>
        <row r="196">
          <cell r="A196" t="str">
            <v>P BP03/B405 (Radar I)</v>
          </cell>
          <cell r="B196">
            <v>0</v>
          </cell>
          <cell r="C196">
            <v>0</v>
          </cell>
          <cell r="D196">
            <v>0</v>
          </cell>
          <cell r="E196">
            <v>0</v>
          </cell>
        </row>
        <row r="197">
          <cell r="A197" t="str">
            <v>P BP03/B405 (Radar II)</v>
          </cell>
          <cell r="B197">
            <v>0</v>
          </cell>
          <cell r="C197">
            <v>0</v>
          </cell>
          <cell r="D197">
            <v>0</v>
          </cell>
          <cell r="E197">
            <v>0</v>
          </cell>
        </row>
        <row r="198">
          <cell r="A198" t="str">
            <v>P BP04/E435</v>
          </cell>
          <cell r="B198">
            <v>0</v>
          </cell>
          <cell r="C198">
            <v>0</v>
          </cell>
          <cell r="D198">
            <v>0</v>
          </cell>
          <cell r="E198">
            <v>0</v>
          </cell>
        </row>
        <row r="199">
          <cell r="A199" t="str">
            <v>P BP05/B400 (Hexagon IV)</v>
          </cell>
          <cell r="B199">
            <v>0</v>
          </cell>
          <cell r="C199">
            <v>0</v>
          </cell>
          <cell r="D199">
            <v>0</v>
          </cell>
          <cell r="E199">
            <v>0</v>
          </cell>
        </row>
        <row r="200">
          <cell r="A200" t="str">
            <v>P BP06/B450 (Radar III)</v>
          </cell>
          <cell r="B200">
            <v>0</v>
          </cell>
          <cell r="C200">
            <v>0</v>
          </cell>
          <cell r="D200">
            <v>0</v>
          </cell>
          <cell r="E200">
            <v>0</v>
          </cell>
        </row>
        <row r="201">
          <cell r="A201" t="str">
            <v>P BP06/B450 (Radar IV)</v>
          </cell>
          <cell r="B201">
            <v>0</v>
          </cell>
          <cell r="C201">
            <v>0</v>
          </cell>
          <cell r="D201">
            <v>0</v>
          </cell>
          <cell r="E201">
            <v>0</v>
          </cell>
        </row>
        <row r="202">
          <cell r="A202" t="str">
            <v>P BP06/E580</v>
          </cell>
          <cell r="B202">
            <v>0</v>
          </cell>
          <cell r="C202">
            <v>0</v>
          </cell>
          <cell r="D202">
            <v>0</v>
          </cell>
          <cell r="E202">
            <v>0</v>
          </cell>
        </row>
        <row r="203">
          <cell r="A203" t="str">
            <v>P BP07/B450 (Celtic I)</v>
          </cell>
          <cell r="B203">
            <v>0</v>
          </cell>
          <cell r="C203">
            <v>0</v>
          </cell>
          <cell r="D203">
            <v>0</v>
          </cell>
          <cell r="E203">
            <v>0</v>
          </cell>
        </row>
        <row r="204">
          <cell r="A204" t="str">
            <v>P BP07/B450 (Celtic II)</v>
          </cell>
          <cell r="B204">
            <v>0</v>
          </cell>
          <cell r="C204">
            <v>0</v>
          </cell>
          <cell r="D204">
            <v>0</v>
          </cell>
          <cell r="E204">
            <v>0</v>
          </cell>
        </row>
        <row r="205">
          <cell r="A205" t="str">
            <v>P BT03</v>
          </cell>
          <cell r="B205">
            <v>0</v>
          </cell>
          <cell r="C205">
            <v>0</v>
          </cell>
          <cell r="D205">
            <v>0</v>
          </cell>
          <cell r="E205">
            <v>0</v>
          </cell>
        </row>
        <row r="206">
          <cell r="A206" t="str">
            <v>P BT03Flot</v>
          </cell>
          <cell r="B206">
            <v>0</v>
          </cell>
          <cell r="C206">
            <v>0</v>
          </cell>
          <cell r="D206">
            <v>0</v>
          </cell>
          <cell r="E206">
            <v>0</v>
          </cell>
        </row>
        <row r="207">
          <cell r="A207" t="str">
            <v>P BT04</v>
          </cell>
          <cell r="B207">
            <v>0</v>
          </cell>
          <cell r="C207">
            <v>0</v>
          </cell>
          <cell r="D207">
            <v>0</v>
          </cell>
          <cell r="E207">
            <v>0</v>
          </cell>
        </row>
        <row r="208">
          <cell r="A208" t="str">
            <v>P BT05</v>
          </cell>
          <cell r="B208">
            <v>0</v>
          </cell>
          <cell r="C208">
            <v>0</v>
          </cell>
          <cell r="D208">
            <v>0</v>
          </cell>
          <cell r="E208">
            <v>0</v>
          </cell>
        </row>
        <row r="209">
          <cell r="A209" t="str">
            <v>P BT06</v>
          </cell>
          <cell r="B209">
            <v>0</v>
          </cell>
          <cell r="C209">
            <v>0</v>
          </cell>
          <cell r="D209">
            <v>0</v>
          </cell>
          <cell r="E209">
            <v>0</v>
          </cell>
        </row>
        <row r="210">
          <cell r="A210" t="str">
            <v>P BT2006</v>
          </cell>
          <cell r="B210">
            <v>0</v>
          </cell>
          <cell r="C210">
            <v>55.352283316103097</v>
          </cell>
          <cell r="D210">
            <v>0</v>
          </cell>
          <cell r="E210">
            <v>55.352283316103097</v>
          </cell>
        </row>
        <row r="211">
          <cell r="A211" t="str">
            <v>P BT27</v>
          </cell>
          <cell r="B211">
            <v>0</v>
          </cell>
          <cell r="C211">
            <v>0</v>
          </cell>
          <cell r="D211">
            <v>0</v>
          </cell>
          <cell r="E211">
            <v>0</v>
          </cell>
        </row>
        <row r="212">
          <cell r="A212" t="str">
            <v>P DC$</v>
          </cell>
          <cell r="B212">
            <v>0.33870796219931298</v>
          </cell>
          <cell r="C212">
            <v>0.33870796219931298</v>
          </cell>
          <cell r="D212">
            <v>0.33870796219931298</v>
          </cell>
          <cell r="E212">
            <v>1.016123886597939</v>
          </cell>
        </row>
        <row r="213">
          <cell r="A213" t="str">
            <v>P EL/ARP-61</v>
          </cell>
          <cell r="B213">
            <v>0</v>
          </cell>
          <cell r="C213">
            <v>0</v>
          </cell>
          <cell r="D213">
            <v>0</v>
          </cell>
          <cell r="E213">
            <v>0</v>
          </cell>
        </row>
        <row r="214">
          <cell r="A214" t="str">
            <v>P EL/USD-74</v>
          </cell>
          <cell r="B214">
            <v>0</v>
          </cell>
          <cell r="C214">
            <v>3.5847083704427098</v>
          </cell>
          <cell r="E214">
            <v>3.5847083704427098</v>
          </cell>
        </row>
        <row r="215">
          <cell r="A215" t="str">
            <v>P EL/USD-79</v>
          </cell>
          <cell r="B215">
            <v>0</v>
          </cell>
          <cell r="C215">
            <v>0</v>
          </cell>
          <cell r="D215">
            <v>0</v>
          </cell>
          <cell r="E215">
            <v>0</v>
          </cell>
        </row>
        <row r="216">
          <cell r="A216" t="str">
            <v>P EL/USD-91</v>
          </cell>
          <cell r="B216">
            <v>0</v>
          </cell>
          <cell r="C216">
            <v>0</v>
          </cell>
          <cell r="D216">
            <v>0</v>
          </cell>
          <cell r="E216">
            <v>0</v>
          </cell>
        </row>
        <row r="217">
          <cell r="A217" t="str">
            <v>P FRB</v>
          </cell>
          <cell r="B217">
            <v>0</v>
          </cell>
          <cell r="C217">
            <v>0</v>
          </cell>
          <cell r="D217">
            <v>0</v>
          </cell>
          <cell r="E217">
            <v>0</v>
          </cell>
        </row>
        <row r="218">
          <cell r="A218" t="str">
            <v>P PFIXSI (Hexagon II)</v>
          </cell>
          <cell r="B218">
            <v>0</v>
          </cell>
          <cell r="C218">
            <v>95.3783324751642</v>
          </cell>
          <cell r="E218">
            <v>95.3783324751642</v>
          </cell>
        </row>
        <row r="219">
          <cell r="A219" t="str">
            <v>P PFIXSII (Hexagon III)</v>
          </cell>
          <cell r="B219">
            <v>0</v>
          </cell>
          <cell r="C219">
            <v>0</v>
          </cell>
          <cell r="D219">
            <v>94.967116843693901</v>
          </cell>
          <cell r="E219">
            <v>94.967116843693901</v>
          </cell>
        </row>
        <row r="220">
          <cell r="A220" t="str">
            <v>P PRO1</v>
          </cell>
          <cell r="B220">
            <v>1.9153318762886602</v>
          </cell>
          <cell r="C220">
            <v>1.9153318762886602</v>
          </cell>
          <cell r="D220">
            <v>1.9153318762886602</v>
          </cell>
          <cell r="E220">
            <v>5.7459956288659804</v>
          </cell>
        </row>
        <row r="221">
          <cell r="A221" t="str">
            <v>P PRO10</v>
          </cell>
          <cell r="B221">
            <v>0</v>
          </cell>
          <cell r="C221">
            <v>0</v>
          </cell>
          <cell r="D221">
            <v>0</v>
          </cell>
          <cell r="E221">
            <v>0</v>
          </cell>
        </row>
        <row r="222">
          <cell r="A222" t="str">
            <v>P PRO2</v>
          </cell>
          <cell r="B222">
            <v>1.5060887875759228</v>
          </cell>
          <cell r="C222">
            <v>1.4398688347131827</v>
          </cell>
          <cell r="D222">
            <v>1.4522181830678127</v>
          </cell>
          <cell r="E222">
            <v>4.3981758053569182</v>
          </cell>
        </row>
        <row r="223">
          <cell r="A223" t="str">
            <v>P PRO3</v>
          </cell>
          <cell r="B223">
            <v>4.4903505154639195E-3</v>
          </cell>
          <cell r="C223">
            <v>4.4903505154639195E-3</v>
          </cell>
          <cell r="D223">
            <v>4.4903505154639195E-3</v>
          </cell>
          <cell r="E223">
            <v>1.3471051546391759E-2</v>
          </cell>
        </row>
        <row r="224">
          <cell r="A224" t="str">
            <v>P PRO4</v>
          </cell>
          <cell r="B224">
            <v>2.368926765427712</v>
          </cell>
          <cell r="C224">
            <v>2.3801730905258722</v>
          </cell>
          <cell r="D224">
            <v>2.3801730905258722</v>
          </cell>
          <cell r="E224">
            <v>7.1292729464794569</v>
          </cell>
        </row>
        <row r="225">
          <cell r="A225" t="str">
            <v>P PRO5</v>
          </cell>
          <cell r="B225">
            <v>2.3163469450171799</v>
          </cell>
          <cell r="C225">
            <v>0</v>
          </cell>
          <cell r="D225">
            <v>0</v>
          </cell>
          <cell r="E225">
            <v>2.3163469450171799</v>
          </cell>
        </row>
        <row r="226">
          <cell r="A226" t="str">
            <v>P PRO6</v>
          </cell>
          <cell r="B226">
            <v>11.13985930989452</v>
          </cell>
          <cell r="C226">
            <v>0</v>
          </cell>
          <cell r="D226">
            <v>0</v>
          </cell>
          <cell r="E226">
            <v>11.13985930989452</v>
          </cell>
        </row>
        <row r="227">
          <cell r="A227" t="str">
            <v>P PRO9</v>
          </cell>
          <cell r="B227">
            <v>0</v>
          </cell>
          <cell r="C227">
            <v>0</v>
          </cell>
          <cell r="D227">
            <v>0</v>
          </cell>
          <cell r="E227">
            <v>0</v>
          </cell>
        </row>
        <row r="228">
          <cell r="A228" t="str">
            <v>PAR</v>
          </cell>
          <cell r="C228">
            <v>0</v>
          </cell>
          <cell r="E228">
            <v>0</v>
          </cell>
        </row>
        <row r="229">
          <cell r="A229" t="str">
            <v>PARDM</v>
          </cell>
          <cell r="C229">
            <v>0</v>
          </cell>
          <cell r="E229">
            <v>0</v>
          </cell>
        </row>
        <row r="230">
          <cell r="A230" t="str">
            <v>PRE3</v>
          </cell>
          <cell r="B230">
            <v>9.9432302405498309E-3</v>
          </cell>
          <cell r="E230">
            <v>9.9432302405498309E-3</v>
          </cell>
        </row>
        <row r="231">
          <cell r="A231" t="str">
            <v>PRE4</v>
          </cell>
          <cell r="B231">
            <v>8.7405328211390299E-2</v>
          </cell>
          <cell r="E231">
            <v>8.7405328211390299E-2</v>
          </cell>
        </row>
        <row r="232">
          <cell r="A232" t="str">
            <v>PRO1</v>
          </cell>
          <cell r="B232">
            <v>0.25622375945017201</v>
          </cell>
          <cell r="C232">
            <v>0.22863392783505099</v>
          </cell>
          <cell r="D232">
            <v>0.22863392783505099</v>
          </cell>
          <cell r="E232">
            <v>0.71349161512027393</v>
          </cell>
        </row>
        <row r="233">
          <cell r="A233" t="str">
            <v>PRO10</v>
          </cell>
          <cell r="B233">
            <v>0.59741532842668599</v>
          </cell>
          <cell r="E233">
            <v>0.59741532842668599</v>
          </cell>
        </row>
        <row r="234">
          <cell r="A234" t="str">
            <v>PRO2</v>
          </cell>
          <cell r="B234">
            <v>1.1563370027604789</v>
          </cell>
          <cell r="C234">
            <v>1.096338613215156</v>
          </cell>
          <cell r="D234">
            <v>1.096338613215156</v>
          </cell>
          <cell r="E234">
            <v>3.3490142291907912</v>
          </cell>
        </row>
        <row r="235">
          <cell r="A235" t="str">
            <v>PRO3</v>
          </cell>
          <cell r="B235">
            <v>0.10125758419243948</v>
          </cell>
          <cell r="C235">
            <v>0.10126101374570448</v>
          </cell>
          <cell r="D235">
            <v>0.10126101374570448</v>
          </cell>
          <cell r="E235">
            <v>0.30377961168384848</v>
          </cell>
        </row>
        <row r="236">
          <cell r="A236" t="str">
            <v>PRO4</v>
          </cell>
          <cell r="B236">
            <v>3.5780090037496191</v>
          </cell>
          <cell r="C236">
            <v>3.5862716545950186</v>
          </cell>
          <cell r="D236">
            <v>3.5862716545950186</v>
          </cell>
          <cell r="E236">
            <v>10.750552312939655</v>
          </cell>
        </row>
        <row r="237">
          <cell r="A237" t="str">
            <v>PRO5</v>
          </cell>
          <cell r="B237">
            <v>0.31369018213058431</v>
          </cell>
          <cell r="E237">
            <v>0.31369018213058431</v>
          </cell>
        </row>
        <row r="238">
          <cell r="A238" t="str">
            <v>PRO6</v>
          </cell>
          <cell r="B238">
            <v>3.704201604481165</v>
          </cell>
          <cell r="E238">
            <v>3.704201604481165</v>
          </cell>
        </row>
        <row r="239">
          <cell r="A239" t="str">
            <v>PRO7</v>
          </cell>
          <cell r="B239">
            <v>1.55675258839667</v>
          </cell>
          <cell r="C239">
            <v>1.55675258839667</v>
          </cell>
          <cell r="D239">
            <v>1.55675258839667</v>
          </cell>
          <cell r="E239">
            <v>4.6702577651900103</v>
          </cell>
        </row>
        <row r="240">
          <cell r="A240" t="str">
            <v>PRO9</v>
          </cell>
          <cell r="B240">
            <v>0.35449604810996527</v>
          </cell>
          <cell r="E240">
            <v>0.35449604810996527</v>
          </cell>
        </row>
        <row r="241">
          <cell r="A241" t="str">
            <v>SABA/INTGM</v>
          </cell>
          <cell r="C241">
            <v>0.31119439000000004</v>
          </cell>
          <cell r="E241">
            <v>0.31119439000000004</v>
          </cell>
        </row>
        <row r="242">
          <cell r="A242" t="str">
            <v>SUD/YACYRETA</v>
          </cell>
          <cell r="D242">
            <v>0.38969410999999998</v>
          </cell>
          <cell r="E242">
            <v>0.38969410999999998</v>
          </cell>
        </row>
        <row r="243">
          <cell r="A243" t="str">
            <v>TBA/TESORO</v>
          </cell>
          <cell r="B243">
            <v>1.3766524432989693</v>
          </cell>
          <cell r="C243">
            <v>0.3441630962199313</v>
          </cell>
          <cell r="D243">
            <v>0.3441630962199313</v>
          </cell>
          <cell r="E243">
            <v>2.0649786357388318</v>
          </cell>
        </row>
        <row r="244">
          <cell r="A244" t="str">
            <v>TECH/MOSP</v>
          </cell>
          <cell r="D244">
            <v>0.12523916000000002</v>
          </cell>
          <cell r="E244">
            <v>0.12523916000000002</v>
          </cell>
        </row>
        <row r="245">
          <cell r="A245" t="str">
            <v>VARIOS/PAMI</v>
          </cell>
          <cell r="B245">
            <v>29.831551443299016</v>
          </cell>
          <cell r="C245">
            <v>2.9072003436426103E-2</v>
          </cell>
          <cell r="D245">
            <v>2.9072003436426103E-2</v>
          </cell>
          <cell r="E245">
            <v>29.889695450171867</v>
          </cell>
        </row>
        <row r="246">
          <cell r="A246" t="str">
            <v>WBC/RELEXT</v>
          </cell>
          <cell r="B246">
            <v>1.5767159853569252E-3</v>
          </cell>
          <cell r="C246">
            <v>1.936165344722387E-3</v>
          </cell>
          <cell r="D246">
            <v>2.1773718730933459E-3</v>
          </cell>
          <cell r="E246">
            <v>5.6902532031726585E-3</v>
          </cell>
        </row>
        <row r="247">
          <cell r="A247" t="str">
            <v>#N/A</v>
          </cell>
          <cell r="B247">
            <v>0.1952059862542955</v>
          </cell>
          <cell r="C247">
            <v>0.1952059862542955</v>
          </cell>
          <cell r="D247">
            <v>0.1952059862542955</v>
          </cell>
          <cell r="E247">
            <v>0.58561795876288647</v>
          </cell>
        </row>
        <row r="248">
          <cell r="A248" t="str">
            <v>Total general</v>
          </cell>
          <cell r="B248">
            <v>1046.3358851997414</v>
          </cell>
          <cell r="C248">
            <v>1150.3925149484919</v>
          </cell>
          <cell r="D248">
            <v>2226.0559204966771</v>
          </cell>
          <cell r="E248">
            <v>4422.7843206449115</v>
          </cell>
        </row>
      </sheetData>
      <sheetData sheetId="1" refreshError="1"/>
      <sheetData sheetId="2" refreshError="1">
        <row r="4">
          <cell r="A4" t="str">
            <v>DNCI</v>
          </cell>
          <cell r="B4">
            <v>1</v>
          </cell>
          <cell r="C4">
            <v>2</v>
          </cell>
          <cell r="D4">
            <v>3</v>
          </cell>
          <cell r="E4">
            <v>4</v>
          </cell>
          <cell r="F4">
            <v>5</v>
          </cell>
          <cell r="G4">
            <v>6</v>
          </cell>
          <cell r="H4">
            <v>7</v>
          </cell>
          <cell r="I4">
            <v>8</v>
          </cell>
          <cell r="J4">
            <v>9</v>
          </cell>
          <cell r="K4">
            <v>10</v>
          </cell>
          <cell r="L4">
            <v>11</v>
          </cell>
          <cell r="M4">
            <v>12</v>
          </cell>
          <cell r="N4">
            <v>2006</v>
          </cell>
        </row>
        <row r="5">
          <cell r="A5">
            <v>1</v>
          </cell>
          <cell r="B5">
            <v>2</v>
          </cell>
          <cell r="C5">
            <v>3</v>
          </cell>
          <cell r="D5">
            <v>4</v>
          </cell>
          <cell r="E5">
            <v>5</v>
          </cell>
          <cell r="F5">
            <v>6</v>
          </cell>
          <cell r="G5">
            <v>7</v>
          </cell>
          <cell r="H5">
            <v>8</v>
          </cell>
          <cell r="I5">
            <v>9</v>
          </cell>
          <cell r="J5">
            <v>10</v>
          </cell>
          <cell r="K5">
            <v>11</v>
          </cell>
          <cell r="L5">
            <v>12</v>
          </cell>
          <cell r="M5">
            <v>13</v>
          </cell>
          <cell r="N5">
            <v>14</v>
          </cell>
        </row>
        <row r="6">
          <cell r="A6" t="str">
            <v>ABCRA</v>
          </cell>
          <cell r="B6">
            <v>618.55670103092802</v>
          </cell>
          <cell r="C6">
            <v>893.470790378007</v>
          </cell>
          <cell r="E6">
            <v>618.55670103092802</v>
          </cell>
          <cell r="F6">
            <v>206.185567010309</v>
          </cell>
          <cell r="H6">
            <v>481.09965635738899</v>
          </cell>
          <cell r="I6">
            <v>257.73195876288702</v>
          </cell>
          <cell r="J6">
            <v>178.69415807560131</v>
          </cell>
          <cell r="N6">
            <v>3254.2955326460497</v>
          </cell>
        </row>
        <row r="7">
          <cell r="A7" t="str">
            <v>ALENIA/FFAA</v>
          </cell>
          <cell r="M7">
            <v>0.76323700000000005</v>
          </cell>
          <cell r="N7">
            <v>0.76323700000000005</v>
          </cell>
        </row>
        <row r="8">
          <cell r="A8" t="str">
            <v>ARMADA-CCI</v>
          </cell>
          <cell r="B8">
            <v>9.801961168384879E-2</v>
          </cell>
          <cell r="C8">
            <v>9.801961168384879E-2</v>
          </cell>
          <cell r="D8">
            <v>9.801961168384879E-2</v>
          </cell>
          <cell r="E8">
            <v>9.801961168384879E-2</v>
          </cell>
          <cell r="F8">
            <v>9.801961168384879E-2</v>
          </cell>
          <cell r="G8">
            <v>9.801961168384879E-2</v>
          </cell>
          <cell r="H8">
            <v>9.801961168384879E-2</v>
          </cell>
          <cell r="I8">
            <v>9.801961168384879E-2</v>
          </cell>
          <cell r="J8">
            <v>9.801961168384879E-2</v>
          </cell>
          <cell r="K8">
            <v>9.801961168384879E-2</v>
          </cell>
          <cell r="L8">
            <v>9.801961168384879E-2</v>
          </cell>
          <cell r="M8">
            <v>9.801961168384879E-2</v>
          </cell>
          <cell r="N8">
            <v>1.1762353402061854</v>
          </cell>
        </row>
        <row r="9">
          <cell r="A9" t="str">
            <v>BBVA/SALUD</v>
          </cell>
          <cell r="C9">
            <v>7.3629550000000002E-2</v>
          </cell>
          <cell r="F9">
            <v>1.6589669999999997E-2</v>
          </cell>
          <cell r="N9">
            <v>9.0219220000000003E-2</v>
          </cell>
        </row>
        <row r="10">
          <cell r="A10" t="str">
            <v>BD06-u$s</v>
          </cell>
          <cell r="B10">
            <v>15.803000000000001</v>
          </cell>
          <cell r="N10">
            <v>15.803000000000001</v>
          </cell>
        </row>
        <row r="11">
          <cell r="A11" t="str">
            <v>BD07-I $</v>
          </cell>
          <cell r="C11">
            <v>171.712753881092</v>
          </cell>
          <cell r="I11">
            <v>171.712753881092</v>
          </cell>
          <cell r="N11">
            <v>343.425507762184</v>
          </cell>
        </row>
        <row r="12">
          <cell r="A12" t="str">
            <v>BD08-UCP</v>
          </cell>
          <cell r="D12">
            <v>108.183685474795</v>
          </cell>
          <cell r="J12">
            <v>108.183685474795</v>
          </cell>
          <cell r="N12">
            <v>216.36737094959</v>
          </cell>
        </row>
        <row r="13">
          <cell r="A13" t="str">
            <v>BD11-UCP</v>
          </cell>
          <cell r="B13">
            <v>30.366699217911002</v>
          </cell>
          <cell r="C13">
            <v>30.366699217911002</v>
          </cell>
          <cell r="D13">
            <v>30.366699217911002</v>
          </cell>
          <cell r="E13">
            <v>30.366699217911002</v>
          </cell>
          <cell r="F13">
            <v>30.366699217911002</v>
          </cell>
          <cell r="G13">
            <v>30.366699217911002</v>
          </cell>
          <cell r="H13">
            <v>30.366699217911002</v>
          </cell>
          <cell r="I13">
            <v>30.366699217911002</v>
          </cell>
          <cell r="J13">
            <v>30.366699217911002</v>
          </cell>
          <cell r="K13">
            <v>30.366699217911002</v>
          </cell>
          <cell r="L13">
            <v>30.366699217911002</v>
          </cell>
          <cell r="M13">
            <v>30.366699217911002</v>
          </cell>
          <cell r="N13">
            <v>364.40039061493195</v>
          </cell>
        </row>
        <row r="14">
          <cell r="A14" t="str">
            <v>BD12-I u$s</v>
          </cell>
          <cell r="C14">
            <v>0</v>
          </cell>
          <cell r="I14">
            <v>1523.6552460299999</v>
          </cell>
          <cell r="N14">
            <v>1523.6552460299999</v>
          </cell>
        </row>
        <row r="15">
          <cell r="A15" t="str">
            <v>BD13-u$s</v>
          </cell>
          <cell r="E15">
            <v>245.462425</v>
          </cell>
          <cell r="K15">
            <v>0</v>
          </cell>
          <cell r="N15">
            <v>245.462425</v>
          </cell>
        </row>
        <row r="16">
          <cell r="A16" t="str">
            <v>BERL/YACYRETA</v>
          </cell>
          <cell r="B16">
            <v>0.5819824660497539</v>
          </cell>
          <cell r="H16">
            <v>0.5819824660497539</v>
          </cell>
          <cell r="N16">
            <v>1.1639649320995078</v>
          </cell>
        </row>
        <row r="17">
          <cell r="A17" t="str">
            <v>BESP</v>
          </cell>
          <cell r="D17">
            <v>0</v>
          </cell>
          <cell r="J17">
            <v>0</v>
          </cell>
          <cell r="N17">
            <v>0</v>
          </cell>
        </row>
        <row r="18">
          <cell r="A18" t="str">
            <v>BG04/06</v>
          </cell>
          <cell r="E18">
            <v>0</v>
          </cell>
          <cell r="K18">
            <v>470.93302699999998</v>
          </cell>
          <cell r="N18">
            <v>470.93302699999998</v>
          </cell>
        </row>
        <row r="19">
          <cell r="A19" t="str">
            <v>BG05/17</v>
          </cell>
          <cell r="B19">
            <v>0</v>
          </cell>
          <cell r="H19">
            <v>0</v>
          </cell>
          <cell r="N19">
            <v>0</v>
          </cell>
        </row>
        <row r="20">
          <cell r="A20" t="str">
            <v>BG06/27</v>
          </cell>
          <cell r="D20">
            <v>0</v>
          </cell>
          <cell r="J20">
            <v>0</v>
          </cell>
          <cell r="N20">
            <v>0</v>
          </cell>
        </row>
        <row r="21">
          <cell r="A21" t="str">
            <v>BG08/19</v>
          </cell>
          <cell r="C21">
            <v>0</v>
          </cell>
          <cell r="I21">
            <v>0</v>
          </cell>
          <cell r="N21">
            <v>0</v>
          </cell>
        </row>
        <row r="22">
          <cell r="A22" t="str">
            <v>BG08/Pesificado</v>
          </cell>
          <cell r="G22">
            <v>3.8874089686792099E-3</v>
          </cell>
          <cell r="M22">
            <v>3.8874089686792099E-3</v>
          </cell>
          <cell r="N22">
            <v>7.7748179373584199E-3</v>
          </cell>
        </row>
        <row r="23">
          <cell r="A23" t="str">
            <v>BG09/09</v>
          </cell>
          <cell r="E23">
            <v>0</v>
          </cell>
          <cell r="K23">
            <v>0</v>
          </cell>
          <cell r="N23">
            <v>0</v>
          </cell>
        </row>
        <row r="24">
          <cell r="A24" t="str">
            <v>BG10/20</v>
          </cell>
          <cell r="C24">
            <v>0</v>
          </cell>
          <cell r="I24">
            <v>0</v>
          </cell>
          <cell r="N24">
            <v>0</v>
          </cell>
        </row>
        <row r="25">
          <cell r="A25" t="str">
            <v>BG11/10</v>
          </cell>
          <cell r="D25">
            <v>0</v>
          </cell>
          <cell r="J25">
            <v>0</v>
          </cell>
          <cell r="N25">
            <v>0</v>
          </cell>
        </row>
        <row r="26">
          <cell r="A26" t="str">
            <v>BG12/15</v>
          </cell>
          <cell r="G26">
            <v>0</v>
          </cell>
          <cell r="M26">
            <v>0</v>
          </cell>
          <cell r="N26">
            <v>0</v>
          </cell>
        </row>
        <row r="27">
          <cell r="A27" t="str">
            <v>BG13/30</v>
          </cell>
          <cell r="B27">
            <v>0</v>
          </cell>
          <cell r="H27">
            <v>0</v>
          </cell>
          <cell r="N27">
            <v>0</v>
          </cell>
        </row>
        <row r="28">
          <cell r="A28" t="str">
            <v>BG14/31</v>
          </cell>
          <cell r="B28">
            <v>0</v>
          </cell>
          <cell r="H28">
            <v>0</v>
          </cell>
          <cell r="N28">
            <v>0</v>
          </cell>
        </row>
        <row r="29">
          <cell r="A29" t="str">
            <v>BG15/12</v>
          </cell>
          <cell r="C29">
            <v>0</v>
          </cell>
          <cell r="I29">
            <v>0</v>
          </cell>
          <cell r="N29">
            <v>0</v>
          </cell>
        </row>
        <row r="30">
          <cell r="A30" t="str">
            <v>BG16/08$</v>
          </cell>
          <cell r="D30">
            <v>0</v>
          </cell>
          <cell r="J30">
            <v>0</v>
          </cell>
          <cell r="N30">
            <v>0</v>
          </cell>
        </row>
        <row r="31">
          <cell r="A31" t="str">
            <v>BG17/08</v>
          </cell>
          <cell r="G31">
            <v>73.481211580000007</v>
          </cell>
          <cell r="M31">
            <v>73.481211580000007</v>
          </cell>
          <cell r="N31">
            <v>146.96242316000001</v>
          </cell>
        </row>
        <row r="32">
          <cell r="A32" t="str">
            <v>BG18/18</v>
          </cell>
          <cell r="M32">
            <v>0</v>
          </cell>
          <cell r="N32">
            <v>0</v>
          </cell>
        </row>
        <row r="33">
          <cell r="A33" t="str">
            <v>BG19/31</v>
          </cell>
          <cell r="M33">
            <v>0</v>
          </cell>
          <cell r="N33">
            <v>0</v>
          </cell>
        </row>
        <row r="34">
          <cell r="A34" t="str">
            <v>BID 1008</v>
          </cell>
          <cell r="G34">
            <v>0.19496853</v>
          </cell>
          <cell r="M34">
            <v>0.19496853</v>
          </cell>
          <cell r="N34">
            <v>0.38993706</v>
          </cell>
        </row>
        <row r="35">
          <cell r="A35" t="str">
            <v>BID 1021</v>
          </cell>
          <cell r="D35">
            <v>0</v>
          </cell>
          <cell r="J35">
            <v>0.36248480999999999</v>
          </cell>
          <cell r="N35">
            <v>0.36248480999999999</v>
          </cell>
        </row>
        <row r="36">
          <cell r="A36" t="str">
            <v>BID 1031</v>
          </cell>
          <cell r="C36">
            <v>10.877888480000001</v>
          </cell>
          <cell r="I36">
            <v>10.877888480000001</v>
          </cell>
          <cell r="N36">
            <v>21.755776960000002</v>
          </cell>
        </row>
        <row r="37">
          <cell r="A37" t="str">
            <v>BID 1034</v>
          </cell>
          <cell r="F37">
            <v>2.85013205</v>
          </cell>
          <cell r="L37">
            <v>2.85013205</v>
          </cell>
          <cell r="N37">
            <v>5.7002641000000001</v>
          </cell>
        </row>
        <row r="38">
          <cell r="A38" t="str">
            <v>BID 1059</v>
          </cell>
          <cell r="C38">
            <v>5.56628875</v>
          </cell>
          <cell r="I38">
            <v>5.56628875</v>
          </cell>
          <cell r="N38">
            <v>11.1325775</v>
          </cell>
        </row>
        <row r="39">
          <cell r="A39" t="str">
            <v>BID 1060</v>
          </cell>
          <cell r="B39">
            <v>1.5309737999999999</v>
          </cell>
          <cell r="H39">
            <v>1.5309737999999999</v>
          </cell>
          <cell r="N39">
            <v>3.0619475999999999</v>
          </cell>
        </row>
        <row r="40">
          <cell r="A40" t="str">
            <v>BID 1068</v>
          </cell>
          <cell r="D40">
            <v>3.1377501899999998</v>
          </cell>
          <cell r="J40">
            <v>3.1377501899999998</v>
          </cell>
          <cell r="N40">
            <v>6.2755003799999995</v>
          </cell>
        </row>
        <row r="41">
          <cell r="A41" t="str">
            <v>BID 1082</v>
          </cell>
          <cell r="C41">
            <v>5.6778839999999997E-2</v>
          </cell>
          <cell r="I41">
            <v>5.6778839999999997E-2</v>
          </cell>
          <cell r="N41">
            <v>0.11355767999999999</v>
          </cell>
        </row>
        <row r="42">
          <cell r="A42" t="str">
            <v>BID 1111</v>
          </cell>
          <cell r="G42">
            <v>0.23964007999999998</v>
          </cell>
          <cell r="M42">
            <v>0.23964007999999998</v>
          </cell>
          <cell r="N42">
            <v>0.47928015999999996</v>
          </cell>
        </row>
        <row r="43">
          <cell r="A43" t="str">
            <v>BID 1118</v>
          </cell>
          <cell r="C43">
            <v>0</v>
          </cell>
          <cell r="I43">
            <v>0</v>
          </cell>
          <cell r="N43">
            <v>0</v>
          </cell>
        </row>
        <row r="44">
          <cell r="A44" t="str">
            <v>BID 1133</v>
          </cell>
          <cell r="B44">
            <v>4.7266240000000001E-2</v>
          </cell>
          <cell r="H44">
            <v>4.7266240000000001E-2</v>
          </cell>
          <cell r="N44">
            <v>9.4532480000000002E-2</v>
          </cell>
        </row>
        <row r="45">
          <cell r="A45" t="str">
            <v>BID 1134</v>
          </cell>
          <cell r="E45">
            <v>0.53420967000000008</v>
          </cell>
          <cell r="K45">
            <v>0.53420967000000008</v>
          </cell>
          <cell r="N45">
            <v>1.0684193400000002</v>
          </cell>
        </row>
        <row r="46">
          <cell r="A46" t="str">
            <v>BID 1164</v>
          </cell>
          <cell r="G46">
            <v>1.9875882199999999</v>
          </cell>
          <cell r="M46">
            <v>1.9875882199999999</v>
          </cell>
          <cell r="N46">
            <v>3.9751764399999998</v>
          </cell>
        </row>
        <row r="47">
          <cell r="A47" t="str">
            <v>BID 1192</v>
          </cell>
          <cell r="D47">
            <v>0.51831315999999994</v>
          </cell>
          <cell r="J47">
            <v>0.51831315999999994</v>
          </cell>
          <cell r="N47">
            <v>1.0366263199999999</v>
          </cell>
        </row>
        <row r="48">
          <cell r="A48" t="str">
            <v>BID 1193</v>
          </cell>
          <cell r="D48">
            <v>0</v>
          </cell>
          <cell r="J48">
            <v>0</v>
          </cell>
          <cell r="N48">
            <v>0</v>
          </cell>
        </row>
        <row r="49">
          <cell r="A49" t="str">
            <v>BID 1201</v>
          </cell>
          <cell r="F49">
            <v>4.2663325099999998</v>
          </cell>
          <cell r="L49">
            <v>4.2663325099999998</v>
          </cell>
          <cell r="N49">
            <v>8.5326650199999996</v>
          </cell>
        </row>
        <row r="50">
          <cell r="A50" t="str">
            <v>BID 1206</v>
          </cell>
          <cell r="D50">
            <v>5.5740660000000004E-2</v>
          </cell>
          <cell r="J50">
            <v>5.5740660000000004E-2</v>
          </cell>
          <cell r="N50">
            <v>0.11148132000000001</v>
          </cell>
        </row>
        <row r="51">
          <cell r="A51" t="str">
            <v>BID 1279</v>
          </cell>
          <cell r="E51">
            <v>2.4502929999999999E-2</v>
          </cell>
          <cell r="K51">
            <v>2.4502929999999999E-2</v>
          </cell>
          <cell r="N51">
            <v>4.9005859999999998E-2</v>
          </cell>
        </row>
        <row r="52">
          <cell r="A52" t="str">
            <v>BID 1287</v>
          </cell>
          <cell r="B52">
            <v>5.3303964600000002</v>
          </cell>
          <cell r="H52">
            <v>5.3303964600000002</v>
          </cell>
          <cell r="N52">
            <v>10.66079292</v>
          </cell>
        </row>
        <row r="53">
          <cell r="A53" t="str">
            <v>BID 1295</v>
          </cell>
          <cell r="C53">
            <v>0</v>
          </cell>
          <cell r="I53">
            <v>13.33333333</v>
          </cell>
          <cell r="N53">
            <v>13.33333333</v>
          </cell>
        </row>
        <row r="54">
          <cell r="A54" t="str">
            <v>BID 1307</v>
          </cell>
          <cell r="E54">
            <v>0</v>
          </cell>
          <cell r="K54">
            <v>0</v>
          </cell>
          <cell r="N54">
            <v>0</v>
          </cell>
        </row>
        <row r="55">
          <cell r="A55" t="str">
            <v>BID 1324</v>
          </cell>
          <cell r="G55">
            <v>0</v>
          </cell>
          <cell r="M55">
            <v>16.666666670000001</v>
          </cell>
          <cell r="N55">
            <v>16.666666670000001</v>
          </cell>
        </row>
        <row r="56">
          <cell r="A56" t="str">
            <v>BID 1325</v>
          </cell>
          <cell r="G56">
            <v>1.641366E-2</v>
          </cell>
          <cell r="M56">
            <v>1.641366E-2</v>
          </cell>
          <cell r="N56">
            <v>3.282732E-2</v>
          </cell>
        </row>
        <row r="57">
          <cell r="A57" t="str">
            <v>BID 1341</v>
          </cell>
          <cell r="D57">
            <v>0</v>
          </cell>
          <cell r="J57">
            <v>0</v>
          </cell>
          <cell r="N57">
            <v>0</v>
          </cell>
        </row>
        <row r="58">
          <cell r="A58" t="str">
            <v>BID 1345</v>
          </cell>
          <cell r="F58">
            <v>0</v>
          </cell>
          <cell r="L58">
            <v>0</v>
          </cell>
          <cell r="N58">
            <v>0</v>
          </cell>
        </row>
        <row r="59">
          <cell r="A59" t="str">
            <v>BID 1353</v>
          </cell>
          <cell r="C59">
            <v>1.1576972800000001</v>
          </cell>
          <cell r="N59">
            <v>1.1576972800000001</v>
          </cell>
        </row>
        <row r="60">
          <cell r="A60" t="str">
            <v>BID 1452</v>
          </cell>
          <cell r="C60">
            <v>300</v>
          </cell>
          <cell r="I60">
            <v>300</v>
          </cell>
          <cell r="N60">
            <v>600</v>
          </cell>
        </row>
        <row r="61">
          <cell r="A61" t="str">
            <v>BID 1463</v>
          </cell>
          <cell r="D61">
            <v>0</v>
          </cell>
          <cell r="J61">
            <v>0</v>
          </cell>
          <cell r="N61">
            <v>0</v>
          </cell>
        </row>
        <row r="62">
          <cell r="A62" t="str">
            <v>BID 1517</v>
          </cell>
          <cell r="C62">
            <v>0</v>
          </cell>
          <cell r="G62">
            <v>100</v>
          </cell>
          <cell r="I62">
            <v>0</v>
          </cell>
          <cell r="M62">
            <v>100</v>
          </cell>
          <cell r="N62">
            <v>200</v>
          </cell>
        </row>
        <row r="63">
          <cell r="A63" t="str">
            <v>BID 1570</v>
          </cell>
          <cell r="D63">
            <v>0</v>
          </cell>
          <cell r="J63">
            <v>0.22885248</v>
          </cell>
          <cell r="N63">
            <v>0.22885248</v>
          </cell>
        </row>
        <row r="64">
          <cell r="A64" t="str">
            <v>BID 1606</v>
          </cell>
          <cell r="G64">
            <v>0</v>
          </cell>
          <cell r="M64">
            <v>0</v>
          </cell>
          <cell r="N64">
            <v>0</v>
          </cell>
        </row>
        <row r="65">
          <cell r="A65" t="str">
            <v>BID 165</v>
          </cell>
          <cell r="B65">
            <v>7.18012346619398E-2</v>
          </cell>
          <cell r="N65">
            <v>7.18012346619398E-2</v>
          </cell>
        </row>
        <row r="66">
          <cell r="A66" t="str">
            <v>BID 206</v>
          </cell>
          <cell r="B66">
            <v>3.8688875451482798</v>
          </cell>
          <cell r="H66">
            <v>3.8688875451482798</v>
          </cell>
          <cell r="N66">
            <v>7.7377750902965596</v>
          </cell>
        </row>
        <row r="67">
          <cell r="A67" t="str">
            <v>BID 214</v>
          </cell>
          <cell r="B67">
            <v>1.0987524224487499</v>
          </cell>
          <cell r="H67">
            <v>1.0987524224487499</v>
          </cell>
          <cell r="N67">
            <v>2.1975048448974999</v>
          </cell>
        </row>
        <row r="68">
          <cell r="A68" t="str">
            <v>BID 4</v>
          </cell>
          <cell r="C68">
            <v>8.0314430771878491E-3</v>
          </cell>
          <cell r="I68">
            <v>8.0314430771878491E-3</v>
          </cell>
          <cell r="N68">
            <v>1.6062886154375698E-2</v>
          </cell>
        </row>
        <row r="69">
          <cell r="A69" t="str">
            <v>BID 504</v>
          </cell>
          <cell r="B69">
            <v>3.9271100000000001E-3</v>
          </cell>
          <cell r="N69">
            <v>3.9271100000000001E-3</v>
          </cell>
        </row>
        <row r="70">
          <cell r="A70" t="str">
            <v>BID 514</v>
          </cell>
          <cell r="B70">
            <v>4.1075199999999999E-2</v>
          </cell>
          <cell r="H70">
            <v>4.1075199999999999E-2</v>
          </cell>
          <cell r="N70">
            <v>8.2150399999999998E-2</v>
          </cell>
        </row>
        <row r="71">
          <cell r="A71" t="str">
            <v>BID 515</v>
          </cell>
          <cell r="D71">
            <v>1.7006229100424599</v>
          </cell>
          <cell r="J71">
            <v>1.7006229100424599</v>
          </cell>
          <cell r="N71">
            <v>3.4012458200849198</v>
          </cell>
        </row>
        <row r="72">
          <cell r="A72" t="str">
            <v>BID 516</v>
          </cell>
          <cell r="D72">
            <v>1.2880448589280999</v>
          </cell>
          <cell r="J72">
            <v>1.2880448589280999</v>
          </cell>
          <cell r="N72">
            <v>2.5760897178561999</v>
          </cell>
        </row>
        <row r="73">
          <cell r="A73" t="str">
            <v>BID 528</v>
          </cell>
          <cell r="D73">
            <v>0.70864637261835106</v>
          </cell>
          <cell r="J73">
            <v>0.70864637261835106</v>
          </cell>
          <cell r="N73">
            <v>1.4172927452367021</v>
          </cell>
        </row>
        <row r="74">
          <cell r="A74" t="str">
            <v>BID 545</v>
          </cell>
          <cell r="F74">
            <v>1.87645755707303</v>
          </cell>
          <cell r="L74">
            <v>1.87645755707303</v>
          </cell>
          <cell r="N74">
            <v>3.7529151141460599</v>
          </cell>
        </row>
        <row r="75">
          <cell r="A75" t="str">
            <v>BID 553</v>
          </cell>
          <cell r="B75">
            <v>0.12921470858502301</v>
          </cell>
          <cell r="H75">
            <v>0.12921470858502301</v>
          </cell>
          <cell r="N75">
            <v>0.25842941717004603</v>
          </cell>
        </row>
        <row r="76">
          <cell r="A76" t="str">
            <v>BID 555</v>
          </cell>
          <cell r="F76">
            <v>9.7115555241198894</v>
          </cell>
          <cell r="L76">
            <v>9.7115555241198894</v>
          </cell>
          <cell r="N76">
            <v>19.423111048239779</v>
          </cell>
        </row>
        <row r="77">
          <cell r="A77" t="str">
            <v>BID 583</v>
          </cell>
          <cell r="E77">
            <v>9.1163717524635999</v>
          </cell>
          <cell r="K77">
            <v>9.1163717524635999</v>
          </cell>
          <cell r="N77">
            <v>18.2327435049272</v>
          </cell>
        </row>
        <row r="78">
          <cell r="A78" t="str">
            <v>BID 618</v>
          </cell>
          <cell r="D78">
            <v>1.72828626032447</v>
          </cell>
          <cell r="J78">
            <v>1.72828626032447</v>
          </cell>
          <cell r="N78">
            <v>3.4565725206489399</v>
          </cell>
        </row>
        <row r="79">
          <cell r="A79" t="str">
            <v>BID 619</v>
          </cell>
          <cell r="D79">
            <v>13.155169939215</v>
          </cell>
          <cell r="J79">
            <v>13.155169939215</v>
          </cell>
          <cell r="N79">
            <v>26.31033987843</v>
          </cell>
        </row>
        <row r="80">
          <cell r="A80" t="str">
            <v>BID 621</v>
          </cell>
          <cell r="B80">
            <v>2.0692985251152001</v>
          </cell>
          <cell r="H80">
            <v>2.0692985251152001</v>
          </cell>
          <cell r="N80">
            <v>4.1385970502304001</v>
          </cell>
        </row>
        <row r="81">
          <cell r="A81" t="str">
            <v>BID 633</v>
          </cell>
          <cell r="F81">
            <v>11.5007549082752</v>
          </cell>
          <cell r="L81">
            <v>11.5007549082752</v>
          </cell>
          <cell r="N81">
            <v>23.001509816550399</v>
          </cell>
        </row>
        <row r="82">
          <cell r="A82" t="str">
            <v>BID 643</v>
          </cell>
          <cell r="E82">
            <v>1.0412584466980199</v>
          </cell>
          <cell r="K82">
            <v>1.0412584466980199</v>
          </cell>
          <cell r="N82">
            <v>2.0825168933960398</v>
          </cell>
        </row>
        <row r="83">
          <cell r="A83" t="str">
            <v>BID 661</v>
          </cell>
          <cell r="D83">
            <v>0.41505735999999999</v>
          </cell>
          <cell r="J83">
            <v>0.41505735999999999</v>
          </cell>
          <cell r="N83">
            <v>0.83011471999999997</v>
          </cell>
        </row>
        <row r="84">
          <cell r="A84" t="str">
            <v>BID 682</v>
          </cell>
          <cell r="E84">
            <v>10.0858137232446</v>
          </cell>
          <cell r="K84">
            <v>10.0858137232446</v>
          </cell>
          <cell r="N84">
            <v>20.1716274464892</v>
          </cell>
        </row>
        <row r="85">
          <cell r="A85" t="str">
            <v>BID 684</v>
          </cell>
          <cell r="E85">
            <v>0.120364073556537</v>
          </cell>
          <cell r="K85">
            <v>0.120364073556537</v>
          </cell>
          <cell r="N85">
            <v>0.240728147113074</v>
          </cell>
        </row>
        <row r="86">
          <cell r="A86" t="str">
            <v>BID 718</v>
          </cell>
          <cell r="D86">
            <v>0.56482353000000007</v>
          </cell>
          <cell r="J86">
            <v>0.56482353000000007</v>
          </cell>
          <cell r="N86">
            <v>1.1296470600000001</v>
          </cell>
        </row>
        <row r="87">
          <cell r="A87" t="str">
            <v>BID 733</v>
          </cell>
          <cell r="G87">
            <v>12.159303816249</v>
          </cell>
          <cell r="M87">
            <v>12.159303816249</v>
          </cell>
          <cell r="N87">
            <v>24.318607632498001</v>
          </cell>
        </row>
        <row r="88">
          <cell r="A88" t="str">
            <v>BID 734</v>
          </cell>
          <cell r="G88">
            <v>14.1368981275685</v>
          </cell>
          <cell r="M88">
            <v>14.1368981275685</v>
          </cell>
          <cell r="N88">
            <v>28.273796255137</v>
          </cell>
        </row>
        <row r="89">
          <cell r="A89" t="str">
            <v>BID 740</v>
          </cell>
          <cell r="B89">
            <v>0.77434701676462503</v>
          </cell>
          <cell r="H89">
            <v>0.77434701676462503</v>
          </cell>
          <cell r="N89">
            <v>1.5486940335292501</v>
          </cell>
        </row>
        <row r="90">
          <cell r="A90" t="str">
            <v>BID 760</v>
          </cell>
          <cell r="B90">
            <v>2.9665633845187998</v>
          </cell>
          <cell r="H90">
            <v>2.9665633845187998</v>
          </cell>
          <cell r="N90">
            <v>5.9331267690375995</v>
          </cell>
        </row>
        <row r="91">
          <cell r="A91" t="str">
            <v>BID 768</v>
          </cell>
          <cell r="D91">
            <v>0.179826653091746</v>
          </cell>
          <cell r="J91">
            <v>0.179826653091746</v>
          </cell>
          <cell r="N91">
            <v>0.35965330618349201</v>
          </cell>
        </row>
        <row r="92">
          <cell r="A92" t="str">
            <v>BID 795</v>
          </cell>
          <cell r="D92">
            <v>12.9784992441372</v>
          </cell>
          <cell r="J92">
            <v>12.9784992441372</v>
          </cell>
          <cell r="N92">
            <v>25.956998488274401</v>
          </cell>
        </row>
        <row r="93">
          <cell r="A93" t="str">
            <v>BID 797</v>
          </cell>
          <cell r="D93">
            <v>6.8305078628982905</v>
          </cell>
          <cell r="J93">
            <v>6.8305078628982905</v>
          </cell>
          <cell r="N93">
            <v>13.661015725796581</v>
          </cell>
        </row>
        <row r="94">
          <cell r="A94" t="str">
            <v>BID 798</v>
          </cell>
          <cell r="D94">
            <v>1.80484351432682</v>
          </cell>
          <cell r="J94">
            <v>1.80484351432682</v>
          </cell>
          <cell r="N94">
            <v>3.60968702865364</v>
          </cell>
        </row>
        <row r="95">
          <cell r="A95" t="str">
            <v>BID 802</v>
          </cell>
          <cell r="D95">
            <v>3.2605394337105</v>
          </cell>
          <cell r="J95">
            <v>3.2605394337105</v>
          </cell>
          <cell r="N95">
            <v>6.5210788674210001</v>
          </cell>
        </row>
        <row r="96">
          <cell r="A96" t="str">
            <v>BID 816</v>
          </cell>
          <cell r="G96">
            <v>4.2386606629018804</v>
          </cell>
          <cell r="M96">
            <v>4.2386606629018804</v>
          </cell>
          <cell r="N96">
            <v>8.4773213258037607</v>
          </cell>
        </row>
        <row r="97">
          <cell r="A97" t="str">
            <v>BID 826</v>
          </cell>
          <cell r="B97">
            <v>1.9348335859696</v>
          </cell>
          <cell r="H97">
            <v>1.9348335859696</v>
          </cell>
          <cell r="N97">
            <v>3.8696671719392</v>
          </cell>
        </row>
        <row r="98">
          <cell r="A98" t="str">
            <v>BID 830</v>
          </cell>
          <cell r="G98">
            <v>5.5496372853334099</v>
          </cell>
          <cell r="M98">
            <v>5.5496372853334099</v>
          </cell>
          <cell r="N98">
            <v>11.09927457066682</v>
          </cell>
        </row>
        <row r="99">
          <cell r="A99" t="str">
            <v>BID 845</v>
          </cell>
          <cell r="E99">
            <v>13.032710224898901</v>
          </cell>
          <cell r="K99">
            <v>13.032710224898901</v>
          </cell>
          <cell r="N99">
            <v>26.065420449797802</v>
          </cell>
        </row>
        <row r="100">
          <cell r="A100" t="str">
            <v>BID 855</v>
          </cell>
          <cell r="C100">
            <v>0.84320547999999995</v>
          </cell>
          <cell r="I100">
            <v>0.84320547999999995</v>
          </cell>
          <cell r="N100">
            <v>1.6864109599999999</v>
          </cell>
        </row>
        <row r="101">
          <cell r="A101" t="str">
            <v>BID 857</v>
          </cell>
          <cell r="G101">
            <v>7.7543456499816905</v>
          </cell>
          <cell r="M101">
            <v>7.7543456499816905</v>
          </cell>
          <cell r="N101">
            <v>15.508691299963381</v>
          </cell>
        </row>
        <row r="102">
          <cell r="A102" t="str">
            <v>BID 863</v>
          </cell>
          <cell r="E102">
            <v>2.1218089999999998E-2</v>
          </cell>
          <cell r="K102">
            <v>2.1218089999999998E-2</v>
          </cell>
          <cell r="N102">
            <v>4.2436179999999997E-2</v>
          </cell>
        </row>
        <row r="103">
          <cell r="A103" t="str">
            <v>BID 865</v>
          </cell>
          <cell r="G103">
            <v>36.001268495617097</v>
          </cell>
          <cell r="M103">
            <v>36.001268495617097</v>
          </cell>
          <cell r="N103">
            <v>72.002536991234194</v>
          </cell>
        </row>
        <row r="104">
          <cell r="A104" t="str">
            <v>BID 867</v>
          </cell>
          <cell r="E104">
            <v>0.47034197999999999</v>
          </cell>
          <cell r="K104">
            <v>0.47034197999999999</v>
          </cell>
          <cell r="N104">
            <v>0.94068395999999999</v>
          </cell>
        </row>
        <row r="105">
          <cell r="A105" t="str">
            <v>BID 871</v>
          </cell>
          <cell r="G105">
            <v>13.187557351785001</v>
          </cell>
          <cell r="M105">
            <v>13.187557351785001</v>
          </cell>
          <cell r="N105">
            <v>26.375114703570002</v>
          </cell>
        </row>
        <row r="106">
          <cell r="A106" t="str">
            <v>BID 899</v>
          </cell>
          <cell r="D106">
            <v>5.0458772279226798</v>
          </cell>
          <cell r="J106">
            <v>5.0458772279226798</v>
          </cell>
          <cell r="N106">
            <v>10.09175445584536</v>
          </cell>
        </row>
        <row r="107">
          <cell r="A107" t="str">
            <v>BID 907</v>
          </cell>
          <cell r="D107">
            <v>0.64739437</v>
          </cell>
          <cell r="J107">
            <v>0.64739437</v>
          </cell>
          <cell r="N107">
            <v>1.29478874</v>
          </cell>
        </row>
        <row r="108">
          <cell r="A108" t="str">
            <v>BID 925</v>
          </cell>
          <cell r="G108">
            <v>0.47286607000000003</v>
          </cell>
          <cell r="M108">
            <v>0.47286607000000003</v>
          </cell>
          <cell r="N108">
            <v>0.94573214000000005</v>
          </cell>
        </row>
        <row r="109">
          <cell r="A109" t="str">
            <v>BID 925/OC</v>
          </cell>
          <cell r="D109">
            <v>0.56708312999999999</v>
          </cell>
          <cell r="J109">
            <v>0.56708312999999999</v>
          </cell>
          <cell r="N109">
            <v>1.13416626</v>
          </cell>
        </row>
        <row r="110">
          <cell r="A110" t="str">
            <v>BID 932</v>
          </cell>
          <cell r="G110">
            <v>0.9375</v>
          </cell>
          <cell r="M110">
            <v>0.9375</v>
          </cell>
          <cell r="N110">
            <v>1.875</v>
          </cell>
        </row>
        <row r="111">
          <cell r="A111" t="str">
            <v>BID 940</v>
          </cell>
          <cell r="C111">
            <v>0</v>
          </cell>
          <cell r="I111">
            <v>0</v>
          </cell>
          <cell r="N111">
            <v>0</v>
          </cell>
        </row>
        <row r="112">
          <cell r="A112" t="str">
            <v>BID 961</v>
          </cell>
          <cell r="G112">
            <v>15.962</v>
          </cell>
          <cell r="M112">
            <v>15.962</v>
          </cell>
          <cell r="N112">
            <v>31.923999999999999</v>
          </cell>
        </row>
        <row r="113">
          <cell r="A113" t="str">
            <v>BID 962</v>
          </cell>
          <cell r="C113">
            <v>1.7143301399999999</v>
          </cell>
          <cell r="I113">
            <v>1.7143301399999999</v>
          </cell>
          <cell r="N113">
            <v>3.4286602799999999</v>
          </cell>
        </row>
        <row r="114">
          <cell r="A114" t="str">
            <v>BID 979</v>
          </cell>
          <cell r="C114">
            <v>11.91359209</v>
          </cell>
          <cell r="I114">
            <v>11.91359209</v>
          </cell>
          <cell r="N114">
            <v>23.82718418</v>
          </cell>
        </row>
        <row r="115">
          <cell r="A115" t="str">
            <v>BID 989</v>
          </cell>
          <cell r="D115">
            <v>0.45427601000000001</v>
          </cell>
          <cell r="J115">
            <v>0.88438320999999998</v>
          </cell>
          <cell r="N115">
            <v>1.33865922</v>
          </cell>
        </row>
        <row r="116">
          <cell r="A116" t="str">
            <v>BID 996</v>
          </cell>
          <cell r="D116">
            <v>0.44471572999999998</v>
          </cell>
          <cell r="J116">
            <v>0.44471572999999998</v>
          </cell>
          <cell r="N116">
            <v>0.88943145999999995</v>
          </cell>
        </row>
        <row r="117">
          <cell r="A117" t="str">
            <v>BID CBA</v>
          </cell>
          <cell r="F117">
            <v>2.6290665600000001</v>
          </cell>
          <cell r="L117">
            <v>2.6290665600000001</v>
          </cell>
          <cell r="N117">
            <v>5.2581331200000001</v>
          </cell>
        </row>
        <row r="118">
          <cell r="A118" t="str">
            <v>BIRF 302</v>
          </cell>
          <cell r="G118">
            <v>0.13857376999999999</v>
          </cell>
          <cell r="M118">
            <v>0.13857376999999999</v>
          </cell>
          <cell r="N118">
            <v>0.27714753999999997</v>
          </cell>
        </row>
        <row r="119">
          <cell r="A119" t="str">
            <v>BIRF 3280</v>
          </cell>
          <cell r="E119">
            <v>8.4093992100000001</v>
          </cell>
          <cell r="K119">
            <v>8.4093992100000001</v>
          </cell>
          <cell r="N119">
            <v>16.81879842</v>
          </cell>
        </row>
        <row r="120">
          <cell r="A120" t="str">
            <v>BIRF 3281</v>
          </cell>
          <cell r="F120">
            <v>1.7077424699999999</v>
          </cell>
          <cell r="L120">
            <v>1.7077424699999999</v>
          </cell>
          <cell r="N120">
            <v>3.4154849399999998</v>
          </cell>
        </row>
        <row r="121">
          <cell r="A121" t="str">
            <v>BIRF 3291</v>
          </cell>
          <cell r="D121">
            <v>12.5</v>
          </cell>
          <cell r="J121">
            <v>12.5</v>
          </cell>
          <cell r="N121">
            <v>25</v>
          </cell>
        </row>
        <row r="122">
          <cell r="A122" t="str">
            <v>BIRF 3292</v>
          </cell>
          <cell r="D122">
            <v>0.95935999999999999</v>
          </cell>
          <cell r="J122">
            <v>0.95935999999999999</v>
          </cell>
          <cell r="N122">
            <v>1.91872</v>
          </cell>
        </row>
        <row r="123">
          <cell r="A123" t="str">
            <v>BIRF 3297</v>
          </cell>
          <cell r="D123">
            <v>1.35653</v>
          </cell>
          <cell r="J123">
            <v>1.35653</v>
          </cell>
          <cell r="N123">
            <v>2.71306</v>
          </cell>
        </row>
        <row r="124">
          <cell r="A124" t="str">
            <v>BIRF 3362</v>
          </cell>
          <cell r="D124">
            <v>0.96</v>
          </cell>
          <cell r="J124">
            <v>0.96</v>
          </cell>
          <cell r="N124">
            <v>1.92</v>
          </cell>
        </row>
        <row r="125">
          <cell r="A125" t="str">
            <v>BIRF 3394</v>
          </cell>
          <cell r="D125">
            <v>15.96</v>
          </cell>
          <cell r="J125">
            <v>16.574999999999999</v>
          </cell>
          <cell r="N125">
            <v>32.534999999999997</v>
          </cell>
        </row>
        <row r="126">
          <cell r="A126" t="str">
            <v>BIRF 343</v>
          </cell>
          <cell r="B126">
            <v>0.16967599999999999</v>
          </cell>
          <cell r="H126">
            <v>0.16967599999999999</v>
          </cell>
          <cell r="N126">
            <v>0.33935199999999999</v>
          </cell>
        </row>
        <row r="127">
          <cell r="A127" t="str">
            <v>BIRF 3460</v>
          </cell>
          <cell r="F127">
            <v>0.82952760000000003</v>
          </cell>
          <cell r="L127">
            <v>0.82952760000000003</v>
          </cell>
          <cell r="N127">
            <v>1.6590552000000001</v>
          </cell>
        </row>
        <row r="128">
          <cell r="A128" t="str">
            <v>BIRF 352</v>
          </cell>
          <cell r="G128">
            <v>3.0675689999999999E-2</v>
          </cell>
          <cell r="M128">
            <v>3.0675689999999999E-2</v>
          </cell>
          <cell r="N128">
            <v>6.1351379999999997E-2</v>
          </cell>
        </row>
        <row r="129">
          <cell r="A129" t="str">
            <v>BIRF 3520</v>
          </cell>
          <cell r="F129">
            <v>13.625</v>
          </cell>
          <cell r="L129">
            <v>14.145</v>
          </cell>
          <cell r="N129">
            <v>27.77</v>
          </cell>
        </row>
        <row r="130">
          <cell r="A130" t="str">
            <v>BIRF 3521</v>
          </cell>
          <cell r="F130">
            <v>7.5791002499999998</v>
          </cell>
          <cell r="L130">
            <v>7.8687161199999993</v>
          </cell>
          <cell r="N130">
            <v>15.447816369999998</v>
          </cell>
        </row>
        <row r="131">
          <cell r="A131" t="str">
            <v>BIRF 3555</v>
          </cell>
          <cell r="D131">
            <v>22.5</v>
          </cell>
          <cell r="J131">
            <v>22.5</v>
          </cell>
          <cell r="N131">
            <v>45</v>
          </cell>
        </row>
        <row r="132">
          <cell r="A132" t="str">
            <v>BIRF 3556</v>
          </cell>
          <cell r="B132">
            <v>13.125</v>
          </cell>
          <cell r="H132">
            <v>13.625</v>
          </cell>
          <cell r="N132">
            <v>26.75</v>
          </cell>
        </row>
        <row r="133">
          <cell r="A133" t="str">
            <v>BIRF 3558</v>
          </cell>
          <cell r="F133">
            <v>20</v>
          </cell>
          <cell r="L133">
            <v>20</v>
          </cell>
          <cell r="N133">
            <v>40</v>
          </cell>
        </row>
        <row r="134">
          <cell r="A134" t="str">
            <v>BIRF 3611</v>
          </cell>
          <cell r="G134">
            <v>16.252800000000001</v>
          </cell>
          <cell r="M134">
            <v>16.252800000000001</v>
          </cell>
          <cell r="N134">
            <v>32.505600000000001</v>
          </cell>
        </row>
        <row r="135">
          <cell r="A135" t="str">
            <v>BIRF 3643</v>
          </cell>
          <cell r="F135">
            <v>4.9783999999999997</v>
          </cell>
          <cell r="L135">
            <v>4.9783999999999997</v>
          </cell>
          <cell r="N135">
            <v>9.9567999999999994</v>
          </cell>
        </row>
        <row r="136">
          <cell r="A136" t="str">
            <v>BIRF 3709</v>
          </cell>
          <cell r="B136">
            <v>6.6467400000000003</v>
          </cell>
          <cell r="H136">
            <v>6.6467400000000003</v>
          </cell>
          <cell r="N136">
            <v>13.293480000000001</v>
          </cell>
        </row>
        <row r="137">
          <cell r="A137" t="str">
            <v>BIRF 3710</v>
          </cell>
          <cell r="D137">
            <v>0.34299999999999997</v>
          </cell>
          <cell r="J137">
            <v>0.34299999999999997</v>
          </cell>
          <cell r="N137">
            <v>0.68599999999999994</v>
          </cell>
        </row>
        <row r="138">
          <cell r="A138" t="str">
            <v>BIRF 3794</v>
          </cell>
          <cell r="F138">
            <v>8.3864314599999989</v>
          </cell>
          <cell r="L138">
            <v>8.3864314599999989</v>
          </cell>
          <cell r="N138">
            <v>16.772862919999998</v>
          </cell>
        </row>
        <row r="139">
          <cell r="A139" t="str">
            <v>BIRF 3836</v>
          </cell>
          <cell r="D139">
            <v>15</v>
          </cell>
          <cell r="J139">
            <v>15</v>
          </cell>
          <cell r="N139">
            <v>30</v>
          </cell>
        </row>
        <row r="140">
          <cell r="A140" t="str">
            <v>BIRF 3860</v>
          </cell>
          <cell r="F140">
            <v>9.4340392499999997</v>
          </cell>
          <cell r="L140">
            <v>9.4340392499999997</v>
          </cell>
          <cell r="N140">
            <v>18.868078499999999</v>
          </cell>
        </row>
        <row r="141">
          <cell r="A141" t="str">
            <v>BIRF 3877</v>
          </cell>
          <cell r="E141">
            <v>11.186620789999999</v>
          </cell>
          <cell r="K141">
            <v>11.186620789999999</v>
          </cell>
          <cell r="N141">
            <v>22.373241579999998</v>
          </cell>
        </row>
        <row r="142">
          <cell r="A142" t="str">
            <v>BIRF 3878</v>
          </cell>
          <cell r="C142">
            <v>25</v>
          </cell>
          <cell r="I142">
            <v>25</v>
          </cell>
          <cell r="N142">
            <v>50</v>
          </cell>
        </row>
        <row r="143">
          <cell r="A143" t="str">
            <v>BIRF 3921</v>
          </cell>
          <cell r="E143">
            <v>6.4135</v>
          </cell>
          <cell r="K143">
            <v>6.4135</v>
          </cell>
          <cell r="N143">
            <v>12.827</v>
          </cell>
        </row>
        <row r="144">
          <cell r="A144" t="str">
            <v>BIRF 3926</v>
          </cell>
          <cell r="C144">
            <v>27.777777659999998</v>
          </cell>
          <cell r="I144">
            <v>27.777777659999998</v>
          </cell>
          <cell r="N144">
            <v>55.555555319999996</v>
          </cell>
        </row>
        <row r="145">
          <cell r="A145" t="str">
            <v>BIRF 3927</v>
          </cell>
          <cell r="E145">
            <v>1.3862619600000001</v>
          </cell>
          <cell r="K145">
            <v>1.3862619600000001</v>
          </cell>
          <cell r="N145">
            <v>2.7725239200000003</v>
          </cell>
        </row>
        <row r="146">
          <cell r="A146" t="str">
            <v>BIRF 3931</v>
          </cell>
          <cell r="D146">
            <v>3.7231199999999998</v>
          </cell>
          <cell r="J146">
            <v>3.7231199999999998</v>
          </cell>
          <cell r="N146">
            <v>7.4462399999999995</v>
          </cell>
        </row>
        <row r="147">
          <cell r="A147" t="str">
            <v>BIRF 3948</v>
          </cell>
          <cell r="D147">
            <v>0.50019683999999998</v>
          </cell>
          <cell r="J147">
            <v>0.50019683999999998</v>
          </cell>
          <cell r="N147">
            <v>1.00039368</v>
          </cell>
        </row>
        <row r="148">
          <cell r="A148" t="str">
            <v>BIRF 3957</v>
          </cell>
          <cell r="C148">
            <v>8.4426269299999994</v>
          </cell>
          <cell r="I148">
            <v>8.4426269299999994</v>
          </cell>
          <cell r="N148">
            <v>16.885253859999999</v>
          </cell>
        </row>
        <row r="149">
          <cell r="A149" t="str">
            <v>BIRF 3958</v>
          </cell>
          <cell r="C149">
            <v>0.47318707999999998</v>
          </cell>
          <cell r="I149">
            <v>0.47318707999999998</v>
          </cell>
          <cell r="N149">
            <v>0.94637415999999996</v>
          </cell>
        </row>
        <row r="150">
          <cell r="A150" t="str">
            <v>BIRF 3960</v>
          </cell>
          <cell r="E150">
            <v>1.1284000000000001</v>
          </cell>
          <cell r="K150">
            <v>1.1284000000000001</v>
          </cell>
          <cell r="N150">
            <v>2.2568000000000001</v>
          </cell>
        </row>
        <row r="151">
          <cell r="A151" t="str">
            <v>BIRF 3971</v>
          </cell>
          <cell r="F151">
            <v>4.6810999999999998</v>
          </cell>
          <cell r="L151">
            <v>4.6810999999999998</v>
          </cell>
          <cell r="N151">
            <v>9.3621999999999996</v>
          </cell>
        </row>
        <row r="152">
          <cell r="A152" t="str">
            <v>BIRF 4002</v>
          </cell>
          <cell r="D152">
            <v>13.888888810000001</v>
          </cell>
          <cell r="J152">
            <v>13.888888810000001</v>
          </cell>
          <cell r="N152">
            <v>27.777777620000002</v>
          </cell>
        </row>
        <row r="153">
          <cell r="A153" t="str">
            <v>BIRF 4003</v>
          </cell>
          <cell r="B153">
            <v>5</v>
          </cell>
          <cell r="H153">
            <v>5</v>
          </cell>
          <cell r="N153">
            <v>10</v>
          </cell>
        </row>
        <row r="154">
          <cell r="A154" t="str">
            <v>BIRF 4004</v>
          </cell>
          <cell r="B154">
            <v>1.20150504</v>
          </cell>
          <cell r="H154">
            <v>1.20150504</v>
          </cell>
          <cell r="N154">
            <v>2.40301008</v>
          </cell>
        </row>
        <row r="155">
          <cell r="A155" t="str">
            <v>BIRF 4085</v>
          </cell>
          <cell r="E155">
            <v>0.33587914000000002</v>
          </cell>
          <cell r="K155">
            <v>0.33587914000000002</v>
          </cell>
          <cell r="N155">
            <v>0.67175828000000004</v>
          </cell>
        </row>
        <row r="156">
          <cell r="A156" t="str">
            <v>BIRF 4093</v>
          </cell>
          <cell r="D156">
            <v>12.935024010000001</v>
          </cell>
          <cell r="J156">
            <v>12.935024010000001</v>
          </cell>
          <cell r="N156">
            <v>25.870048020000002</v>
          </cell>
        </row>
        <row r="157">
          <cell r="A157" t="str">
            <v>BIRF 4116</v>
          </cell>
          <cell r="C157">
            <v>15</v>
          </cell>
          <cell r="I157">
            <v>15</v>
          </cell>
          <cell r="N157">
            <v>30</v>
          </cell>
        </row>
        <row r="158">
          <cell r="A158" t="str">
            <v>BIRF 4117</v>
          </cell>
          <cell r="C158">
            <v>8.7592408000000006</v>
          </cell>
          <cell r="I158">
            <v>8.7592408000000006</v>
          </cell>
          <cell r="N158">
            <v>17.518481600000001</v>
          </cell>
        </row>
        <row r="159">
          <cell r="A159" t="str">
            <v>BIRF 4131</v>
          </cell>
          <cell r="E159">
            <v>1</v>
          </cell>
          <cell r="K159">
            <v>1</v>
          </cell>
          <cell r="N159">
            <v>2</v>
          </cell>
        </row>
        <row r="160">
          <cell r="A160" t="str">
            <v>BIRF 4150</v>
          </cell>
          <cell r="D160">
            <v>3.03481215</v>
          </cell>
          <cell r="J160">
            <v>3.03481215</v>
          </cell>
          <cell r="N160">
            <v>6.0696243000000001</v>
          </cell>
        </row>
        <row r="161">
          <cell r="A161" t="str">
            <v>BIRF 4163</v>
          </cell>
          <cell r="G161">
            <v>7.3964802300000008</v>
          </cell>
          <cell r="M161">
            <v>7.3964802300000008</v>
          </cell>
          <cell r="N161">
            <v>14.792960460000002</v>
          </cell>
        </row>
        <row r="162">
          <cell r="A162" t="str">
            <v>BIRF 4164</v>
          </cell>
          <cell r="B162">
            <v>5</v>
          </cell>
          <cell r="H162">
            <v>5</v>
          </cell>
          <cell r="N162">
            <v>10</v>
          </cell>
        </row>
        <row r="163">
          <cell r="A163" t="str">
            <v>BIRF 4168</v>
          </cell>
          <cell r="G163">
            <v>0.74906143000000003</v>
          </cell>
          <cell r="M163">
            <v>0.74906143000000003</v>
          </cell>
          <cell r="N163">
            <v>1.4981228600000001</v>
          </cell>
        </row>
        <row r="164">
          <cell r="A164" t="str">
            <v>BIRF 4195</v>
          </cell>
          <cell r="D164">
            <v>9.9977800000000006</v>
          </cell>
          <cell r="J164">
            <v>9.9977800000000006</v>
          </cell>
          <cell r="N164">
            <v>19.995560000000001</v>
          </cell>
        </row>
        <row r="165">
          <cell r="A165" t="str">
            <v>BIRF 4212</v>
          </cell>
          <cell r="D165">
            <v>2.54078933</v>
          </cell>
          <cell r="J165">
            <v>2.54078933</v>
          </cell>
          <cell r="N165">
            <v>5.0815786599999999</v>
          </cell>
        </row>
        <row r="166">
          <cell r="A166" t="str">
            <v>BIRF 4218</v>
          </cell>
          <cell r="F166">
            <v>2.4998999999999998</v>
          </cell>
          <cell r="L166">
            <v>2.4998999999999998</v>
          </cell>
          <cell r="N166">
            <v>4.9997999999999996</v>
          </cell>
        </row>
        <row r="167">
          <cell r="A167" t="str">
            <v>BIRF 4219</v>
          </cell>
          <cell r="F167">
            <v>3.75</v>
          </cell>
          <cell r="L167">
            <v>3.75</v>
          </cell>
          <cell r="N167">
            <v>7.5</v>
          </cell>
        </row>
        <row r="168">
          <cell r="A168" t="str">
            <v>BIRF 4220</v>
          </cell>
          <cell r="F168">
            <v>1.7499</v>
          </cell>
          <cell r="L168">
            <v>1.7499</v>
          </cell>
          <cell r="N168">
            <v>3.4998</v>
          </cell>
        </row>
        <row r="169">
          <cell r="A169" t="str">
            <v>BIRF 4221</v>
          </cell>
          <cell r="F169">
            <v>5</v>
          </cell>
          <cell r="L169">
            <v>5</v>
          </cell>
          <cell r="N169">
            <v>10</v>
          </cell>
        </row>
        <row r="170">
          <cell r="A170" t="str">
            <v>BIRF 4273</v>
          </cell>
          <cell r="C170">
            <v>1.8156000000000001</v>
          </cell>
          <cell r="I170">
            <v>1.8156000000000001</v>
          </cell>
          <cell r="N170">
            <v>3.6312000000000002</v>
          </cell>
        </row>
        <row r="171">
          <cell r="A171" t="str">
            <v>BIRF 4281</v>
          </cell>
          <cell r="E171">
            <v>0.2999</v>
          </cell>
          <cell r="K171">
            <v>0.2999</v>
          </cell>
          <cell r="N171">
            <v>0.5998</v>
          </cell>
        </row>
        <row r="172">
          <cell r="A172" t="str">
            <v>BIRF 4282</v>
          </cell>
          <cell r="D172">
            <v>1.3681000000000001</v>
          </cell>
          <cell r="J172">
            <v>1.3681000000000001</v>
          </cell>
          <cell r="N172">
            <v>2.7362000000000002</v>
          </cell>
        </row>
        <row r="173">
          <cell r="A173" t="str">
            <v>BIRF 4295</v>
          </cell>
          <cell r="F173">
            <v>20.757190000000001</v>
          </cell>
          <cell r="L173">
            <v>20.757190000000001</v>
          </cell>
          <cell r="N173">
            <v>41.514380000000003</v>
          </cell>
        </row>
        <row r="174">
          <cell r="A174" t="str">
            <v>BIRF 4313</v>
          </cell>
          <cell r="F174">
            <v>5.9256000000000002</v>
          </cell>
          <cell r="L174">
            <v>5.9256000000000002</v>
          </cell>
          <cell r="N174">
            <v>11.8512</v>
          </cell>
        </row>
        <row r="175">
          <cell r="A175" t="str">
            <v>BIRF 4314</v>
          </cell>
          <cell r="F175">
            <v>0.16971082999999998</v>
          </cell>
          <cell r="L175">
            <v>0.16971082999999998</v>
          </cell>
          <cell r="N175">
            <v>0.33942165999999996</v>
          </cell>
        </row>
        <row r="176">
          <cell r="A176" t="str">
            <v>BIRF 4366</v>
          </cell>
          <cell r="C176">
            <v>14.2</v>
          </cell>
          <cell r="I176">
            <v>14.2</v>
          </cell>
          <cell r="N176">
            <v>28.4</v>
          </cell>
        </row>
        <row r="177">
          <cell r="A177" t="str">
            <v>BIRF 4398</v>
          </cell>
          <cell r="E177">
            <v>3.10749414</v>
          </cell>
          <cell r="K177">
            <v>3.1956171099999997</v>
          </cell>
          <cell r="N177">
            <v>6.3031112499999997</v>
          </cell>
        </row>
        <row r="178">
          <cell r="A178" t="str">
            <v>BIRF 4405-1</v>
          </cell>
          <cell r="E178">
            <v>62.5</v>
          </cell>
          <cell r="K178">
            <v>62.5</v>
          </cell>
          <cell r="N178">
            <v>125</v>
          </cell>
        </row>
        <row r="179">
          <cell r="A179" t="str">
            <v>BIRF 4423</v>
          </cell>
          <cell r="D179">
            <v>0.44629316999999996</v>
          </cell>
          <cell r="J179">
            <v>0.44629316999999996</v>
          </cell>
          <cell r="N179">
            <v>0.89258633999999992</v>
          </cell>
        </row>
        <row r="180">
          <cell r="A180" t="str">
            <v>BIRF 4454</v>
          </cell>
          <cell r="C180">
            <v>1.6246049999999998E-2</v>
          </cell>
          <cell r="I180">
            <v>1.6246049999999998E-2</v>
          </cell>
          <cell r="N180">
            <v>3.2492099999999996E-2</v>
          </cell>
        </row>
        <row r="181">
          <cell r="A181" t="str">
            <v>BIRF 4459</v>
          </cell>
          <cell r="E181">
            <v>0.5</v>
          </cell>
          <cell r="K181">
            <v>0.5</v>
          </cell>
          <cell r="N181">
            <v>1</v>
          </cell>
        </row>
        <row r="182">
          <cell r="A182" t="str">
            <v>BIRF 4472</v>
          </cell>
          <cell r="G182">
            <v>1.6999999999999999E-3</v>
          </cell>
          <cell r="M182">
            <v>1.75E-3</v>
          </cell>
          <cell r="N182">
            <v>3.4499999999999999E-3</v>
          </cell>
        </row>
        <row r="183">
          <cell r="A183" t="str">
            <v>BIRF 4484</v>
          </cell>
          <cell r="B183">
            <v>0.51347856999999997</v>
          </cell>
          <cell r="H183">
            <v>0.51347856999999997</v>
          </cell>
          <cell r="N183">
            <v>1.0269571399999999</v>
          </cell>
        </row>
        <row r="184">
          <cell r="A184" t="str">
            <v>BIRF 4516</v>
          </cell>
          <cell r="C184">
            <v>2.2760489100000001</v>
          </cell>
          <cell r="I184">
            <v>2.2760489100000001</v>
          </cell>
          <cell r="N184">
            <v>4.5520978200000002</v>
          </cell>
        </row>
        <row r="185">
          <cell r="A185" t="str">
            <v>BIRF 4578</v>
          </cell>
          <cell r="E185">
            <v>2.2849999900000002</v>
          </cell>
          <cell r="K185">
            <v>2.2849999900000002</v>
          </cell>
          <cell r="N185">
            <v>4.5699999800000004</v>
          </cell>
        </row>
        <row r="186">
          <cell r="A186" t="str">
            <v>BIRF 4580</v>
          </cell>
          <cell r="G186">
            <v>0.11405221</v>
          </cell>
          <cell r="M186">
            <v>0.11405221</v>
          </cell>
          <cell r="N186">
            <v>0.22810442</v>
          </cell>
        </row>
        <row r="187">
          <cell r="A187" t="str">
            <v>BIRF 4585</v>
          </cell>
          <cell r="E187">
            <v>11.39999999</v>
          </cell>
          <cell r="K187">
            <v>11.39999999</v>
          </cell>
          <cell r="N187">
            <v>22.799999979999999</v>
          </cell>
        </row>
        <row r="188">
          <cell r="A188" t="str">
            <v>BIRF 4586</v>
          </cell>
          <cell r="E188">
            <v>2.29767308</v>
          </cell>
          <cell r="K188">
            <v>2.29767308</v>
          </cell>
          <cell r="N188">
            <v>4.5953461600000001</v>
          </cell>
        </row>
        <row r="189">
          <cell r="A189" t="str">
            <v>BIRF 4634</v>
          </cell>
          <cell r="D189">
            <v>0</v>
          </cell>
          <cell r="J189">
            <v>0</v>
          </cell>
          <cell r="N189">
            <v>0</v>
          </cell>
        </row>
        <row r="190">
          <cell r="A190" t="str">
            <v>BIRF 4640</v>
          </cell>
          <cell r="E190">
            <v>0</v>
          </cell>
          <cell r="K190">
            <v>0.15237532000000001</v>
          </cell>
          <cell r="N190">
            <v>0.15237532000000001</v>
          </cell>
        </row>
        <row r="191">
          <cell r="A191" t="str">
            <v>BIRF 7075</v>
          </cell>
          <cell r="C191">
            <v>10</v>
          </cell>
          <cell r="I191">
            <v>10</v>
          </cell>
          <cell r="N191">
            <v>20</v>
          </cell>
        </row>
        <row r="192">
          <cell r="A192" t="str">
            <v>BIRF 7157</v>
          </cell>
          <cell r="E192">
            <v>0</v>
          </cell>
          <cell r="K192">
            <v>0</v>
          </cell>
          <cell r="N192">
            <v>0</v>
          </cell>
        </row>
        <row r="193">
          <cell r="A193" t="str">
            <v>BIRF 7171</v>
          </cell>
          <cell r="C193">
            <v>0</v>
          </cell>
          <cell r="I193">
            <v>13.6</v>
          </cell>
          <cell r="N193">
            <v>13.6</v>
          </cell>
        </row>
        <row r="194">
          <cell r="A194" t="str">
            <v>BIRF 7199</v>
          </cell>
          <cell r="E194">
            <v>0</v>
          </cell>
          <cell r="K194">
            <v>0</v>
          </cell>
          <cell r="N194">
            <v>0</v>
          </cell>
        </row>
        <row r="195">
          <cell r="A195" t="str">
            <v>BIRF 7242</v>
          </cell>
          <cell r="G195">
            <v>0</v>
          </cell>
          <cell r="M195">
            <v>0</v>
          </cell>
          <cell r="N195">
            <v>0</v>
          </cell>
        </row>
        <row r="196">
          <cell r="A196" t="str">
            <v>BIRF 7268</v>
          </cell>
          <cell r="E196">
            <v>0</v>
          </cell>
          <cell r="K196">
            <v>0</v>
          </cell>
          <cell r="N196">
            <v>0</v>
          </cell>
        </row>
        <row r="197">
          <cell r="A197" t="str">
            <v>BIRF 7295</v>
          </cell>
          <cell r="C197">
            <v>0</v>
          </cell>
          <cell r="I197">
            <v>0</v>
          </cell>
          <cell r="N197">
            <v>0</v>
          </cell>
        </row>
        <row r="198">
          <cell r="A198" t="str">
            <v>BNA/ATC</v>
          </cell>
          <cell r="F198">
            <v>0.33032446954692901</v>
          </cell>
          <cell r="N198">
            <v>0.33032446954692901</v>
          </cell>
        </row>
        <row r="199">
          <cell r="A199" t="str">
            <v>BNA/NASA</v>
          </cell>
          <cell r="B199">
            <v>8.4081100000000006</v>
          </cell>
          <cell r="H199">
            <v>8.5130769999999991</v>
          </cell>
          <cell r="N199">
            <v>16.921187</v>
          </cell>
        </row>
        <row r="200">
          <cell r="A200" t="str">
            <v>BNA/PROVLP</v>
          </cell>
          <cell r="E200">
            <v>1.55024107585204</v>
          </cell>
          <cell r="K200">
            <v>0</v>
          </cell>
          <cell r="N200">
            <v>1.55024107585204</v>
          </cell>
        </row>
        <row r="201">
          <cell r="A201" t="str">
            <v>BNA/SALUD</v>
          </cell>
          <cell r="G201">
            <v>6.1561009424821602</v>
          </cell>
          <cell r="M201">
            <v>6.1561009424821602</v>
          </cell>
          <cell r="N201">
            <v>12.31220188496432</v>
          </cell>
        </row>
        <row r="202">
          <cell r="A202" t="str">
            <v>BNA/TESORO/BCO</v>
          </cell>
          <cell r="E202">
            <v>0.589265512027491</v>
          </cell>
          <cell r="F202">
            <v>0.11816767945741209</v>
          </cell>
          <cell r="L202">
            <v>7.1170615696291711E-2</v>
          </cell>
          <cell r="N202">
            <v>0.77860380718119482</v>
          </cell>
        </row>
        <row r="203">
          <cell r="A203" t="str">
            <v>BNLH/PROVMI</v>
          </cell>
          <cell r="F203">
            <v>0.32500000000000001</v>
          </cell>
          <cell r="K203">
            <v>0.32500000000000001</v>
          </cell>
          <cell r="N203">
            <v>0.65</v>
          </cell>
        </row>
        <row r="204">
          <cell r="A204" t="str">
            <v>BODEN 2007 - II</v>
          </cell>
          <cell r="C204">
            <v>57.274916736589795</v>
          </cell>
          <cell r="I204">
            <v>57.274916736589795</v>
          </cell>
          <cell r="N204">
            <v>114.54983347317959</v>
          </cell>
        </row>
        <row r="205">
          <cell r="A205" t="str">
            <v>BODEN 2012 - II</v>
          </cell>
          <cell r="C205">
            <v>0</v>
          </cell>
          <cell r="I205">
            <v>45.980799879999999</v>
          </cell>
          <cell r="N205">
            <v>45.980799879999999</v>
          </cell>
        </row>
        <row r="206">
          <cell r="A206" t="str">
            <v>BODEN 2014 ($+CER)</v>
          </cell>
          <cell r="D206">
            <v>0</v>
          </cell>
          <cell r="J206">
            <v>0</v>
          </cell>
          <cell r="N206">
            <v>0</v>
          </cell>
        </row>
        <row r="207">
          <cell r="A207" t="str">
            <v>BOGAR</v>
          </cell>
          <cell r="B207">
            <v>45.412243590220911</v>
          </cell>
          <cell r="C207">
            <v>45.412243590220911</v>
          </cell>
          <cell r="D207">
            <v>45.412243590220911</v>
          </cell>
          <cell r="E207">
            <v>45.412243590220911</v>
          </cell>
          <cell r="F207">
            <v>45.412243590220911</v>
          </cell>
          <cell r="G207">
            <v>45.412243590220911</v>
          </cell>
          <cell r="H207">
            <v>45.412243590220911</v>
          </cell>
          <cell r="I207">
            <v>45.412243590220911</v>
          </cell>
          <cell r="J207">
            <v>45.412243590220911</v>
          </cell>
          <cell r="K207">
            <v>45.412243590220911</v>
          </cell>
          <cell r="L207">
            <v>45.412243590220911</v>
          </cell>
          <cell r="M207">
            <v>45.412243590220911</v>
          </cell>
          <cell r="N207">
            <v>544.94692308265087</v>
          </cell>
        </row>
        <row r="208">
          <cell r="A208" t="str">
            <v>BONOS/PROVSJ</v>
          </cell>
          <cell r="G208">
            <v>0</v>
          </cell>
          <cell r="M208">
            <v>7.6175639259664401</v>
          </cell>
          <cell r="N208">
            <v>7.6175639259664401</v>
          </cell>
        </row>
        <row r="209">
          <cell r="A209" t="str">
            <v>BP06/B450-Fid1</v>
          </cell>
          <cell r="B209">
            <v>0</v>
          </cell>
          <cell r="D209">
            <v>0</v>
          </cell>
          <cell r="E209">
            <v>0</v>
          </cell>
          <cell r="F209">
            <v>0</v>
          </cell>
          <cell r="H209">
            <v>0</v>
          </cell>
          <cell r="I209">
            <v>0</v>
          </cell>
          <cell r="K209">
            <v>0</v>
          </cell>
          <cell r="L209">
            <v>0</v>
          </cell>
          <cell r="N209">
            <v>0</v>
          </cell>
        </row>
        <row r="210">
          <cell r="A210" t="str">
            <v>BP06/B450-Fid3</v>
          </cell>
          <cell r="B210">
            <v>0</v>
          </cell>
          <cell r="D210">
            <v>0</v>
          </cell>
          <cell r="F210">
            <v>0</v>
          </cell>
          <cell r="H210">
            <v>5.5275449393315398E-2</v>
          </cell>
          <cell r="N210">
            <v>5.5275449393315398E-2</v>
          </cell>
        </row>
        <row r="211">
          <cell r="A211" t="str">
            <v>BP06/B450-Fid4</v>
          </cell>
          <cell r="C211">
            <v>0</v>
          </cell>
          <cell r="D211">
            <v>0</v>
          </cell>
          <cell r="F211">
            <v>0</v>
          </cell>
          <cell r="G211">
            <v>0</v>
          </cell>
          <cell r="I211">
            <v>4.0092441715612902E-2</v>
          </cell>
          <cell r="N211">
            <v>4.0092441715612902E-2</v>
          </cell>
        </row>
        <row r="212">
          <cell r="A212" t="str">
            <v>BP07/B450</v>
          </cell>
          <cell r="B212">
            <v>0</v>
          </cell>
          <cell r="D212">
            <v>0</v>
          </cell>
          <cell r="E212">
            <v>0</v>
          </cell>
          <cell r="G212">
            <v>0</v>
          </cell>
          <cell r="H212">
            <v>0</v>
          </cell>
          <cell r="J212">
            <v>0</v>
          </cell>
          <cell r="K212">
            <v>0</v>
          </cell>
          <cell r="M212">
            <v>0</v>
          </cell>
          <cell r="N212">
            <v>0</v>
          </cell>
        </row>
        <row r="213">
          <cell r="A213" t="str">
            <v>BRA/TESORO</v>
          </cell>
          <cell r="F213">
            <v>0.12253164</v>
          </cell>
          <cell r="L213">
            <v>0.12253164</v>
          </cell>
          <cell r="N213">
            <v>0.24506327999999999</v>
          </cell>
        </row>
        <row r="214">
          <cell r="A214" t="str">
            <v>BRA/YACYRETA</v>
          </cell>
          <cell r="B214">
            <v>0.14338096</v>
          </cell>
          <cell r="C214">
            <v>0.30954139999999997</v>
          </cell>
          <cell r="D214">
            <v>0.28640345</v>
          </cell>
          <cell r="E214">
            <v>8.7582880000000002E-2</v>
          </cell>
          <cell r="F214">
            <v>0.27797112999999996</v>
          </cell>
          <cell r="G214">
            <v>4.1217989999999996E-2</v>
          </cell>
          <cell r="H214">
            <v>0.10347461000000001</v>
          </cell>
          <cell r="I214">
            <v>0.16917945000000001</v>
          </cell>
          <cell r="J214">
            <v>0.21724642000000002</v>
          </cell>
          <cell r="K214">
            <v>4.2788039999999999E-2</v>
          </cell>
          <cell r="N214">
            <v>1.6787863299999999</v>
          </cell>
        </row>
        <row r="215">
          <cell r="A215" t="str">
            <v>BT06</v>
          </cell>
          <cell r="F215">
            <v>26.13342284702447</v>
          </cell>
          <cell r="N215">
            <v>26.13342284702447</v>
          </cell>
        </row>
        <row r="216">
          <cell r="A216" t="str">
            <v>CAF I</v>
          </cell>
          <cell r="F216">
            <v>0</v>
          </cell>
          <cell r="L216">
            <v>0</v>
          </cell>
          <cell r="N216">
            <v>0</v>
          </cell>
        </row>
        <row r="217">
          <cell r="A217" t="str">
            <v>CCF06</v>
          </cell>
          <cell r="M217">
            <v>45.665320181103297</v>
          </cell>
          <cell r="N217">
            <v>45.665320181103297</v>
          </cell>
        </row>
        <row r="218">
          <cell r="A218" t="str">
            <v>CHINA/EJERCITO</v>
          </cell>
          <cell r="M218">
            <v>0.33333333000000004</v>
          </cell>
          <cell r="N218">
            <v>0.33333333000000004</v>
          </cell>
        </row>
        <row r="219">
          <cell r="A219" t="str">
            <v>CITILA/RELEXT</v>
          </cell>
          <cell r="B219">
            <v>3.4727099999999999E-3</v>
          </cell>
          <cell r="C219">
            <v>3.4930399999999998E-3</v>
          </cell>
          <cell r="D219">
            <v>4.3347700000000008E-3</v>
          </cell>
          <cell r="E219">
            <v>3.5388800000000003E-3</v>
          </cell>
          <cell r="F219">
            <v>3.8318699999999998E-3</v>
          </cell>
          <cell r="G219">
            <v>3.5820399999999999E-3</v>
          </cell>
          <cell r="H219">
            <v>3.8738800000000001E-3</v>
          </cell>
          <cell r="I219">
            <v>3.62569E-3</v>
          </cell>
          <cell r="J219">
            <v>3.6469300000000001E-3</v>
          </cell>
          <cell r="K219">
            <v>3.9370500000000001E-3</v>
          </cell>
          <cell r="L219">
            <v>3.69133E-3</v>
          </cell>
          <cell r="M219">
            <v>3.9802700000000002E-3</v>
          </cell>
          <cell r="N219">
            <v>4.5008460000000007E-2</v>
          </cell>
        </row>
        <row r="220">
          <cell r="A220" t="str">
            <v>CLPARIS</v>
          </cell>
          <cell r="D220">
            <v>0</v>
          </cell>
          <cell r="F220">
            <v>180.14689091238688</v>
          </cell>
          <cell r="G220">
            <v>0</v>
          </cell>
          <cell r="J220">
            <v>0</v>
          </cell>
          <cell r="L220">
            <v>185.44532479331616</v>
          </cell>
          <cell r="M220">
            <v>0</v>
          </cell>
          <cell r="N220">
            <v>365.59221570570304</v>
          </cell>
        </row>
        <row r="221">
          <cell r="A221" t="str">
            <v>DBF/CONEA</v>
          </cell>
          <cell r="M221">
            <v>4.3933865520971001</v>
          </cell>
          <cell r="N221">
            <v>4.3933865520971001</v>
          </cell>
        </row>
        <row r="222">
          <cell r="A222" t="str">
            <v>DISC $+CER</v>
          </cell>
          <cell r="G222">
            <v>0</v>
          </cell>
          <cell r="M222">
            <v>0</v>
          </cell>
          <cell r="N222">
            <v>0</v>
          </cell>
        </row>
        <row r="223">
          <cell r="A223" t="str">
            <v>DISC EUR</v>
          </cell>
          <cell r="G223">
            <v>0</v>
          </cell>
          <cell r="M223">
            <v>0</v>
          </cell>
          <cell r="N223">
            <v>0</v>
          </cell>
        </row>
        <row r="224">
          <cell r="A224" t="str">
            <v>DISC JPY</v>
          </cell>
          <cell r="G224">
            <v>0</v>
          </cell>
          <cell r="M224">
            <v>0</v>
          </cell>
          <cell r="N224">
            <v>0</v>
          </cell>
        </row>
        <row r="225">
          <cell r="A225" t="str">
            <v>DISC USD</v>
          </cell>
          <cell r="G225">
            <v>0</v>
          </cell>
          <cell r="M225">
            <v>0</v>
          </cell>
          <cell r="N225">
            <v>0</v>
          </cell>
        </row>
        <row r="226">
          <cell r="A226" t="str">
            <v>DISD</v>
          </cell>
          <cell r="F226">
            <v>0</v>
          </cell>
          <cell r="L226">
            <v>0</v>
          </cell>
          <cell r="N226">
            <v>0</v>
          </cell>
        </row>
        <row r="227">
          <cell r="A227" t="str">
            <v>DISDDM</v>
          </cell>
          <cell r="F227">
            <v>0</v>
          </cell>
          <cell r="L227">
            <v>0</v>
          </cell>
          <cell r="N227">
            <v>0</v>
          </cell>
        </row>
        <row r="228">
          <cell r="A228" t="str">
            <v>EDC/YACYRETA</v>
          </cell>
          <cell r="D228">
            <v>2.3741216999999999</v>
          </cell>
          <cell r="J228">
            <v>2.3741216999999999</v>
          </cell>
          <cell r="N228">
            <v>4.7482433999999998</v>
          </cell>
        </row>
        <row r="229">
          <cell r="A229" t="str">
            <v>EEUU/TESORO</v>
          </cell>
          <cell r="D229">
            <v>0</v>
          </cell>
          <cell r="G229">
            <v>0</v>
          </cell>
          <cell r="J229">
            <v>2.6910750000000001</v>
          </cell>
          <cell r="M229">
            <v>0</v>
          </cell>
          <cell r="N229">
            <v>2.6910750000000001</v>
          </cell>
        </row>
        <row r="230">
          <cell r="A230" t="str">
            <v>EIB/VIALIDAD</v>
          </cell>
          <cell r="G230">
            <v>1.3048031499999999</v>
          </cell>
          <cell r="M230">
            <v>1.3484918300000002</v>
          </cell>
          <cell r="N230">
            <v>2.6532949800000001</v>
          </cell>
        </row>
        <row r="231">
          <cell r="A231" t="str">
            <v>EL/ARP-61</v>
          </cell>
          <cell r="C231">
            <v>0</v>
          </cell>
          <cell r="I231">
            <v>0</v>
          </cell>
          <cell r="N231">
            <v>0</v>
          </cell>
        </row>
        <row r="232">
          <cell r="A232" t="str">
            <v>EL/DEM-40</v>
          </cell>
          <cell r="E232">
            <v>221.59627312823</v>
          </cell>
          <cell r="N232">
            <v>221.59627312823</v>
          </cell>
        </row>
        <row r="233">
          <cell r="A233" t="str">
            <v>EL/DEM-44</v>
          </cell>
          <cell r="F233">
            <v>0</v>
          </cell>
          <cell r="N233">
            <v>0</v>
          </cell>
        </row>
        <row r="234">
          <cell r="A234" t="str">
            <v>EL/DEM-52</v>
          </cell>
          <cell r="J234">
            <v>0</v>
          </cell>
          <cell r="N234">
            <v>0</v>
          </cell>
        </row>
        <row r="235">
          <cell r="A235" t="str">
            <v>EL/DEM-55</v>
          </cell>
          <cell r="L235">
            <v>0</v>
          </cell>
          <cell r="N235">
            <v>0</v>
          </cell>
        </row>
        <row r="236">
          <cell r="A236" t="str">
            <v>EL/DEM-72</v>
          </cell>
          <cell r="K236">
            <v>0</v>
          </cell>
          <cell r="N236">
            <v>0</v>
          </cell>
        </row>
        <row r="237">
          <cell r="A237" t="str">
            <v>EL/DEM-76</v>
          </cell>
          <cell r="C237">
            <v>0</v>
          </cell>
          <cell r="N237">
            <v>0</v>
          </cell>
        </row>
        <row r="238">
          <cell r="A238" t="str">
            <v>EL/DEM-82</v>
          </cell>
          <cell r="H238">
            <v>0</v>
          </cell>
          <cell r="N238">
            <v>0</v>
          </cell>
        </row>
        <row r="239">
          <cell r="A239" t="str">
            <v>EL/DEM-86</v>
          </cell>
          <cell r="L239">
            <v>0</v>
          </cell>
          <cell r="N239">
            <v>0</v>
          </cell>
        </row>
        <row r="240">
          <cell r="A240" t="str">
            <v>EL/EUR-108</v>
          </cell>
          <cell r="B240">
            <v>0</v>
          </cell>
          <cell r="N240">
            <v>0</v>
          </cell>
        </row>
        <row r="241">
          <cell r="A241" t="str">
            <v>EL/EUR-114</v>
          </cell>
          <cell r="J241">
            <v>0</v>
          </cell>
          <cell r="N241">
            <v>0</v>
          </cell>
        </row>
        <row r="242">
          <cell r="A242" t="str">
            <v>EL/EUR-116</v>
          </cell>
          <cell r="C242">
            <v>0</v>
          </cell>
          <cell r="N242">
            <v>0</v>
          </cell>
        </row>
        <row r="243">
          <cell r="A243" t="str">
            <v>EL/EUR-80</v>
          </cell>
          <cell r="E243">
            <v>0</v>
          </cell>
          <cell r="N243">
            <v>0</v>
          </cell>
        </row>
        <row r="244">
          <cell r="A244" t="str">
            <v>EL/EUR-81</v>
          </cell>
          <cell r="F244">
            <v>0</v>
          </cell>
          <cell r="N244">
            <v>0</v>
          </cell>
        </row>
        <row r="245">
          <cell r="A245" t="str">
            <v>EL/EUR-85</v>
          </cell>
          <cell r="H245">
            <v>0</v>
          </cell>
          <cell r="N245">
            <v>0</v>
          </cell>
        </row>
        <row r="246">
          <cell r="A246" t="str">
            <v>EL/EUR-88</v>
          </cell>
          <cell r="C246">
            <v>0</v>
          </cell>
          <cell r="N246">
            <v>0</v>
          </cell>
        </row>
        <row r="247">
          <cell r="A247" t="str">
            <v>EL/EUR-92</v>
          </cell>
          <cell r="C247">
            <v>0</v>
          </cell>
          <cell r="N247">
            <v>0</v>
          </cell>
        </row>
        <row r="248">
          <cell r="A248" t="str">
            <v>EL/EUR-93</v>
          </cell>
          <cell r="E248">
            <v>217.43900973440699</v>
          </cell>
          <cell r="N248">
            <v>217.43900973440699</v>
          </cell>
        </row>
        <row r="249">
          <cell r="A249" t="str">
            <v>EL/EUR-95</v>
          </cell>
          <cell r="F249">
            <v>0</v>
          </cell>
          <cell r="N249">
            <v>0</v>
          </cell>
        </row>
        <row r="250">
          <cell r="A250" t="str">
            <v>EL/ITL-60</v>
          </cell>
          <cell r="B250">
            <v>0</v>
          </cell>
          <cell r="N250">
            <v>0</v>
          </cell>
        </row>
        <row r="251">
          <cell r="A251" t="str">
            <v>EL/ITL-69</v>
          </cell>
          <cell r="I251">
            <v>0</v>
          </cell>
          <cell r="N251">
            <v>0</v>
          </cell>
        </row>
        <row r="252">
          <cell r="A252" t="str">
            <v>EL/ITL-77</v>
          </cell>
          <cell r="K252">
            <v>0</v>
          </cell>
          <cell r="N252">
            <v>0</v>
          </cell>
        </row>
        <row r="253">
          <cell r="A253" t="str">
            <v>EL/JPY-39</v>
          </cell>
          <cell r="E253">
            <v>2.0258962388795902</v>
          </cell>
          <cell r="N253">
            <v>2.0258962388795902</v>
          </cell>
        </row>
        <row r="254">
          <cell r="A254" t="str">
            <v>EL/JPY-42</v>
          </cell>
          <cell r="E254">
            <v>8.8082445168677896</v>
          </cell>
          <cell r="N254">
            <v>8.8082445168677896</v>
          </cell>
        </row>
        <row r="255">
          <cell r="A255" t="str">
            <v>EL/JPY-46</v>
          </cell>
          <cell r="F255">
            <v>0.88082445168677903</v>
          </cell>
          <cell r="N255">
            <v>0.88082445168677903</v>
          </cell>
        </row>
        <row r="256">
          <cell r="A256" t="str">
            <v>EL/JPY-99</v>
          </cell>
          <cell r="I256">
            <v>0</v>
          </cell>
          <cell r="N256">
            <v>0</v>
          </cell>
        </row>
        <row r="257">
          <cell r="A257" t="str">
            <v>EL/LIB-67</v>
          </cell>
          <cell r="G257">
            <v>0</v>
          </cell>
          <cell r="N257">
            <v>0</v>
          </cell>
        </row>
        <row r="258">
          <cell r="A258" t="str">
            <v>EL/NLG-78</v>
          </cell>
          <cell r="C258">
            <v>0</v>
          </cell>
          <cell r="N258">
            <v>0</v>
          </cell>
        </row>
        <row r="259">
          <cell r="A259" t="str">
            <v>EL/USD-89</v>
          </cell>
          <cell r="D259">
            <v>0.54615119999999995</v>
          </cell>
          <cell r="J259">
            <v>0.54615119999999995</v>
          </cell>
          <cell r="N259">
            <v>1.0923023999999999</v>
          </cell>
        </row>
        <row r="260">
          <cell r="A260" t="str">
            <v>EN/YACYRETA</v>
          </cell>
          <cell r="D260">
            <v>1.386424E-2</v>
          </cell>
          <cell r="F260">
            <v>0.39573040999999998</v>
          </cell>
          <cell r="G260">
            <v>1.386424E-2</v>
          </cell>
          <cell r="L260">
            <v>0.16076685999999998</v>
          </cell>
          <cell r="N260">
            <v>0.58422574999999988</v>
          </cell>
        </row>
        <row r="261">
          <cell r="A261" t="str">
            <v>EXIMUS/YACYRETA</v>
          </cell>
          <cell r="F261">
            <v>11.608162530000001</v>
          </cell>
          <cell r="L261">
            <v>11.608162530000001</v>
          </cell>
          <cell r="N261">
            <v>23.216325060000003</v>
          </cell>
        </row>
        <row r="262">
          <cell r="A262" t="str">
            <v>FEM/TESORO</v>
          </cell>
          <cell r="B262">
            <v>1.2540010309278399E-2</v>
          </cell>
          <cell r="C262">
            <v>1.2540010309278399E-2</v>
          </cell>
          <cell r="D262">
            <v>1.2540010309278399E-2</v>
          </cell>
          <cell r="E262">
            <v>1.2540010309278399E-2</v>
          </cell>
          <cell r="N262">
            <v>5.0160041237113595E-2</v>
          </cell>
        </row>
        <row r="263">
          <cell r="A263" t="str">
            <v>FERRO</v>
          </cell>
          <cell r="E263">
            <v>0</v>
          </cell>
          <cell r="K263">
            <v>0</v>
          </cell>
          <cell r="N263">
            <v>0</v>
          </cell>
        </row>
        <row r="264">
          <cell r="A264" t="str">
            <v>FIDA 225</v>
          </cell>
          <cell r="G264">
            <v>0.446332133702941</v>
          </cell>
          <cell r="M264">
            <v>0.45597701699645604</v>
          </cell>
          <cell r="N264">
            <v>0.90230915069939699</v>
          </cell>
        </row>
        <row r="265">
          <cell r="A265" t="str">
            <v>FIDA 417</v>
          </cell>
          <cell r="G265">
            <v>0.15552810572994</v>
          </cell>
          <cell r="M265">
            <v>0.15552810572994</v>
          </cell>
          <cell r="N265">
            <v>0.31105621145987999</v>
          </cell>
        </row>
        <row r="266">
          <cell r="A266" t="str">
            <v>FIDA 514</v>
          </cell>
          <cell r="G266">
            <v>8.6038594155029412E-3</v>
          </cell>
          <cell r="M266">
            <v>8.6038594155029412E-3</v>
          </cell>
          <cell r="N266">
            <v>1.7207718831005882E-2</v>
          </cell>
        </row>
        <row r="267">
          <cell r="A267" t="str">
            <v>FKUW/PROVSF</v>
          </cell>
          <cell r="G267">
            <v>1.11886518315645</v>
          </cell>
          <cell r="M267">
            <v>1.11886518315645</v>
          </cell>
          <cell r="N267">
            <v>2.2377303663129</v>
          </cell>
        </row>
        <row r="268">
          <cell r="A268" t="str">
            <v>FMI 2000</v>
          </cell>
          <cell r="C268">
            <v>0</v>
          </cell>
          <cell r="N268">
            <v>0</v>
          </cell>
        </row>
        <row r="269">
          <cell r="A269" t="str">
            <v>FMI 2000/SRF</v>
          </cell>
          <cell r="B269">
            <v>138.622949059951</v>
          </cell>
          <cell r="C269">
            <v>0</v>
          </cell>
          <cell r="F269">
            <v>138.622949059951</v>
          </cell>
          <cell r="G269">
            <v>138.622949059951</v>
          </cell>
          <cell r="I269">
            <v>0</v>
          </cell>
          <cell r="J269">
            <v>138.622949059951</v>
          </cell>
          <cell r="L269">
            <v>0</v>
          </cell>
          <cell r="N269">
            <v>554.49179623980399</v>
          </cell>
        </row>
        <row r="270">
          <cell r="A270" t="str">
            <v>FMI 2003</v>
          </cell>
          <cell r="B270">
            <v>135.44799014765502</v>
          </cell>
          <cell r="C270">
            <v>0</v>
          </cell>
          <cell r="E270">
            <v>135.44799014765502</v>
          </cell>
          <cell r="F270">
            <v>41.0151745266392</v>
          </cell>
          <cell r="G270">
            <v>123.0455235799176</v>
          </cell>
          <cell r="H270">
            <v>542.48098651104806</v>
          </cell>
          <cell r="I270">
            <v>41.0151745266392</v>
          </cell>
          <cell r="J270">
            <v>164.0606981065568</v>
          </cell>
          <cell r="K270">
            <v>542.48098651104897</v>
          </cell>
          <cell r="L270">
            <v>82.0303490532784</v>
          </cell>
          <cell r="M270">
            <v>164.0606981065568</v>
          </cell>
          <cell r="N270">
            <v>1971.085571216995</v>
          </cell>
        </row>
        <row r="271">
          <cell r="A271" t="str">
            <v>FMI 2003 II</v>
          </cell>
          <cell r="C271">
            <v>0</v>
          </cell>
          <cell r="F271">
            <v>0</v>
          </cell>
          <cell r="G271">
            <v>712.59785981296204</v>
          </cell>
          <cell r="H271">
            <v>43.6987491641028</v>
          </cell>
          <cell r="I271">
            <v>0</v>
          </cell>
          <cell r="J271">
            <v>712.59785981296204</v>
          </cell>
          <cell r="K271">
            <v>43.6987491641028</v>
          </cell>
          <cell r="L271">
            <v>0</v>
          </cell>
          <cell r="M271">
            <v>1044.4182372831201</v>
          </cell>
          <cell r="N271">
            <v>2557.0114552372497</v>
          </cell>
        </row>
        <row r="272">
          <cell r="A272" t="str">
            <v>FMI 92</v>
          </cell>
          <cell r="C272">
            <v>0</v>
          </cell>
          <cell r="D272">
            <v>30.967962470571297</v>
          </cell>
          <cell r="F272">
            <v>0</v>
          </cell>
          <cell r="N272">
            <v>30.967962470571297</v>
          </cell>
        </row>
        <row r="273">
          <cell r="A273" t="str">
            <v>FON/TESORO</v>
          </cell>
          <cell r="B273">
            <v>0.19920996219931308</v>
          </cell>
          <cell r="C273">
            <v>1.1717628556701036</v>
          </cell>
          <cell r="D273">
            <v>0.49548745017182161</v>
          </cell>
          <cell r="E273">
            <v>0.83599632302405491</v>
          </cell>
          <cell r="F273">
            <v>0.94917368041237116</v>
          </cell>
          <cell r="G273">
            <v>1.8767240618556704</v>
          </cell>
          <cell r="H273">
            <v>0.19920996219931308</v>
          </cell>
          <cell r="I273">
            <v>1.1717628556701036</v>
          </cell>
          <cell r="J273">
            <v>0.49548745017182161</v>
          </cell>
          <cell r="K273">
            <v>0.83599632302405491</v>
          </cell>
          <cell r="L273">
            <v>0.94917368041237116</v>
          </cell>
          <cell r="M273">
            <v>1.8767240618556704</v>
          </cell>
          <cell r="N273">
            <v>11.056708666666669</v>
          </cell>
        </row>
        <row r="274">
          <cell r="A274" t="str">
            <v>FONAVI/TESORO</v>
          </cell>
          <cell r="B274">
            <v>3.3128272061855699</v>
          </cell>
          <cell r="C274">
            <v>3.3128272061855699</v>
          </cell>
          <cell r="D274">
            <v>3.3128272061855699</v>
          </cell>
          <cell r="E274">
            <v>3.3128272061855699</v>
          </cell>
          <cell r="N274">
            <v>13.25130882474228</v>
          </cell>
        </row>
        <row r="275">
          <cell r="A275" t="str">
            <v>FONP 06/94</v>
          </cell>
          <cell r="D275">
            <v>3.1607262200000004</v>
          </cell>
          <cell r="E275">
            <v>0.15139385</v>
          </cell>
          <cell r="J275">
            <v>3.1607262200000004</v>
          </cell>
          <cell r="K275">
            <v>0.15139385</v>
          </cell>
          <cell r="N275">
            <v>6.6242401400000004</v>
          </cell>
        </row>
        <row r="276">
          <cell r="A276" t="str">
            <v>FONP 07/94</v>
          </cell>
          <cell r="C276">
            <v>2.0096328200000002</v>
          </cell>
          <cell r="I276">
            <v>2.0096328200000002</v>
          </cell>
          <cell r="N276">
            <v>4.0192656400000004</v>
          </cell>
        </row>
        <row r="277">
          <cell r="A277" t="str">
            <v>FONP 10/96</v>
          </cell>
          <cell r="F277">
            <v>0.70247727999999998</v>
          </cell>
          <cell r="L277">
            <v>0.70247727999999998</v>
          </cell>
          <cell r="N277">
            <v>1.40495456</v>
          </cell>
        </row>
        <row r="278">
          <cell r="A278" t="str">
            <v>FONP 12/02</v>
          </cell>
          <cell r="B278">
            <v>3.61875E-3</v>
          </cell>
          <cell r="H278">
            <v>3.61875E-3</v>
          </cell>
          <cell r="N278">
            <v>7.2375E-3</v>
          </cell>
        </row>
        <row r="279">
          <cell r="A279" t="str">
            <v>FONP 13/03</v>
          </cell>
          <cell r="D279">
            <v>0</v>
          </cell>
          <cell r="J279">
            <v>0</v>
          </cell>
          <cell r="N279">
            <v>0</v>
          </cell>
        </row>
        <row r="280">
          <cell r="A280" t="str">
            <v>FONP 14/04</v>
          </cell>
          <cell r="C280">
            <v>0</v>
          </cell>
          <cell r="I280">
            <v>0</v>
          </cell>
          <cell r="N280">
            <v>0</v>
          </cell>
        </row>
        <row r="281">
          <cell r="A281" t="str">
            <v>FUB/RELEXT</v>
          </cell>
          <cell r="B281">
            <v>1.67818E-3</v>
          </cell>
          <cell r="C281">
            <v>1.4506300000000001E-3</v>
          </cell>
          <cell r="D281">
            <v>2.6494800000000001E-3</v>
          </cell>
          <cell r="E281">
            <v>1.7147499999999999E-3</v>
          </cell>
          <cell r="F281">
            <v>1.48862E-3</v>
          </cell>
          <cell r="G281">
            <v>2.2083800000000002E-3</v>
          </cell>
          <cell r="H281">
            <v>1.9852300000000002E-3</v>
          </cell>
          <cell r="I281">
            <v>1.52574E-3</v>
          </cell>
          <cell r="J281">
            <v>2.00673E-3</v>
          </cell>
          <cell r="K281">
            <v>2.0190199999999998E-3</v>
          </cell>
          <cell r="L281">
            <v>1.7967E-3</v>
          </cell>
          <cell r="M281">
            <v>2.0424000000000002E-3</v>
          </cell>
          <cell r="N281">
            <v>2.256586E-2</v>
          </cell>
        </row>
        <row r="282">
          <cell r="A282" t="str">
            <v>GEN/YACYRETA</v>
          </cell>
          <cell r="B282">
            <v>1.988848E-2</v>
          </cell>
          <cell r="C282">
            <v>1.9798220000000002E-2</v>
          </cell>
          <cell r="E282">
            <v>4.4723999999999996E-3</v>
          </cell>
          <cell r="F282">
            <v>1.9888490000000002E-2</v>
          </cell>
          <cell r="G282">
            <v>4.9805500000000003E-3</v>
          </cell>
          <cell r="H282">
            <v>1.8955360000000001E-2</v>
          </cell>
          <cell r="J282">
            <v>2.332849E-2</v>
          </cell>
          <cell r="K282">
            <v>1.4072690000000001E-2</v>
          </cell>
          <cell r="N282">
            <v>0.12538468000000003</v>
          </cell>
        </row>
        <row r="283">
          <cell r="A283" t="str">
            <v>GLO17 PES</v>
          </cell>
          <cell r="B283">
            <v>0</v>
          </cell>
          <cell r="E283">
            <v>0</v>
          </cell>
          <cell r="H283">
            <v>0</v>
          </cell>
          <cell r="K283">
            <v>0</v>
          </cell>
          <cell r="N283">
            <v>0</v>
          </cell>
        </row>
        <row r="284">
          <cell r="A284" t="str">
            <v>ICE/ASEGSAL</v>
          </cell>
          <cell r="B284">
            <v>0.10730121000000001</v>
          </cell>
          <cell r="H284">
            <v>0.10730121000000001</v>
          </cell>
          <cell r="N284">
            <v>0.21460242000000002</v>
          </cell>
        </row>
        <row r="285">
          <cell r="A285" t="str">
            <v>ICE/BANADE</v>
          </cell>
          <cell r="G285">
            <v>0.92688078000000007</v>
          </cell>
          <cell r="M285">
            <v>0.92688078000000007</v>
          </cell>
          <cell r="N285">
            <v>1.8537615600000001</v>
          </cell>
        </row>
        <row r="286">
          <cell r="A286" t="str">
            <v>ICE/BICE</v>
          </cell>
          <cell r="B286">
            <v>0.77098568000000001</v>
          </cell>
          <cell r="H286">
            <v>0.77098568000000001</v>
          </cell>
          <cell r="N286">
            <v>1.54197136</v>
          </cell>
        </row>
        <row r="287">
          <cell r="A287" t="str">
            <v>ICE/CORTE</v>
          </cell>
          <cell r="E287">
            <v>9.3219579999999996E-2</v>
          </cell>
          <cell r="K287">
            <v>9.3219579999999996E-2</v>
          </cell>
          <cell r="N287">
            <v>0.18643915999999999</v>
          </cell>
        </row>
        <row r="288">
          <cell r="A288" t="str">
            <v>ICE/DEFENSA</v>
          </cell>
          <cell r="B288">
            <v>0.72804878000000006</v>
          </cell>
          <cell r="H288">
            <v>0.72804878000000006</v>
          </cell>
          <cell r="N288">
            <v>1.4560975600000001</v>
          </cell>
        </row>
        <row r="289">
          <cell r="A289" t="str">
            <v>ICE/EDUCACION</v>
          </cell>
          <cell r="B289">
            <v>0.43121872999999999</v>
          </cell>
          <cell r="H289">
            <v>0.43121872999999999</v>
          </cell>
          <cell r="N289">
            <v>0.86243745999999999</v>
          </cell>
        </row>
        <row r="290">
          <cell r="A290" t="str">
            <v>ICE/JUSTICIA</v>
          </cell>
          <cell r="B290">
            <v>9.8774089999999995E-2</v>
          </cell>
          <cell r="H290">
            <v>9.8774089999999995E-2</v>
          </cell>
          <cell r="N290">
            <v>0.19754817999999999</v>
          </cell>
        </row>
        <row r="291">
          <cell r="A291" t="str">
            <v>ICE/MCBA</v>
          </cell>
          <cell r="G291">
            <v>0.35395259000000001</v>
          </cell>
          <cell r="M291">
            <v>0.35395259000000001</v>
          </cell>
          <cell r="N291">
            <v>0.70790518000000002</v>
          </cell>
        </row>
        <row r="292">
          <cell r="A292" t="str">
            <v>ICE/PREFEC</v>
          </cell>
          <cell r="G292">
            <v>6.6803979999999999E-2</v>
          </cell>
          <cell r="M292">
            <v>6.6803979999999999E-2</v>
          </cell>
          <cell r="N292">
            <v>0.13360796</v>
          </cell>
        </row>
        <row r="293">
          <cell r="A293" t="str">
            <v>ICE/PRES</v>
          </cell>
          <cell r="B293">
            <v>1.5233170000000001E-2</v>
          </cell>
          <cell r="H293">
            <v>1.5233170000000001E-2</v>
          </cell>
          <cell r="N293">
            <v>3.0466340000000001E-2</v>
          </cell>
        </row>
        <row r="294">
          <cell r="A294" t="str">
            <v>ICE/PROVCB</v>
          </cell>
          <cell r="E294">
            <v>0.62365181000000003</v>
          </cell>
          <cell r="K294">
            <v>0.62365181000000003</v>
          </cell>
          <cell r="N294">
            <v>1.2473036200000001</v>
          </cell>
        </row>
        <row r="295">
          <cell r="A295" t="str">
            <v>ICE/SALUD</v>
          </cell>
          <cell r="F295">
            <v>2.34358567</v>
          </cell>
          <cell r="L295">
            <v>2.34358567</v>
          </cell>
          <cell r="N295">
            <v>4.6871713399999999</v>
          </cell>
        </row>
        <row r="296">
          <cell r="A296" t="str">
            <v>ICE/SALUDPBA</v>
          </cell>
          <cell r="B296">
            <v>0.64464681999999995</v>
          </cell>
          <cell r="H296">
            <v>0.64464681999999995</v>
          </cell>
          <cell r="N296">
            <v>1.2892936399999999</v>
          </cell>
        </row>
        <row r="297">
          <cell r="A297" t="str">
            <v>ICE/VIALIDAD</v>
          </cell>
          <cell r="D297">
            <v>0.12129997000000001</v>
          </cell>
          <cell r="J297">
            <v>0.12129997000000001</v>
          </cell>
          <cell r="N297">
            <v>0.24259994000000001</v>
          </cell>
        </row>
        <row r="298">
          <cell r="A298" t="str">
            <v>ICO/CBA</v>
          </cell>
          <cell r="E298">
            <v>0</v>
          </cell>
          <cell r="K298">
            <v>0</v>
          </cell>
          <cell r="N298">
            <v>0</v>
          </cell>
        </row>
        <row r="299">
          <cell r="A299" t="str">
            <v>ICO/SALUD</v>
          </cell>
          <cell r="E299">
            <v>0</v>
          </cell>
          <cell r="K299">
            <v>0</v>
          </cell>
          <cell r="N299">
            <v>0</v>
          </cell>
        </row>
        <row r="300">
          <cell r="A300" t="str">
            <v>IRB/RELEXT</v>
          </cell>
          <cell r="D300">
            <v>3.7286864559548097E-3</v>
          </cell>
          <cell r="G300">
            <v>3.8027160197091699E-3</v>
          </cell>
          <cell r="J300">
            <v>3.8781997356087E-3</v>
          </cell>
          <cell r="M300">
            <v>3.9551736570123796E-3</v>
          </cell>
          <cell r="N300">
            <v>1.5364775868285059E-2</v>
          </cell>
        </row>
        <row r="301">
          <cell r="A301" t="str">
            <v>ISTBSP/SALUD</v>
          </cell>
          <cell r="D301">
            <v>0.86759571999999996</v>
          </cell>
          <cell r="J301">
            <v>0.86759571999999996</v>
          </cell>
          <cell r="N301">
            <v>1.7351914399999999</v>
          </cell>
        </row>
        <row r="302">
          <cell r="A302" t="str">
            <v>JBIC/HIDRONOR</v>
          </cell>
          <cell r="F302">
            <v>3.32002994803136</v>
          </cell>
          <cell r="L302">
            <v>3.4176869549898701</v>
          </cell>
          <cell r="N302">
            <v>6.7377169030212301</v>
          </cell>
        </row>
        <row r="303">
          <cell r="A303" t="str">
            <v>JBIC/PROV</v>
          </cell>
          <cell r="C303">
            <v>1.3805273231744899</v>
          </cell>
          <cell r="I303">
            <v>1.3805273231744899</v>
          </cell>
          <cell r="N303">
            <v>2.7610546463489798</v>
          </cell>
        </row>
        <row r="304">
          <cell r="A304" t="str">
            <v>JBIC/PROVBA</v>
          </cell>
          <cell r="D304">
            <v>1.1033647494054399</v>
          </cell>
          <cell r="J304">
            <v>1.1033647494054399</v>
          </cell>
          <cell r="N304">
            <v>2.2067294988108799</v>
          </cell>
        </row>
        <row r="305">
          <cell r="A305" t="str">
            <v>JBIC/TESORO</v>
          </cell>
          <cell r="E305">
            <v>54.860688804721242</v>
          </cell>
          <cell r="K305">
            <v>21.401479785078841</v>
          </cell>
          <cell r="N305">
            <v>76.262168589800083</v>
          </cell>
        </row>
        <row r="306">
          <cell r="A306" t="str">
            <v>KFW/CONEA</v>
          </cell>
          <cell r="D306">
            <v>22.385850546809241</v>
          </cell>
          <cell r="J306">
            <v>22.385850546809241</v>
          </cell>
          <cell r="N306">
            <v>44.771701093618482</v>
          </cell>
        </row>
        <row r="307">
          <cell r="A307" t="str">
            <v>KFW/INTI</v>
          </cell>
          <cell r="G307">
            <v>0.28425349116692722</v>
          </cell>
          <cell r="M307">
            <v>0.28425349116692722</v>
          </cell>
          <cell r="N307">
            <v>0.56850698233385444</v>
          </cell>
        </row>
        <row r="308">
          <cell r="A308" t="str">
            <v>KFW/NASA</v>
          </cell>
          <cell r="C308">
            <v>0.53056723951448193</v>
          </cell>
          <cell r="I308">
            <v>0.53056723951448193</v>
          </cell>
          <cell r="N308">
            <v>1.0611344790289639</v>
          </cell>
        </row>
        <row r="309">
          <cell r="A309" t="str">
            <v>KFW/YACYRETA</v>
          </cell>
          <cell r="F309">
            <v>0.34118306693907002</v>
          </cell>
          <cell r="L309">
            <v>0.34118306693907002</v>
          </cell>
          <cell r="N309">
            <v>0.68236613387814005</v>
          </cell>
        </row>
        <row r="310">
          <cell r="A310" t="str">
            <v>MEDIO/BANADE</v>
          </cell>
          <cell r="D310">
            <v>8.9941845931979306E-2</v>
          </cell>
          <cell r="E310">
            <v>4.6278854945318999</v>
          </cell>
          <cell r="F310">
            <v>2.1660289508472501</v>
          </cell>
          <cell r="G310">
            <v>1.9980904458598698</v>
          </cell>
          <cell r="J310">
            <v>8.9941845931979306E-2</v>
          </cell>
          <cell r="K310">
            <v>4.6278854945318999</v>
          </cell>
          <cell r="L310">
            <v>2.1660289508472501</v>
          </cell>
          <cell r="M310">
            <v>1.9980904458598698</v>
          </cell>
          <cell r="N310">
            <v>17.763893474342002</v>
          </cell>
        </row>
        <row r="311">
          <cell r="A311" t="str">
            <v>MEDIO/BCRA</v>
          </cell>
          <cell r="D311">
            <v>1.4191061399999998</v>
          </cell>
          <cell r="E311">
            <v>1.4385553799999999</v>
          </cell>
          <cell r="J311">
            <v>1.4191061399999998</v>
          </cell>
          <cell r="K311">
            <v>1.4385553799999999</v>
          </cell>
          <cell r="N311">
            <v>5.7153230399999995</v>
          </cell>
        </row>
        <row r="312">
          <cell r="A312" t="str">
            <v>MEDIO/HIDRONOR</v>
          </cell>
          <cell r="E312">
            <v>6.5103881744982606E-2</v>
          </cell>
          <cell r="K312">
            <v>6.5103881744982606E-2</v>
          </cell>
          <cell r="N312">
            <v>0.13020776348996521</v>
          </cell>
        </row>
        <row r="313">
          <cell r="A313" t="str">
            <v>MEDIO/JUSTICIA</v>
          </cell>
          <cell r="F313">
            <v>5.6662050000000005E-2</v>
          </cell>
          <cell r="L313">
            <v>5.6662050000000005E-2</v>
          </cell>
          <cell r="N313">
            <v>0.11332410000000001</v>
          </cell>
        </row>
        <row r="314">
          <cell r="A314" t="str">
            <v>MEDIO/NASA</v>
          </cell>
          <cell r="F314">
            <v>0.239855726475183</v>
          </cell>
          <cell r="L314">
            <v>0.239855726475183</v>
          </cell>
          <cell r="N314">
            <v>0.47971145295036599</v>
          </cell>
        </row>
        <row r="315">
          <cell r="A315" t="str">
            <v>MEDIO/PROVBA</v>
          </cell>
          <cell r="G315">
            <v>0.473955462083884</v>
          </cell>
          <cell r="M315">
            <v>0.473955462083884</v>
          </cell>
          <cell r="N315">
            <v>0.94791092416776801</v>
          </cell>
        </row>
        <row r="316">
          <cell r="A316" t="str">
            <v>MEDIO/SALUD</v>
          </cell>
          <cell r="F316">
            <v>0.57456817690181494</v>
          </cell>
          <cell r="L316">
            <v>0.57456817690181494</v>
          </cell>
          <cell r="N316">
            <v>1.1491363538036299</v>
          </cell>
        </row>
        <row r="317">
          <cell r="A317" t="str">
            <v>MEDIO/YACYRETA</v>
          </cell>
          <cell r="B317">
            <v>4.9872034611224594E-2</v>
          </cell>
          <cell r="H317">
            <v>4.9872034611224594E-2</v>
          </cell>
          <cell r="N317">
            <v>9.9744069222449189E-2</v>
          </cell>
        </row>
        <row r="318">
          <cell r="A318" t="str">
            <v>OCMO</v>
          </cell>
          <cell r="F318">
            <v>2.6400426833376298</v>
          </cell>
          <cell r="K318">
            <v>0.170136084966414</v>
          </cell>
          <cell r="N318">
            <v>2.810178768304044</v>
          </cell>
        </row>
        <row r="319">
          <cell r="A319" t="str">
            <v>P BG01/03</v>
          </cell>
          <cell r="B319">
            <v>0</v>
          </cell>
          <cell r="C319">
            <v>0</v>
          </cell>
          <cell r="D319">
            <v>0</v>
          </cell>
          <cell r="E319">
            <v>0</v>
          </cell>
          <cell r="F319">
            <v>0</v>
          </cell>
          <cell r="G319">
            <v>0</v>
          </cell>
          <cell r="H319">
            <v>0</v>
          </cell>
          <cell r="I319">
            <v>0</v>
          </cell>
          <cell r="J319">
            <v>0</v>
          </cell>
          <cell r="K319">
            <v>0</v>
          </cell>
          <cell r="L319">
            <v>0</v>
          </cell>
          <cell r="M319">
            <v>23.8232120231505</v>
          </cell>
          <cell r="N319">
            <v>23.8232120231505</v>
          </cell>
        </row>
        <row r="320">
          <cell r="A320" t="str">
            <v>P BG04/06</v>
          </cell>
          <cell r="B320">
            <v>0</v>
          </cell>
          <cell r="C320">
            <v>0</v>
          </cell>
          <cell r="D320">
            <v>0</v>
          </cell>
          <cell r="E320">
            <v>0</v>
          </cell>
          <cell r="F320">
            <v>0</v>
          </cell>
          <cell r="G320">
            <v>0</v>
          </cell>
          <cell r="H320">
            <v>0</v>
          </cell>
          <cell r="I320">
            <v>0</v>
          </cell>
          <cell r="J320">
            <v>0</v>
          </cell>
          <cell r="K320">
            <v>0</v>
          </cell>
          <cell r="L320">
            <v>0</v>
          </cell>
          <cell r="M320">
            <v>0</v>
          </cell>
          <cell r="N320">
            <v>0</v>
          </cell>
        </row>
        <row r="321">
          <cell r="A321" t="str">
            <v>P BG05/17</v>
          </cell>
          <cell r="B321">
            <v>0</v>
          </cell>
          <cell r="C321">
            <v>0</v>
          </cell>
          <cell r="D321">
            <v>0</v>
          </cell>
          <cell r="E321">
            <v>0</v>
          </cell>
          <cell r="F321">
            <v>0</v>
          </cell>
          <cell r="G321">
            <v>0</v>
          </cell>
          <cell r="H321">
            <v>0</v>
          </cell>
          <cell r="I321">
            <v>0</v>
          </cell>
          <cell r="J321">
            <v>0</v>
          </cell>
          <cell r="K321">
            <v>0</v>
          </cell>
          <cell r="L321">
            <v>0</v>
          </cell>
          <cell r="M321">
            <v>0</v>
          </cell>
          <cell r="N321">
            <v>0</v>
          </cell>
        </row>
        <row r="322">
          <cell r="A322" t="str">
            <v>P BG06/27</v>
          </cell>
          <cell r="B322">
            <v>0</v>
          </cell>
          <cell r="C322">
            <v>0</v>
          </cell>
          <cell r="D322">
            <v>0</v>
          </cell>
          <cell r="E322">
            <v>0</v>
          </cell>
          <cell r="F322">
            <v>0</v>
          </cell>
          <cell r="G322">
            <v>0</v>
          </cell>
          <cell r="H322">
            <v>0</v>
          </cell>
          <cell r="I322">
            <v>0</v>
          </cell>
          <cell r="J322">
            <v>0</v>
          </cell>
          <cell r="K322">
            <v>0</v>
          </cell>
          <cell r="L322">
            <v>0</v>
          </cell>
          <cell r="M322">
            <v>0</v>
          </cell>
          <cell r="N322">
            <v>0</v>
          </cell>
        </row>
        <row r="323">
          <cell r="A323" t="str">
            <v>P BG07/05</v>
          </cell>
          <cell r="B323">
            <v>0</v>
          </cell>
          <cell r="C323">
            <v>0</v>
          </cell>
          <cell r="D323">
            <v>0</v>
          </cell>
          <cell r="E323">
            <v>0</v>
          </cell>
          <cell r="F323">
            <v>0</v>
          </cell>
          <cell r="G323">
            <v>0</v>
          </cell>
          <cell r="H323">
            <v>0</v>
          </cell>
          <cell r="I323">
            <v>0</v>
          </cell>
          <cell r="J323">
            <v>0</v>
          </cell>
          <cell r="K323">
            <v>0</v>
          </cell>
          <cell r="L323">
            <v>0</v>
          </cell>
          <cell r="M323">
            <v>0</v>
          </cell>
          <cell r="N323">
            <v>0</v>
          </cell>
        </row>
        <row r="324">
          <cell r="A324" t="str">
            <v>P BG08/19</v>
          </cell>
          <cell r="B324">
            <v>0</v>
          </cell>
          <cell r="C324">
            <v>0</v>
          </cell>
          <cell r="D324">
            <v>0</v>
          </cell>
          <cell r="E324">
            <v>0</v>
          </cell>
          <cell r="F324">
            <v>0</v>
          </cell>
          <cell r="G324">
            <v>0</v>
          </cell>
          <cell r="H324">
            <v>0</v>
          </cell>
          <cell r="I324">
            <v>0</v>
          </cell>
          <cell r="J324">
            <v>0</v>
          </cell>
          <cell r="K324">
            <v>0</v>
          </cell>
          <cell r="L324">
            <v>0</v>
          </cell>
          <cell r="M324">
            <v>0</v>
          </cell>
          <cell r="N324">
            <v>0</v>
          </cell>
        </row>
        <row r="325">
          <cell r="A325" t="str">
            <v>P BG09/09</v>
          </cell>
          <cell r="B325">
            <v>0</v>
          </cell>
          <cell r="C325">
            <v>0</v>
          </cell>
          <cell r="D325">
            <v>0</v>
          </cell>
          <cell r="E325">
            <v>0</v>
          </cell>
          <cell r="F325">
            <v>0</v>
          </cell>
          <cell r="G325">
            <v>0</v>
          </cell>
          <cell r="H325">
            <v>0</v>
          </cell>
          <cell r="I325">
            <v>0</v>
          </cell>
          <cell r="J325">
            <v>0</v>
          </cell>
          <cell r="K325">
            <v>0</v>
          </cell>
          <cell r="L325">
            <v>0</v>
          </cell>
          <cell r="M325">
            <v>0</v>
          </cell>
          <cell r="N325">
            <v>0</v>
          </cell>
        </row>
        <row r="326">
          <cell r="A326" t="str">
            <v>P BG10/20</v>
          </cell>
          <cell r="B326">
            <v>0</v>
          </cell>
          <cell r="C326">
            <v>0</v>
          </cell>
          <cell r="D326">
            <v>0</v>
          </cell>
          <cell r="E326">
            <v>0</v>
          </cell>
          <cell r="F326">
            <v>0</v>
          </cell>
          <cell r="G326">
            <v>0</v>
          </cell>
          <cell r="H326">
            <v>0</v>
          </cell>
          <cell r="I326">
            <v>0</v>
          </cell>
          <cell r="J326">
            <v>0</v>
          </cell>
          <cell r="K326">
            <v>0</v>
          </cell>
          <cell r="L326">
            <v>0</v>
          </cell>
          <cell r="M326">
            <v>0</v>
          </cell>
          <cell r="N326">
            <v>0</v>
          </cell>
        </row>
        <row r="327">
          <cell r="A327" t="str">
            <v>P BG11/10</v>
          </cell>
          <cell r="B327">
            <v>0</v>
          </cell>
          <cell r="C327">
            <v>0</v>
          </cell>
          <cell r="D327">
            <v>0</v>
          </cell>
          <cell r="E327">
            <v>0</v>
          </cell>
          <cell r="F327">
            <v>0</v>
          </cell>
          <cell r="G327">
            <v>0</v>
          </cell>
          <cell r="H327">
            <v>0</v>
          </cell>
          <cell r="I327">
            <v>0</v>
          </cell>
          <cell r="J327">
            <v>0</v>
          </cell>
          <cell r="K327">
            <v>0</v>
          </cell>
          <cell r="L327">
            <v>0</v>
          </cell>
          <cell r="M327">
            <v>0</v>
          </cell>
          <cell r="N327">
            <v>0</v>
          </cell>
        </row>
        <row r="328">
          <cell r="A328" t="str">
            <v>P BG12/15</v>
          </cell>
          <cell r="B328">
            <v>0</v>
          </cell>
          <cell r="C328">
            <v>0</v>
          </cell>
          <cell r="D328">
            <v>0</v>
          </cell>
          <cell r="E328">
            <v>0</v>
          </cell>
          <cell r="F328">
            <v>0</v>
          </cell>
          <cell r="G328">
            <v>0</v>
          </cell>
          <cell r="H328">
            <v>0</v>
          </cell>
          <cell r="I328">
            <v>0</v>
          </cell>
          <cell r="J328">
            <v>0</v>
          </cell>
          <cell r="K328">
            <v>0</v>
          </cell>
          <cell r="L328">
            <v>0</v>
          </cell>
          <cell r="M328">
            <v>0</v>
          </cell>
          <cell r="N328">
            <v>0</v>
          </cell>
        </row>
        <row r="329">
          <cell r="A329" t="str">
            <v>P BG13/30</v>
          </cell>
          <cell r="B329">
            <v>0</v>
          </cell>
          <cell r="C329">
            <v>0</v>
          </cell>
          <cell r="D329">
            <v>0</v>
          </cell>
          <cell r="E329">
            <v>0</v>
          </cell>
          <cell r="F329">
            <v>0</v>
          </cell>
          <cell r="G329">
            <v>0</v>
          </cell>
          <cell r="H329">
            <v>0</v>
          </cell>
          <cell r="I329">
            <v>0</v>
          </cell>
          <cell r="J329">
            <v>0</v>
          </cell>
          <cell r="K329">
            <v>0</v>
          </cell>
          <cell r="L329">
            <v>0</v>
          </cell>
          <cell r="M329">
            <v>0</v>
          </cell>
          <cell r="N329">
            <v>0</v>
          </cell>
        </row>
        <row r="330">
          <cell r="A330" t="str">
            <v>P BG14/31</v>
          </cell>
          <cell r="B330">
            <v>0</v>
          </cell>
          <cell r="C330">
            <v>0</v>
          </cell>
          <cell r="D330">
            <v>0</v>
          </cell>
          <cell r="E330">
            <v>0</v>
          </cell>
          <cell r="F330">
            <v>0</v>
          </cell>
          <cell r="G330">
            <v>0</v>
          </cell>
          <cell r="H330">
            <v>0</v>
          </cell>
          <cell r="I330">
            <v>0</v>
          </cell>
          <cell r="J330">
            <v>0</v>
          </cell>
          <cell r="K330">
            <v>0</v>
          </cell>
          <cell r="L330">
            <v>0</v>
          </cell>
          <cell r="M330">
            <v>0</v>
          </cell>
          <cell r="N330">
            <v>0</v>
          </cell>
        </row>
        <row r="331">
          <cell r="A331" t="str">
            <v>P BG15/12</v>
          </cell>
          <cell r="B331">
            <v>0</v>
          </cell>
          <cell r="C331">
            <v>0</v>
          </cell>
          <cell r="D331">
            <v>0</v>
          </cell>
          <cell r="E331">
            <v>0</v>
          </cell>
          <cell r="F331">
            <v>0</v>
          </cell>
          <cell r="G331">
            <v>0</v>
          </cell>
          <cell r="H331">
            <v>0</v>
          </cell>
          <cell r="I331">
            <v>0</v>
          </cell>
          <cell r="J331">
            <v>0</v>
          </cell>
          <cell r="K331">
            <v>0</v>
          </cell>
          <cell r="L331">
            <v>0</v>
          </cell>
          <cell r="M331">
            <v>0</v>
          </cell>
          <cell r="N331">
            <v>0</v>
          </cell>
        </row>
        <row r="332">
          <cell r="A332" t="str">
            <v>P BG16/08$</v>
          </cell>
          <cell r="B332">
            <v>0</v>
          </cell>
          <cell r="C332">
            <v>0</v>
          </cell>
          <cell r="D332">
            <v>0</v>
          </cell>
          <cell r="E332">
            <v>0</v>
          </cell>
          <cell r="F332">
            <v>0</v>
          </cell>
          <cell r="G332">
            <v>0</v>
          </cell>
          <cell r="H332">
            <v>0</v>
          </cell>
          <cell r="I332">
            <v>0</v>
          </cell>
          <cell r="J332">
            <v>0</v>
          </cell>
          <cell r="K332">
            <v>0</v>
          </cell>
          <cell r="L332">
            <v>0</v>
          </cell>
          <cell r="M332">
            <v>0</v>
          </cell>
          <cell r="N332">
            <v>0</v>
          </cell>
        </row>
        <row r="333">
          <cell r="A333" t="str">
            <v>P BG17/08</v>
          </cell>
          <cell r="B333">
            <v>0</v>
          </cell>
          <cell r="C333">
            <v>0</v>
          </cell>
          <cell r="D333">
            <v>0</v>
          </cell>
          <cell r="E333">
            <v>0</v>
          </cell>
          <cell r="F333">
            <v>0</v>
          </cell>
          <cell r="G333">
            <v>0</v>
          </cell>
          <cell r="H333">
            <v>0</v>
          </cell>
          <cell r="I333">
            <v>0</v>
          </cell>
          <cell r="J333">
            <v>0</v>
          </cell>
          <cell r="K333">
            <v>0</v>
          </cell>
          <cell r="L333">
            <v>0</v>
          </cell>
          <cell r="M333">
            <v>0</v>
          </cell>
          <cell r="N333">
            <v>0</v>
          </cell>
        </row>
        <row r="334">
          <cell r="A334" t="str">
            <v>P BG18/18</v>
          </cell>
          <cell r="H334">
            <v>0</v>
          </cell>
          <cell r="I334">
            <v>0</v>
          </cell>
          <cell r="J334">
            <v>0</v>
          </cell>
          <cell r="K334">
            <v>0</v>
          </cell>
          <cell r="L334">
            <v>0</v>
          </cell>
          <cell r="M334">
            <v>0</v>
          </cell>
          <cell r="N334">
            <v>0</v>
          </cell>
        </row>
        <row r="335">
          <cell r="A335" t="str">
            <v>P BG19/31</v>
          </cell>
          <cell r="H335">
            <v>0</v>
          </cell>
          <cell r="I335">
            <v>0</v>
          </cell>
          <cell r="J335">
            <v>0</v>
          </cell>
          <cell r="K335">
            <v>0</v>
          </cell>
          <cell r="L335">
            <v>0</v>
          </cell>
          <cell r="M335">
            <v>0</v>
          </cell>
          <cell r="N335">
            <v>0</v>
          </cell>
        </row>
        <row r="336">
          <cell r="A336" t="str">
            <v>P BIHD</v>
          </cell>
          <cell r="B336">
            <v>4.1784514580761895E-3</v>
          </cell>
          <cell r="C336">
            <v>4.1784514580761895E-3</v>
          </cell>
          <cell r="D336">
            <v>4.1784514580761895E-3</v>
          </cell>
          <cell r="E336">
            <v>4.1784514580761895E-3</v>
          </cell>
          <cell r="F336">
            <v>4.1784514580761895E-3</v>
          </cell>
          <cell r="G336">
            <v>4.1784514580761895E-3</v>
          </cell>
          <cell r="H336">
            <v>4.1784514580761895E-3</v>
          </cell>
          <cell r="I336">
            <v>4.1784514580761895E-3</v>
          </cell>
          <cell r="J336">
            <v>4.1784514580761895E-3</v>
          </cell>
          <cell r="K336">
            <v>4.1784514580761895E-3</v>
          </cell>
          <cell r="L336">
            <v>4.1784514580761895E-3</v>
          </cell>
          <cell r="M336">
            <v>4.1784514580761895E-3</v>
          </cell>
          <cell r="N336">
            <v>5.014141749691426E-2</v>
          </cell>
        </row>
        <row r="337">
          <cell r="A337" t="str">
            <v>P BP02/E330</v>
          </cell>
          <cell r="B337">
            <v>0</v>
          </cell>
          <cell r="C337">
            <v>0</v>
          </cell>
          <cell r="D337">
            <v>0</v>
          </cell>
          <cell r="E337">
            <v>0</v>
          </cell>
          <cell r="F337">
            <v>0</v>
          </cell>
          <cell r="G337">
            <v>0</v>
          </cell>
          <cell r="H337">
            <v>12.362745982880499</v>
          </cell>
          <cell r="N337">
            <v>12.362745982880499</v>
          </cell>
        </row>
        <row r="338">
          <cell r="A338" t="str">
            <v>P BP02/E400</v>
          </cell>
          <cell r="B338">
            <v>0</v>
          </cell>
          <cell r="C338">
            <v>0</v>
          </cell>
          <cell r="D338">
            <v>0</v>
          </cell>
          <cell r="E338">
            <v>0</v>
          </cell>
          <cell r="F338">
            <v>0</v>
          </cell>
          <cell r="G338">
            <v>0</v>
          </cell>
          <cell r="H338">
            <v>4.0629123951511099</v>
          </cell>
          <cell r="N338">
            <v>4.0629123951511099</v>
          </cell>
        </row>
        <row r="339">
          <cell r="A339" t="str">
            <v>P BP02/E580</v>
          </cell>
          <cell r="B339">
            <v>0</v>
          </cell>
          <cell r="C339">
            <v>0</v>
          </cell>
          <cell r="D339">
            <v>0</v>
          </cell>
          <cell r="E339">
            <v>0</v>
          </cell>
          <cell r="F339">
            <v>0</v>
          </cell>
          <cell r="G339">
            <v>0</v>
          </cell>
          <cell r="H339">
            <v>34.616823556027796</v>
          </cell>
          <cell r="N339">
            <v>34.616823556027796</v>
          </cell>
        </row>
        <row r="340">
          <cell r="A340" t="str">
            <v>P BP03/B405 (Radar I)</v>
          </cell>
          <cell r="B340">
            <v>0</v>
          </cell>
          <cell r="C340">
            <v>0</v>
          </cell>
          <cell r="D340">
            <v>0</v>
          </cell>
          <cell r="E340">
            <v>25.056992935139</v>
          </cell>
          <cell r="N340">
            <v>25.056992935139</v>
          </cell>
        </row>
        <row r="341">
          <cell r="A341" t="str">
            <v>P BP03/B405 (Radar II)</v>
          </cell>
          <cell r="B341">
            <v>0</v>
          </cell>
          <cell r="C341">
            <v>0</v>
          </cell>
          <cell r="D341">
            <v>0</v>
          </cell>
          <cell r="E341">
            <v>0</v>
          </cell>
          <cell r="F341">
            <v>22.885172933019899</v>
          </cell>
          <cell r="N341">
            <v>22.885172933019899</v>
          </cell>
        </row>
        <row r="342">
          <cell r="A342" t="str">
            <v>P BP04/E435</v>
          </cell>
          <cell r="B342">
            <v>0</v>
          </cell>
          <cell r="C342">
            <v>0</v>
          </cell>
          <cell r="D342">
            <v>0</v>
          </cell>
          <cell r="E342">
            <v>0</v>
          </cell>
          <cell r="F342">
            <v>0</v>
          </cell>
          <cell r="G342">
            <v>0</v>
          </cell>
          <cell r="H342">
            <v>0</v>
          </cell>
          <cell r="I342">
            <v>0</v>
          </cell>
          <cell r="J342">
            <v>0</v>
          </cell>
          <cell r="K342">
            <v>0</v>
          </cell>
          <cell r="L342">
            <v>0</v>
          </cell>
          <cell r="M342">
            <v>0</v>
          </cell>
          <cell r="N342">
            <v>0</v>
          </cell>
        </row>
        <row r="343">
          <cell r="A343" t="str">
            <v>P BP05/B400 (Hexagon IV)</v>
          </cell>
          <cell r="B343">
            <v>0</v>
          </cell>
          <cell r="C343">
            <v>0</v>
          </cell>
          <cell r="D343">
            <v>0</v>
          </cell>
          <cell r="E343">
            <v>0</v>
          </cell>
          <cell r="F343">
            <v>0</v>
          </cell>
          <cell r="G343">
            <v>0</v>
          </cell>
          <cell r="H343">
            <v>0</v>
          </cell>
          <cell r="I343">
            <v>0</v>
          </cell>
          <cell r="J343">
            <v>0</v>
          </cell>
          <cell r="K343">
            <v>0</v>
          </cell>
          <cell r="L343">
            <v>0</v>
          </cell>
          <cell r="M343">
            <v>0</v>
          </cell>
          <cell r="N343">
            <v>0</v>
          </cell>
        </row>
        <row r="344">
          <cell r="A344" t="str">
            <v>P BP06/B450 (Radar III)</v>
          </cell>
          <cell r="B344">
            <v>0</v>
          </cell>
          <cell r="C344">
            <v>0</v>
          </cell>
          <cell r="D344">
            <v>0</v>
          </cell>
          <cell r="E344">
            <v>0</v>
          </cell>
          <cell r="F344">
            <v>0</v>
          </cell>
          <cell r="G344">
            <v>0</v>
          </cell>
          <cell r="H344">
            <v>0</v>
          </cell>
          <cell r="I344">
            <v>0</v>
          </cell>
          <cell r="J344">
            <v>0</v>
          </cell>
          <cell r="K344">
            <v>0</v>
          </cell>
          <cell r="L344">
            <v>0</v>
          </cell>
          <cell r="M344">
            <v>0</v>
          </cell>
          <cell r="N344">
            <v>0</v>
          </cell>
        </row>
        <row r="345">
          <cell r="A345" t="str">
            <v>P BP06/B450 (Radar IV)</v>
          </cell>
          <cell r="B345">
            <v>0</v>
          </cell>
          <cell r="C345">
            <v>0</v>
          </cell>
          <cell r="D345">
            <v>0</v>
          </cell>
          <cell r="E345">
            <v>0</v>
          </cell>
          <cell r="F345">
            <v>0</v>
          </cell>
          <cell r="G345">
            <v>0</v>
          </cell>
          <cell r="H345">
            <v>0</v>
          </cell>
          <cell r="I345">
            <v>0</v>
          </cell>
          <cell r="J345">
            <v>0</v>
          </cell>
          <cell r="K345">
            <v>0</v>
          </cell>
          <cell r="L345">
            <v>0</v>
          </cell>
          <cell r="M345">
            <v>0</v>
          </cell>
          <cell r="N345">
            <v>0</v>
          </cell>
        </row>
        <row r="346">
          <cell r="A346" t="str">
            <v>P BP06/E580</v>
          </cell>
          <cell r="B346">
            <v>0</v>
          </cell>
          <cell r="C346">
            <v>0</v>
          </cell>
          <cell r="D346">
            <v>0</v>
          </cell>
          <cell r="E346">
            <v>0</v>
          </cell>
          <cell r="F346">
            <v>0</v>
          </cell>
          <cell r="G346">
            <v>0</v>
          </cell>
          <cell r="H346">
            <v>0</v>
          </cell>
          <cell r="I346">
            <v>0</v>
          </cell>
          <cell r="J346">
            <v>0</v>
          </cell>
          <cell r="K346">
            <v>0</v>
          </cell>
          <cell r="L346">
            <v>0</v>
          </cell>
          <cell r="M346">
            <v>0</v>
          </cell>
          <cell r="N346">
            <v>0</v>
          </cell>
        </row>
        <row r="347">
          <cell r="A347" t="str">
            <v>P BP07/B450 (Celtic I)</v>
          </cell>
          <cell r="B347">
            <v>0</v>
          </cell>
          <cell r="C347">
            <v>0</v>
          </cell>
          <cell r="D347">
            <v>0</v>
          </cell>
          <cell r="E347">
            <v>0</v>
          </cell>
          <cell r="F347">
            <v>0</v>
          </cell>
          <cell r="G347">
            <v>0</v>
          </cell>
          <cell r="H347">
            <v>0</v>
          </cell>
          <cell r="I347">
            <v>0</v>
          </cell>
          <cell r="J347">
            <v>0</v>
          </cell>
          <cell r="K347">
            <v>0</v>
          </cell>
          <cell r="L347">
            <v>0</v>
          </cell>
          <cell r="M347">
            <v>0</v>
          </cell>
          <cell r="N347">
            <v>0</v>
          </cell>
        </row>
        <row r="348">
          <cell r="A348" t="str">
            <v>P BP07/B450 (Celtic II)</v>
          </cell>
          <cell r="B348">
            <v>0</v>
          </cell>
          <cell r="C348">
            <v>0</v>
          </cell>
          <cell r="D348">
            <v>0</v>
          </cell>
          <cell r="E348">
            <v>0</v>
          </cell>
          <cell r="F348">
            <v>0</v>
          </cell>
          <cell r="G348">
            <v>0</v>
          </cell>
          <cell r="H348">
            <v>0</v>
          </cell>
          <cell r="I348">
            <v>0</v>
          </cell>
          <cell r="J348">
            <v>0</v>
          </cell>
          <cell r="K348">
            <v>0</v>
          </cell>
          <cell r="L348">
            <v>0</v>
          </cell>
          <cell r="M348">
            <v>0</v>
          </cell>
          <cell r="N348">
            <v>0</v>
          </cell>
        </row>
        <row r="349">
          <cell r="A349" t="str">
            <v>P BT03</v>
          </cell>
          <cell r="B349">
            <v>0</v>
          </cell>
          <cell r="C349">
            <v>0</v>
          </cell>
          <cell r="D349">
            <v>0</v>
          </cell>
          <cell r="E349">
            <v>0</v>
          </cell>
          <cell r="F349">
            <v>634.99859723992222</v>
          </cell>
          <cell r="N349">
            <v>634.99859723992222</v>
          </cell>
        </row>
        <row r="350">
          <cell r="A350" t="str">
            <v>P BT03Flot</v>
          </cell>
          <cell r="B350">
            <v>0</v>
          </cell>
          <cell r="C350">
            <v>0</v>
          </cell>
          <cell r="D350">
            <v>0</v>
          </cell>
          <cell r="E350">
            <v>0</v>
          </cell>
          <cell r="F350">
            <v>0</v>
          </cell>
          <cell r="G350">
            <v>0</v>
          </cell>
          <cell r="H350">
            <v>70.211776324267632</v>
          </cell>
          <cell r="N350">
            <v>70.211776324267632</v>
          </cell>
        </row>
        <row r="351">
          <cell r="A351" t="str">
            <v>P BT04</v>
          </cell>
          <cell r="B351">
            <v>0</v>
          </cell>
          <cell r="C351">
            <v>0</v>
          </cell>
          <cell r="D351">
            <v>0</v>
          </cell>
          <cell r="E351">
            <v>0</v>
          </cell>
          <cell r="F351">
            <v>0</v>
          </cell>
          <cell r="G351">
            <v>0</v>
          </cell>
          <cell r="H351">
            <v>0</v>
          </cell>
          <cell r="I351">
            <v>0</v>
          </cell>
          <cell r="J351">
            <v>0</v>
          </cell>
          <cell r="K351">
            <v>0</v>
          </cell>
          <cell r="L351">
            <v>0</v>
          </cell>
          <cell r="M351">
            <v>0</v>
          </cell>
          <cell r="N351">
            <v>0</v>
          </cell>
        </row>
        <row r="352">
          <cell r="A352" t="str">
            <v>P BT05</v>
          </cell>
          <cell r="B352">
            <v>0</v>
          </cell>
          <cell r="C352">
            <v>0</v>
          </cell>
          <cell r="D352">
            <v>0</v>
          </cell>
          <cell r="E352">
            <v>0</v>
          </cell>
          <cell r="F352">
            <v>0</v>
          </cell>
          <cell r="G352">
            <v>0</v>
          </cell>
          <cell r="H352">
            <v>0</v>
          </cell>
          <cell r="I352">
            <v>0</v>
          </cell>
          <cell r="J352">
            <v>0</v>
          </cell>
          <cell r="K352">
            <v>0</v>
          </cell>
          <cell r="L352">
            <v>0</v>
          </cell>
          <cell r="M352">
            <v>0</v>
          </cell>
          <cell r="N352">
            <v>0</v>
          </cell>
        </row>
        <row r="353">
          <cell r="A353" t="str">
            <v>P BT06</v>
          </cell>
          <cell r="B353">
            <v>0</v>
          </cell>
          <cell r="C353">
            <v>0</v>
          </cell>
          <cell r="D353">
            <v>0</v>
          </cell>
          <cell r="E353">
            <v>0</v>
          </cell>
          <cell r="F353">
            <v>0</v>
          </cell>
          <cell r="G353">
            <v>0</v>
          </cell>
          <cell r="H353">
            <v>0</v>
          </cell>
          <cell r="I353">
            <v>0</v>
          </cell>
          <cell r="J353">
            <v>0</v>
          </cell>
          <cell r="K353">
            <v>0</v>
          </cell>
          <cell r="L353">
            <v>0</v>
          </cell>
          <cell r="M353">
            <v>0</v>
          </cell>
          <cell r="N353">
            <v>0</v>
          </cell>
        </row>
        <row r="354">
          <cell r="A354" t="str">
            <v>P BT2006</v>
          </cell>
          <cell r="B354">
            <v>0</v>
          </cell>
          <cell r="C354">
            <v>55.352283316103097</v>
          </cell>
          <cell r="D354">
            <v>0</v>
          </cell>
          <cell r="E354">
            <v>0</v>
          </cell>
          <cell r="F354">
            <v>55.352283316103097</v>
          </cell>
          <cell r="G354">
            <v>0</v>
          </cell>
          <cell r="H354">
            <v>0</v>
          </cell>
          <cell r="I354">
            <v>55.352283316103097</v>
          </cell>
          <cell r="J354">
            <v>0</v>
          </cell>
          <cell r="K354">
            <v>0</v>
          </cell>
          <cell r="L354">
            <v>55.352283316103097</v>
          </cell>
          <cell r="M354">
            <v>0</v>
          </cell>
          <cell r="N354">
            <v>221.40913326441239</v>
          </cell>
        </row>
        <row r="355">
          <cell r="A355" t="str">
            <v>P BT27</v>
          </cell>
          <cell r="B355">
            <v>0</v>
          </cell>
          <cell r="C355">
            <v>0</v>
          </cell>
          <cell r="D355">
            <v>0</v>
          </cell>
          <cell r="E355">
            <v>0</v>
          </cell>
          <cell r="F355">
            <v>0</v>
          </cell>
          <cell r="G355">
            <v>0</v>
          </cell>
          <cell r="H355">
            <v>0</v>
          </cell>
          <cell r="I355">
            <v>0</v>
          </cell>
          <cell r="J355">
            <v>0</v>
          </cell>
          <cell r="K355">
            <v>0</v>
          </cell>
          <cell r="L355">
            <v>0</v>
          </cell>
          <cell r="M355">
            <v>0</v>
          </cell>
          <cell r="N355">
            <v>0</v>
          </cell>
        </row>
        <row r="356">
          <cell r="A356" t="str">
            <v>P DC$</v>
          </cell>
          <cell r="B356">
            <v>0.33870796219931298</v>
          </cell>
          <cell r="C356">
            <v>0.33870796219931298</v>
          </cell>
          <cell r="D356">
            <v>0.33870796219931298</v>
          </cell>
          <cell r="E356">
            <v>0.33870796219931298</v>
          </cell>
          <cell r="F356">
            <v>0.33870796219931298</v>
          </cell>
          <cell r="G356">
            <v>0.33870796219931298</v>
          </cell>
          <cell r="H356">
            <v>0.33870796219931298</v>
          </cell>
          <cell r="I356">
            <v>0.33870796219931298</v>
          </cell>
          <cell r="J356">
            <v>0.33870796219931298</v>
          </cell>
          <cell r="K356">
            <v>0.33870796219931298</v>
          </cell>
          <cell r="L356">
            <v>0.33870796219931298</v>
          </cell>
          <cell r="M356">
            <v>0.33870796219931298</v>
          </cell>
          <cell r="N356">
            <v>4.0644955463917558</v>
          </cell>
        </row>
        <row r="357">
          <cell r="A357" t="str">
            <v>P EL/ARP-61</v>
          </cell>
          <cell r="B357">
            <v>0</v>
          </cell>
          <cell r="C357">
            <v>0</v>
          </cell>
          <cell r="D357">
            <v>0</v>
          </cell>
          <cell r="E357">
            <v>0</v>
          </cell>
          <cell r="F357">
            <v>0</v>
          </cell>
          <cell r="G357">
            <v>0</v>
          </cell>
          <cell r="H357">
            <v>0</v>
          </cell>
          <cell r="I357">
            <v>0</v>
          </cell>
          <cell r="J357">
            <v>0</v>
          </cell>
          <cell r="K357">
            <v>0</v>
          </cell>
          <cell r="L357">
            <v>0</v>
          </cell>
          <cell r="M357">
            <v>0</v>
          </cell>
          <cell r="N357">
            <v>0</v>
          </cell>
        </row>
        <row r="358">
          <cell r="A358" t="str">
            <v>P EL/USD-79</v>
          </cell>
          <cell r="B358">
            <v>0</v>
          </cell>
          <cell r="C358">
            <v>0</v>
          </cell>
          <cell r="D358">
            <v>0</v>
          </cell>
          <cell r="E358">
            <v>0</v>
          </cell>
          <cell r="F358">
            <v>0</v>
          </cell>
          <cell r="G358">
            <v>0</v>
          </cell>
          <cell r="H358">
            <v>0</v>
          </cell>
          <cell r="I358">
            <v>0</v>
          </cell>
          <cell r="J358">
            <v>0</v>
          </cell>
          <cell r="K358">
            <v>0</v>
          </cell>
          <cell r="L358">
            <v>0</v>
          </cell>
          <cell r="M358">
            <v>0</v>
          </cell>
          <cell r="N358">
            <v>0</v>
          </cell>
        </row>
        <row r="359">
          <cell r="A359" t="str">
            <v>P EL/USD-91</v>
          </cell>
          <cell r="B359">
            <v>0</v>
          </cell>
          <cell r="C359">
            <v>0</v>
          </cell>
          <cell r="D359">
            <v>0</v>
          </cell>
          <cell r="E359">
            <v>0</v>
          </cell>
          <cell r="F359">
            <v>0</v>
          </cell>
          <cell r="G359">
            <v>0</v>
          </cell>
          <cell r="H359">
            <v>0</v>
          </cell>
          <cell r="I359">
            <v>0</v>
          </cell>
          <cell r="J359">
            <v>0</v>
          </cell>
          <cell r="K359">
            <v>0</v>
          </cell>
          <cell r="L359">
            <v>0</v>
          </cell>
          <cell r="M359">
            <v>0</v>
          </cell>
          <cell r="N359">
            <v>0</v>
          </cell>
        </row>
        <row r="360">
          <cell r="A360" t="str">
            <v>P FRB</v>
          </cell>
          <cell r="B360">
            <v>0</v>
          </cell>
          <cell r="C360">
            <v>0</v>
          </cell>
          <cell r="D360">
            <v>61.746775542465024</v>
          </cell>
          <cell r="E360">
            <v>0</v>
          </cell>
          <cell r="F360">
            <v>0</v>
          </cell>
          <cell r="G360">
            <v>0</v>
          </cell>
          <cell r="H360">
            <v>0</v>
          </cell>
          <cell r="I360">
            <v>0</v>
          </cell>
          <cell r="J360">
            <v>61.742453783437824</v>
          </cell>
          <cell r="K360">
            <v>0</v>
          </cell>
          <cell r="L360">
            <v>0</v>
          </cell>
          <cell r="M360">
            <v>0</v>
          </cell>
          <cell r="N360">
            <v>123.48922932590284</v>
          </cell>
        </row>
        <row r="361">
          <cell r="A361" t="str">
            <v>P PRE6</v>
          </cell>
          <cell r="C361">
            <v>0</v>
          </cell>
          <cell r="D361">
            <v>0</v>
          </cell>
          <cell r="E361">
            <v>0</v>
          </cell>
          <cell r="F361">
            <v>0</v>
          </cell>
          <cell r="G361">
            <v>0</v>
          </cell>
          <cell r="H361">
            <v>0</v>
          </cell>
          <cell r="I361">
            <v>0</v>
          </cell>
          <cell r="J361">
            <v>0</v>
          </cell>
          <cell r="K361">
            <v>0</v>
          </cell>
          <cell r="L361">
            <v>0</v>
          </cell>
          <cell r="M361">
            <v>0</v>
          </cell>
          <cell r="N361">
            <v>0</v>
          </cell>
        </row>
        <row r="362">
          <cell r="A362" t="str">
            <v>P PRO1</v>
          </cell>
          <cell r="B362">
            <v>1.9153318762886602</v>
          </cell>
          <cell r="C362">
            <v>1.9153318762886602</v>
          </cell>
          <cell r="D362">
            <v>1.9153318762886602</v>
          </cell>
          <cell r="E362">
            <v>1.9153318762886602</v>
          </cell>
          <cell r="F362">
            <v>1.9153318762886602</v>
          </cell>
          <cell r="G362">
            <v>1.9153318762886602</v>
          </cell>
          <cell r="H362">
            <v>1.9153318762886602</v>
          </cell>
          <cell r="I362">
            <v>1.9153318762886602</v>
          </cell>
          <cell r="J362">
            <v>1.9153318762886602</v>
          </cell>
          <cell r="K362">
            <v>1.9153318762886602</v>
          </cell>
          <cell r="L362">
            <v>1.9153318762886602</v>
          </cell>
          <cell r="M362">
            <v>1.9153318762886602</v>
          </cell>
          <cell r="N362">
            <v>22.983982515463925</v>
          </cell>
        </row>
        <row r="363">
          <cell r="A363" t="str">
            <v>P PRO10</v>
          </cell>
          <cell r="B363">
            <v>0</v>
          </cell>
          <cell r="C363">
            <v>0</v>
          </cell>
          <cell r="D363">
            <v>0</v>
          </cell>
          <cell r="E363">
            <v>0</v>
          </cell>
          <cell r="F363">
            <v>0</v>
          </cell>
          <cell r="G363">
            <v>0</v>
          </cell>
          <cell r="H363">
            <v>0.70242571300112</v>
          </cell>
          <cell r="I363">
            <v>0</v>
          </cell>
          <cell r="J363">
            <v>0</v>
          </cell>
          <cell r="K363">
            <v>0.70242571300112</v>
          </cell>
          <cell r="L363">
            <v>0</v>
          </cell>
          <cell r="M363">
            <v>0</v>
          </cell>
          <cell r="N363">
            <v>1.40485142600224</v>
          </cell>
        </row>
        <row r="364">
          <cell r="A364" t="str">
            <v>P PRO2</v>
          </cell>
          <cell r="B364">
            <v>1.4522181830678127</v>
          </cell>
          <cell r="C364">
            <v>1.4522181830678127</v>
          </cell>
          <cell r="D364">
            <v>1.4522181830678127</v>
          </cell>
          <cell r="E364">
            <v>1.4522181830678127</v>
          </cell>
          <cell r="F364">
            <v>1.4522181830678127</v>
          </cell>
          <cell r="G364">
            <v>1.4522181830678127</v>
          </cell>
          <cell r="H364">
            <v>1.4522181830678127</v>
          </cell>
          <cell r="I364">
            <v>1.4522181830678127</v>
          </cell>
          <cell r="J364">
            <v>1.4522181830678127</v>
          </cell>
          <cell r="K364">
            <v>1.4522181830678127</v>
          </cell>
          <cell r="L364">
            <v>1.4522181830678127</v>
          </cell>
          <cell r="M364">
            <v>1.4522181830678127</v>
          </cell>
          <cell r="N364">
            <v>17.426618196813756</v>
          </cell>
        </row>
        <row r="365">
          <cell r="A365" t="str">
            <v>P PRO3</v>
          </cell>
          <cell r="B365">
            <v>4.4903505154639195E-3</v>
          </cell>
          <cell r="C365">
            <v>4.4903505154639195E-3</v>
          </cell>
          <cell r="D365">
            <v>4.4903505154639195E-3</v>
          </cell>
          <cell r="E365">
            <v>4.4903505154639195E-3</v>
          </cell>
          <cell r="F365">
            <v>4.4903505154639195E-3</v>
          </cell>
          <cell r="G365">
            <v>4.4903505154639195E-3</v>
          </cell>
          <cell r="H365">
            <v>4.4903505154639195E-3</v>
          </cell>
          <cell r="I365">
            <v>4.4903505154639195E-3</v>
          </cell>
          <cell r="J365">
            <v>4.4903505154639195E-3</v>
          </cell>
          <cell r="K365">
            <v>4.4903505154639195E-3</v>
          </cell>
          <cell r="L365">
            <v>4.4903505154639195E-3</v>
          </cell>
          <cell r="M365">
            <v>4.4903505154639195E-3</v>
          </cell>
          <cell r="N365">
            <v>5.3884206185567031E-2</v>
          </cell>
        </row>
        <row r="366">
          <cell r="A366" t="str">
            <v>P PRO4</v>
          </cell>
          <cell r="B366">
            <v>2.3801730905258722</v>
          </cell>
          <cell r="C366">
            <v>2.3801730905258722</v>
          </cell>
          <cell r="D366">
            <v>2.3801730905258722</v>
          </cell>
          <cell r="E366">
            <v>2.3801730905258722</v>
          </cell>
          <cell r="F366">
            <v>2.3801730905258722</v>
          </cell>
          <cell r="G366">
            <v>2.3801730905258722</v>
          </cell>
          <cell r="H366">
            <v>2.3801730905258722</v>
          </cell>
          <cell r="I366">
            <v>2.3801730905258722</v>
          </cell>
          <cell r="J366">
            <v>2.3801730905258722</v>
          </cell>
          <cell r="K366">
            <v>2.3801730905258722</v>
          </cell>
          <cell r="L366">
            <v>2.3801730905258722</v>
          </cell>
          <cell r="M366">
            <v>2.3801730905258722</v>
          </cell>
          <cell r="N366">
            <v>28.562077086310467</v>
          </cell>
        </row>
        <row r="367">
          <cell r="A367" t="str">
            <v>P PRO5</v>
          </cell>
          <cell r="B367">
            <v>2.3163469450171799</v>
          </cell>
          <cell r="C367">
            <v>0</v>
          </cell>
          <cell r="D367">
            <v>0</v>
          </cell>
          <cell r="E367">
            <v>2.3163469450171799</v>
          </cell>
          <cell r="F367">
            <v>0</v>
          </cell>
          <cell r="G367">
            <v>0</v>
          </cell>
          <cell r="H367">
            <v>2.3163469450171799</v>
          </cell>
          <cell r="I367">
            <v>0</v>
          </cell>
          <cell r="J367">
            <v>0</v>
          </cell>
          <cell r="K367">
            <v>2.3164792546391797</v>
          </cell>
          <cell r="L367">
            <v>0</v>
          </cell>
          <cell r="M367">
            <v>0</v>
          </cell>
          <cell r="N367">
            <v>9.2655200896907193</v>
          </cell>
        </row>
        <row r="368">
          <cell r="A368" t="str">
            <v>P PRO6</v>
          </cell>
          <cell r="B368">
            <v>11.13985930989452</v>
          </cell>
          <cell r="C368">
            <v>0</v>
          </cell>
          <cell r="D368">
            <v>0</v>
          </cell>
          <cell r="E368">
            <v>11.13985930989452</v>
          </cell>
          <cell r="F368">
            <v>0</v>
          </cell>
          <cell r="G368">
            <v>0</v>
          </cell>
          <cell r="H368">
            <v>11.13985930989452</v>
          </cell>
          <cell r="I368">
            <v>0</v>
          </cell>
          <cell r="J368">
            <v>0</v>
          </cell>
          <cell r="K368">
            <v>11.150162122379307</v>
          </cell>
          <cell r="L368">
            <v>0</v>
          </cell>
          <cell r="M368">
            <v>0</v>
          </cell>
          <cell r="N368">
            <v>44.569740052062869</v>
          </cell>
        </row>
        <row r="369">
          <cell r="A369" t="str">
            <v>P PRO7</v>
          </cell>
          <cell r="C369">
            <v>0</v>
          </cell>
          <cell r="D369">
            <v>0</v>
          </cell>
          <cell r="E369">
            <v>0</v>
          </cell>
          <cell r="F369">
            <v>0</v>
          </cell>
          <cell r="G369">
            <v>0</v>
          </cell>
          <cell r="H369">
            <v>0</v>
          </cell>
          <cell r="I369">
            <v>0</v>
          </cell>
          <cell r="J369">
            <v>0</v>
          </cell>
          <cell r="K369">
            <v>0</v>
          </cell>
          <cell r="L369">
            <v>0</v>
          </cell>
          <cell r="M369">
            <v>0</v>
          </cell>
          <cell r="N369">
            <v>0</v>
          </cell>
        </row>
        <row r="370">
          <cell r="A370" t="str">
            <v>P PRO8</v>
          </cell>
          <cell r="C370">
            <v>0</v>
          </cell>
          <cell r="D370">
            <v>0</v>
          </cell>
          <cell r="E370">
            <v>0</v>
          </cell>
          <cell r="F370">
            <v>0</v>
          </cell>
          <cell r="G370">
            <v>0</v>
          </cell>
          <cell r="H370">
            <v>0</v>
          </cell>
          <cell r="I370">
            <v>0</v>
          </cell>
          <cell r="J370">
            <v>0</v>
          </cell>
          <cell r="K370">
            <v>0</v>
          </cell>
          <cell r="L370">
            <v>0</v>
          </cell>
          <cell r="M370">
            <v>0</v>
          </cell>
          <cell r="N370">
            <v>0</v>
          </cell>
        </row>
        <row r="371">
          <cell r="A371" t="str">
            <v>P PRO9</v>
          </cell>
          <cell r="B371">
            <v>0</v>
          </cell>
          <cell r="C371">
            <v>0</v>
          </cell>
          <cell r="D371">
            <v>0</v>
          </cell>
          <cell r="E371">
            <v>0</v>
          </cell>
          <cell r="F371">
            <v>0</v>
          </cell>
          <cell r="G371">
            <v>0</v>
          </cell>
          <cell r="H371">
            <v>1.2081788797250901</v>
          </cell>
          <cell r="I371">
            <v>0</v>
          </cell>
          <cell r="J371">
            <v>0</v>
          </cell>
          <cell r="K371">
            <v>1.2081788797250901</v>
          </cell>
          <cell r="L371">
            <v>0</v>
          </cell>
          <cell r="M371">
            <v>0</v>
          </cell>
          <cell r="N371">
            <v>2.4163577594501802</v>
          </cell>
        </row>
        <row r="372">
          <cell r="A372" t="str">
            <v>PAR</v>
          </cell>
          <cell r="F372">
            <v>0</v>
          </cell>
          <cell r="L372">
            <v>0</v>
          </cell>
          <cell r="N372">
            <v>0</v>
          </cell>
        </row>
        <row r="373">
          <cell r="A373" t="str">
            <v>PAR $+CER</v>
          </cell>
          <cell r="D373">
            <v>0</v>
          </cell>
          <cell r="J373">
            <v>0</v>
          </cell>
          <cell r="N373">
            <v>0</v>
          </cell>
        </row>
        <row r="374">
          <cell r="A374" t="str">
            <v>PAR EUR</v>
          </cell>
          <cell r="D374">
            <v>0</v>
          </cell>
          <cell r="J374">
            <v>0</v>
          </cell>
          <cell r="N374">
            <v>0</v>
          </cell>
        </row>
        <row r="375">
          <cell r="A375" t="str">
            <v>PAR JPY</v>
          </cell>
          <cell r="D375">
            <v>0</v>
          </cell>
          <cell r="J375">
            <v>0</v>
          </cell>
          <cell r="N375">
            <v>0</v>
          </cell>
        </row>
        <row r="376">
          <cell r="A376" t="str">
            <v>PAR USD</v>
          </cell>
          <cell r="D376">
            <v>0</v>
          </cell>
          <cell r="J376">
            <v>0</v>
          </cell>
          <cell r="N376">
            <v>0</v>
          </cell>
        </row>
        <row r="377">
          <cell r="A377" t="str">
            <v>PARDM</v>
          </cell>
          <cell r="F377">
            <v>0</v>
          </cell>
          <cell r="L377">
            <v>0</v>
          </cell>
          <cell r="N377">
            <v>0</v>
          </cell>
        </row>
        <row r="378">
          <cell r="A378" t="str">
            <v>PRE5</v>
          </cell>
          <cell r="C378">
            <v>21.638861608437285</v>
          </cell>
          <cell r="D378">
            <v>21.638861608437285</v>
          </cell>
          <cell r="E378">
            <v>21.638861608437285</v>
          </cell>
          <cell r="F378">
            <v>21.638861608437285</v>
          </cell>
          <cell r="G378">
            <v>21.638861608437285</v>
          </cell>
          <cell r="H378">
            <v>21.638861608437285</v>
          </cell>
          <cell r="I378">
            <v>21.638861608437285</v>
          </cell>
          <cell r="J378">
            <v>21.638861608437285</v>
          </cell>
          <cell r="K378">
            <v>21.638861608437285</v>
          </cell>
          <cell r="L378">
            <v>21.638861608437285</v>
          </cell>
          <cell r="M378">
            <v>21.638861608437285</v>
          </cell>
          <cell r="N378">
            <v>238.02747769281012</v>
          </cell>
        </row>
        <row r="379">
          <cell r="A379" t="str">
            <v>PRE6</v>
          </cell>
          <cell r="C379">
            <v>0.19425919763569099</v>
          </cell>
          <cell r="D379">
            <v>0.19425919763569099</v>
          </cell>
          <cell r="E379">
            <v>0.19425919763569099</v>
          </cell>
          <cell r="F379">
            <v>0.19425919763569099</v>
          </cell>
          <cell r="G379">
            <v>0.19425919763569099</v>
          </cell>
          <cell r="H379">
            <v>0.19425919763569099</v>
          </cell>
          <cell r="I379">
            <v>0.19425919763569099</v>
          </cell>
          <cell r="J379">
            <v>0.19425919763569099</v>
          </cell>
          <cell r="K379">
            <v>0.19425919763569099</v>
          </cell>
          <cell r="L379">
            <v>0.19425919763569099</v>
          </cell>
          <cell r="M379">
            <v>0.19425919763569099</v>
          </cell>
          <cell r="N379">
            <v>2.1368511739926013</v>
          </cell>
        </row>
        <row r="380">
          <cell r="A380" t="str">
            <v>PRO1</v>
          </cell>
          <cell r="B380">
            <v>0.22863392783505099</v>
          </cell>
          <cell r="C380">
            <v>0.22863392783505099</v>
          </cell>
          <cell r="D380">
            <v>0.22863392783505099</v>
          </cell>
          <cell r="E380">
            <v>0.22863392783505099</v>
          </cell>
          <cell r="F380">
            <v>0.22863392783505099</v>
          </cell>
          <cell r="G380">
            <v>0.22863392783505099</v>
          </cell>
          <cell r="H380">
            <v>0.22863392783505099</v>
          </cell>
          <cell r="I380">
            <v>0.22863392783505099</v>
          </cell>
          <cell r="J380">
            <v>0.22863392783505099</v>
          </cell>
          <cell r="K380">
            <v>0.22863392783505099</v>
          </cell>
          <cell r="L380">
            <v>0.22863392783505099</v>
          </cell>
          <cell r="M380">
            <v>0.22863392783505099</v>
          </cell>
          <cell r="N380">
            <v>2.743607134020611</v>
          </cell>
        </row>
        <row r="381">
          <cell r="A381" t="str">
            <v>PRO10</v>
          </cell>
          <cell r="B381">
            <v>0.59741532842668599</v>
          </cell>
          <cell r="E381">
            <v>0.59741532842668599</v>
          </cell>
          <cell r="H381">
            <v>0.59741532842668599</v>
          </cell>
          <cell r="K381">
            <v>0.59741532842668599</v>
          </cell>
          <cell r="N381">
            <v>2.389661313706744</v>
          </cell>
        </row>
        <row r="382">
          <cell r="A382" t="str">
            <v>PRO2</v>
          </cell>
          <cell r="B382">
            <v>1.096338613215156</v>
          </cell>
          <cell r="C382">
            <v>1.096338613215156</v>
          </cell>
          <cell r="D382">
            <v>1.096338613215156</v>
          </cell>
          <cell r="E382">
            <v>1.096338613215156</v>
          </cell>
          <cell r="F382">
            <v>1.096338613215156</v>
          </cell>
          <cell r="G382">
            <v>1.096338613215156</v>
          </cell>
          <cell r="H382">
            <v>1.096338613215156</v>
          </cell>
          <cell r="I382">
            <v>1.096338613215156</v>
          </cell>
          <cell r="J382">
            <v>1.096338613215156</v>
          </cell>
          <cell r="K382">
            <v>1.096338613215156</v>
          </cell>
          <cell r="L382">
            <v>1.096338613215156</v>
          </cell>
          <cell r="M382">
            <v>1.096338613215156</v>
          </cell>
          <cell r="N382">
            <v>13.156063358581873</v>
          </cell>
        </row>
        <row r="383">
          <cell r="A383" t="str">
            <v>PRO3</v>
          </cell>
          <cell r="B383">
            <v>0.10126101374570448</v>
          </cell>
          <cell r="C383">
            <v>0.10126101374570448</v>
          </cell>
          <cell r="D383">
            <v>0.10126101374570448</v>
          </cell>
          <cell r="E383">
            <v>0.10126101374570448</v>
          </cell>
          <cell r="F383">
            <v>0.10126101374570448</v>
          </cell>
          <cell r="G383">
            <v>0.10126101374570448</v>
          </cell>
          <cell r="H383">
            <v>0.10126101374570448</v>
          </cell>
          <cell r="I383">
            <v>0.10126101374570448</v>
          </cell>
          <cell r="J383">
            <v>0.10126101374570448</v>
          </cell>
          <cell r="K383">
            <v>0.10126101374570448</v>
          </cell>
          <cell r="L383">
            <v>0.10126101374570448</v>
          </cell>
          <cell r="M383">
            <v>0.10126101374570448</v>
          </cell>
          <cell r="N383">
            <v>1.2151321649484537</v>
          </cell>
        </row>
        <row r="384">
          <cell r="A384" t="str">
            <v>PRO4</v>
          </cell>
          <cell r="B384">
            <v>3.5862716545950186</v>
          </cell>
          <cell r="C384">
            <v>3.5862716545950186</v>
          </cell>
          <cell r="D384">
            <v>3.5862716545950186</v>
          </cell>
          <cell r="E384">
            <v>3.5862716545950186</v>
          </cell>
          <cell r="F384">
            <v>3.5862716545950186</v>
          </cell>
          <cell r="G384">
            <v>3.5862716545950186</v>
          </cell>
          <cell r="H384">
            <v>3.5862716545950186</v>
          </cell>
          <cell r="I384">
            <v>3.5862716545950186</v>
          </cell>
          <cell r="J384">
            <v>3.5862716545950186</v>
          </cell>
          <cell r="K384">
            <v>3.5862716545950186</v>
          </cell>
          <cell r="L384">
            <v>3.5862716545950186</v>
          </cell>
          <cell r="M384">
            <v>3.5862716545950186</v>
          </cell>
          <cell r="N384">
            <v>43.035259855140218</v>
          </cell>
        </row>
        <row r="385">
          <cell r="A385" t="str">
            <v>PRO5</v>
          </cell>
          <cell r="B385">
            <v>0.30732511340206203</v>
          </cell>
          <cell r="E385">
            <v>0.30732511340206203</v>
          </cell>
          <cell r="H385">
            <v>0.30732511340206203</v>
          </cell>
          <cell r="K385">
            <v>0.30732511340206203</v>
          </cell>
          <cell r="N385">
            <v>1.2293004536082481</v>
          </cell>
        </row>
        <row r="386">
          <cell r="A386" t="str">
            <v>PRO6</v>
          </cell>
          <cell r="B386">
            <v>3.7463632326993714</v>
          </cell>
          <cell r="E386">
            <v>3.7463632326993714</v>
          </cell>
          <cell r="H386">
            <v>3.7463632326993714</v>
          </cell>
          <cell r="K386">
            <v>3.7463632326993714</v>
          </cell>
          <cell r="N386">
            <v>14.985452930797486</v>
          </cell>
        </row>
        <row r="387">
          <cell r="A387" t="str">
            <v>PRO7</v>
          </cell>
          <cell r="B387">
            <v>1.55675258839667</v>
          </cell>
          <cell r="C387">
            <v>10.630315991433648</v>
          </cell>
          <cell r="D387">
            <v>10.630315991433648</v>
          </cell>
          <cell r="E387">
            <v>10.630315991433648</v>
          </cell>
          <cell r="F387">
            <v>10.630315991433648</v>
          </cell>
          <cell r="G387">
            <v>10.630315991433648</v>
          </cell>
          <cell r="H387">
            <v>10.630315991433648</v>
          </cell>
          <cell r="I387">
            <v>10.630315991433648</v>
          </cell>
          <cell r="J387">
            <v>10.630315991433648</v>
          </cell>
          <cell r="K387">
            <v>10.630315991433648</v>
          </cell>
          <cell r="L387">
            <v>10.630315991433648</v>
          </cell>
          <cell r="M387">
            <v>10.630315991433648</v>
          </cell>
          <cell r="N387">
            <v>118.4902284941668</v>
          </cell>
        </row>
        <row r="388">
          <cell r="A388" t="str">
            <v>PRO8</v>
          </cell>
          <cell r="C388">
            <v>1.0971268038019099E-2</v>
          </cell>
          <cell r="D388">
            <v>1.0971268038019099E-2</v>
          </cell>
          <cell r="E388">
            <v>1.0971268038019099E-2</v>
          </cell>
          <cell r="F388">
            <v>1.0971268038019099E-2</v>
          </cell>
          <cell r="G388">
            <v>1.0971268038019099E-2</v>
          </cell>
          <cell r="H388">
            <v>1.0971268038019099E-2</v>
          </cell>
          <cell r="I388">
            <v>1.0971268038019099E-2</v>
          </cell>
          <cell r="J388">
            <v>1.0971268038019099E-2</v>
          </cell>
          <cell r="K388">
            <v>1.0971268038019099E-2</v>
          </cell>
          <cell r="L388">
            <v>1.0971268038019099E-2</v>
          </cell>
          <cell r="M388">
            <v>1.0971268038019099E-2</v>
          </cell>
          <cell r="N388">
            <v>0.12068394841821006</v>
          </cell>
        </row>
        <row r="389">
          <cell r="A389" t="str">
            <v>PRO9</v>
          </cell>
          <cell r="B389">
            <v>0.35643405154639135</v>
          </cell>
          <cell r="E389">
            <v>0.35643405154639135</v>
          </cell>
          <cell r="H389">
            <v>0.35643405154639135</v>
          </cell>
          <cell r="K389">
            <v>0.35643405154639135</v>
          </cell>
          <cell r="N389">
            <v>1.4257362061855654</v>
          </cell>
        </row>
        <row r="390">
          <cell r="A390" t="str">
            <v>SABA/INTGM</v>
          </cell>
          <cell r="C390">
            <v>9.6827849999999993E-2</v>
          </cell>
          <cell r="F390">
            <v>0.31119439000000004</v>
          </cell>
          <cell r="I390">
            <v>9.6827849999999993E-2</v>
          </cell>
          <cell r="L390">
            <v>0.31119439000000004</v>
          </cell>
          <cell r="N390">
            <v>0.81604448000000007</v>
          </cell>
        </row>
        <row r="391">
          <cell r="A391" t="str">
            <v>SGP/TESORO</v>
          </cell>
          <cell r="B391">
            <v>0.39622996000000005</v>
          </cell>
          <cell r="H391">
            <v>0.39622996000000005</v>
          </cell>
          <cell r="N391">
            <v>0.7924599200000001</v>
          </cell>
        </row>
        <row r="392">
          <cell r="A392" t="str">
            <v>SUD/YACYRETA</v>
          </cell>
          <cell r="B392">
            <v>0.38969423999999997</v>
          </cell>
          <cell r="D392">
            <v>0.38969410999999998</v>
          </cell>
          <cell r="G392">
            <v>0.38969422999999997</v>
          </cell>
          <cell r="J392">
            <v>0.38969423999999997</v>
          </cell>
          <cell r="N392">
            <v>1.5587768199999998</v>
          </cell>
        </row>
        <row r="393">
          <cell r="A393" t="str">
            <v>TBA/TESORO</v>
          </cell>
          <cell r="B393">
            <v>0.3441630962199313</v>
          </cell>
          <cell r="C393">
            <v>0.3441630962199313</v>
          </cell>
          <cell r="D393">
            <v>0.3441630962199313</v>
          </cell>
          <cell r="E393">
            <v>0.3441630962199313</v>
          </cell>
          <cell r="N393">
            <v>1.3766523848797252</v>
          </cell>
        </row>
        <row r="394">
          <cell r="A394" t="str">
            <v>TECH/MOSP</v>
          </cell>
          <cell r="D394">
            <v>5.7012660000000007E-2</v>
          </cell>
          <cell r="N394">
            <v>5.7012660000000007E-2</v>
          </cell>
        </row>
        <row r="395">
          <cell r="A395" t="str">
            <v>VARIOS/PAMI</v>
          </cell>
          <cell r="B395">
            <v>29.744335426116887</v>
          </cell>
          <cell r="C395">
            <v>2.9072003436426103E-2</v>
          </cell>
          <cell r="D395">
            <v>2.9072003436426103E-2</v>
          </cell>
          <cell r="E395">
            <v>29.744335426116887</v>
          </cell>
          <cell r="H395">
            <v>29.715263422680462</v>
          </cell>
          <cell r="N395">
            <v>89.262078281787083</v>
          </cell>
        </row>
        <row r="396">
          <cell r="A396" t="str">
            <v>VER 1</v>
          </cell>
          <cell r="C396">
            <v>3.5433064236682901</v>
          </cell>
          <cell r="I396">
            <v>3.5433064236682901</v>
          </cell>
          <cell r="N396">
            <v>7.0866128473365801</v>
          </cell>
        </row>
        <row r="397">
          <cell r="A397" t="str">
            <v>VER 2</v>
          </cell>
          <cell r="C397">
            <v>2.5123669432090598</v>
          </cell>
          <cell r="I397">
            <v>2.5123669432090598</v>
          </cell>
          <cell r="N397">
            <v>5.0247338864181197</v>
          </cell>
        </row>
        <row r="398">
          <cell r="A398" t="str">
            <v>WBC/RELEXT</v>
          </cell>
          <cell r="B398">
            <v>2.534167175106768E-3</v>
          </cell>
          <cell r="C398">
            <v>2.8895286760219621E-3</v>
          </cell>
          <cell r="D398">
            <v>3.6536760219646118E-3</v>
          </cell>
          <cell r="E398">
            <v>1.6334960341671751E-3</v>
          </cell>
          <cell r="F398">
            <v>1.8720790115924388E-3</v>
          </cell>
          <cell r="G398">
            <v>2.2242525930445409E-3</v>
          </cell>
          <cell r="H398">
            <v>2.4604484441732789E-3</v>
          </cell>
          <cell r="I398">
            <v>3.5947376449054326E-3</v>
          </cell>
          <cell r="J398">
            <v>1.5700884685784019E-3</v>
          </cell>
          <cell r="K398">
            <v>1.805529286150096E-3</v>
          </cell>
          <cell r="L398">
            <v>2.1525930445393583E-3</v>
          </cell>
          <cell r="M398">
            <v>2.385539963392315E-3</v>
          </cell>
          <cell r="N398">
            <v>2.8776136363636382E-2</v>
          </cell>
        </row>
        <row r="399">
          <cell r="A399" t="str">
            <v>WEST/CONEA</v>
          </cell>
          <cell r="B399">
            <v>0</v>
          </cell>
          <cell r="C399">
            <v>0</v>
          </cell>
          <cell r="D399">
            <v>22.386230020430236</v>
          </cell>
          <cell r="H399">
            <v>0</v>
          </cell>
          <cell r="J399">
            <v>22.386230020430236</v>
          </cell>
          <cell r="N399">
            <v>44.772460040860473</v>
          </cell>
        </row>
        <row r="400">
          <cell r="A400" t="str">
            <v>#N/A</v>
          </cell>
          <cell r="B400">
            <v>0.1952059862542955</v>
          </cell>
          <cell r="C400">
            <v>0.1952059862542955</v>
          </cell>
          <cell r="D400">
            <v>0.1952059862542955</v>
          </cell>
          <cell r="E400">
            <v>0.1952059862542955</v>
          </cell>
          <cell r="F400">
            <v>0.1952059862542955</v>
          </cell>
          <cell r="G400">
            <v>0.1952059862542955</v>
          </cell>
          <cell r="H400">
            <v>0.1952059862542955</v>
          </cell>
          <cell r="I400">
            <v>0.1952059862542955</v>
          </cell>
          <cell r="J400">
            <v>0.1952059862542955</v>
          </cell>
          <cell r="K400">
            <v>0.1952059862542955</v>
          </cell>
          <cell r="L400">
            <v>0.1952059862542955</v>
          </cell>
          <cell r="M400">
            <v>0.1952059862542955</v>
          </cell>
          <cell r="N400">
            <v>2.3424718350515459</v>
          </cell>
        </row>
        <row r="401">
          <cell r="A401" t="str">
            <v>Total general</v>
          </cell>
          <cell r="B401">
            <v>1113.5643933095125</v>
          </cell>
          <cell r="C401">
            <v>1758.7178619799938</v>
          </cell>
          <cell r="D401">
            <v>553.46233676148586</v>
          </cell>
          <cell r="E401">
            <v>1857.5571873557828</v>
          </cell>
          <cell r="F401">
            <v>1596.6493650725322</v>
          </cell>
          <cell r="G401">
            <v>1420.5600729003631</v>
          </cell>
          <cell r="H401">
            <v>1422.9516760115696</v>
          </cell>
          <cell r="I401">
            <v>2755.514500226046</v>
          </cell>
          <cell r="J401">
            <v>1716.9746647865338</v>
          </cell>
          <cell r="K401">
            <v>1373.886189965526</v>
          </cell>
          <cell r="L401">
            <v>610.27238381253301</v>
          </cell>
          <cell r="M401">
            <v>1753.6395680678279</v>
          </cell>
          <cell r="N401">
            <v>17933.750200249699</v>
          </cell>
        </row>
      </sheetData>
      <sheetData sheetId="3" refreshError="1"/>
      <sheetData sheetId="4" refreshError="1">
        <row r="3">
          <cell r="A3" t="str">
            <v>DNCI</v>
          </cell>
          <cell r="B3">
            <v>2007</v>
          </cell>
          <cell r="C3">
            <v>2008</v>
          </cell>
          <cell r="D3">
            <v>2009</v>
          </cell>
          <cell r="E3">
            <v>2010</v>
          </cell>
          <cell r="F3">
            <v>2011</v>
          </cell>
          <cell r="G3">
            <v>2012</v>
          </cell>
          <cell r="H3">
            <v>2013</v>
          </cell>
          <cell r="I3">
            <v>2014</v>
          </cell>
          <cell r="J3">
            <v>2015</v>
          </cell>
          <cell r="K3">
            <v>2016</v>
          </cell>
          <cell r="L3">
            <v>2017</v>
          </cell>
          <cell r="M3">
            <v>2018</v>
          </cell>
          <cell r="N3">
            <v>2019</v>
          </cell>
          <cell r="O3">
            <v>2020</v>
          </cell>
          <cell r="P3">
            <v>2021</v>
          </cell>
          <cell r="Q3">
            <v>2022</v>
          </cell>
          <cell r="R3">
            <v>2023</v>
          </cell>
          <cell r="S3">
            <v>2024</v>
          </cell>
          <cell r="T3">
            <v>2025</v>
          </cell>
          <cell r="U3">
            <v>2026</v>
          </cell>
          <cell r="V3">
            <v>2027</v>
          </cell>
          <cell r="W3">
            <v>2028</v>
          </cell>
          <cell r="X3">
            <v>2029</v>
          </cell>
          <cell r="Y3">
            <v>2030</v>
          </cell>
          <cell r="Z3">
            <v>2031</v>
          </cell>
          <cell r="AA3">
            <v>2032</v>
          </cell>
          <cell r="AB3">
            <v>2033</v>
          </cell>
          <cell r="AC3">
            <v>2034</v>
          </cell>
          <cell r="AD3">
            <v>2035</v>
          </cell>
          <cell r="AE3">
            <v>2036</v>
          </cell>
          <cell r="AF3">
            <v>2037</v>
          </cell>
          <cell r="AG3">
            <v>2038</v>
          </cell>
          <cell r="AH3">
            <v>2039</v>
          </cell>
          <cell r="AI3">
            <v>2040</v>
          </cell>
          <cell r="AJ3">
            <v>2041</v>
          </cell>
          <cell r="AK3">
            <v>2042</v>
          </cell>
          <cell r="AL3">
            <v>2043</v>
          </cell>
          <cell r="AM3">
            <v>2044</v>
          </cell>
          <cell r="AN3">
            <v>2045</v>
          </cell>
          <cell r="AO3">
            <v>2046</v>
          </cell>
          <cell r="AP3">
            <v>2047</v>
          </cell>
          <cell r="AQ3">
            <v>2048</v>
          </cell>
          <cell r="AR3">
            <v>2049</v>
          </cell>
          <cell r="AS3">
            <v>2050</v>
          </cell>
          <cell r="AT3">
            <v>2051</v>
          </cell>
          <cell r="AU3">
            <v>2052</v>
          </cell>
          <cell r="AV3">
            <v>2053</v>
          </cell>
          <cell r="AW3">
            <v>2054</v>
          </cell>
          <cell r="AX3">
            <v>2055</v>
          </cell>
          <cell r="AY3">
            <v>2056</v>
          </cell>
          <cell r="AZ3">
            <v>2057</v>
          </cell>
          <cell r="BA3">
            <v>2058</v>
          </cell>
          <cell r="BB3">
            <v>2059</v>
          </cell>
          <cell r="BC3">
            <v>2060</v>
          </cell>
          <cell r="BD3">
            <v>2061</v>
          </cell>
          <cell r="BE3">
            <v>2062</v>
          </cell>
          <cell r="BF3">
            <v>2063</v>
          </cell>
          <cell r="BG3">
            <v>2064</v>
          </cell>
          <cell r="BH3">
            <v>2065</v>
          </cell>
          <cell r="BI3">
            <v>2066</v>
          </cell>
          <cell r="BJ3">
            <v>2067</v>
          </cell>
          <cell r="BK3">
            <v>2068</v>
          </cell>
          <cell r="BL3">
            <v>2069</v>
          </cell>
          <cell r="BM3">
            <v>2070</v>
          </cell>
          <cell r="BN3">
            <v>2071</v>
          </cell>
          <cell r="BO3">
            <v>2072</v>
          </cell>
          <cell r="BP3">
            <v>2073</v>
          </cell>
          <cell r="BQ3">
            <v>2074</v>
          </cell>
          <cell r="BR3">
            <v>2075</v>
          </cell>
          <cell r="BS3">
            <v>2076</v>
          </cell>
          <cell r="BT3">
            <v>2077</v>
          </cell>
          <cell r="BU3">
            <v>2078</v>
          </cell>
          <cell r="BV3">
            <v>2079</v>
          </cell>
          <cell r="BW3">
            <v>2080</v>
          </cell>
          <cell r="BX3">
            <v>2081</v>
          </cell>
          <cell r="BY3">
            <v>2082</v>
          </cell>
          <cell r="BZ3">
            <v>2083</v>
          </cell>
          <cell r="CA3">
            <v>2084</v>
          </cell>
          <cell r="CB3">
            <v>2085</v>
          </cell>
          <cell r="CC3">
            <v>2086</v>
          </cell>
          <cell r="CD3">
            <v>2087</v>
          </cell>
          <cell r="CE3">
            <v>2088</v>
          </cell>
          <cell r="CF3">
            <v>2089</v>
          </cell>
          <cell r="CG3" t="str">
            <v>Total general</v>
          </cell>
          <cell r="CH3" t="str">
            <v>2010 y +</v>
          </cell>
        </row>
        <row r="4">
          <cell r="A4">
            <v>1</v>
          </cell>
          <cell r="B4">
            <v>2</v>
          </cell>
          <cell r="C4">
            <v>3</v>
          </cell>
          <cell r="D4">
            <v>4</v>
          </cell>
          <cell r="E4">
            <v>5</v>
          </cell>
          <cell r="F4">
            <v>6</v>
          </cell>
          <cell r="G4">
            <v>7</v>
          </cell>
          <cell r="H4">
            <v>8</v>
          </cell>
          <cell r="I4">
            <v>9</v>
          </cell>
          <cell r="J4">
            <v>10</v>
          </cell>
          <cell r="K4">
            <v>11</v>
          </cell>
          <cell r="L4">
            <v>12</v>
          </cell>
          <cell r="M4">
            <v>13</v>
          </cell>
          <cell r="N4">
            <v>14</v>
          </cell>
          <cell r="O4">
            <v>15</v>
          </cell>
          <cell r="P4">
            <v>16</v>
          </cell>
          <cell r="Q4">
            <v>17</v>
          </cell>
          <cell r="R4">
            <v>18</v>
          </cell>
          <cell r="S4">
            <v>19</v>
          </cell>
          <cell r="T4">
            <v>20</v>
          </cell>
          <cell r="U4">
            <v>21</v>
          </cell>
          <cell r="V4">
            <v>22</v>
          </cell>
          <cell r="W4">
            <v>23</v>
          </cell>
          <cell r="X4">
            <v>24</v>
          </cell>
          <cell r="Y4">
            <v>25</v>
          </cell>
          <cell r="Z4">
            <v>26</v>
          </cell>
          <cell r="AA4">
            <v>27</v>
          </cell>
          <cell r="AB4">
            <v>28</v>
          </cell>
          <cell r="AC4">
            <v>29</v>
          </cell>
          <cell r="AD4">
            <v>30</v>
          </cell>
          <cell r="AE4">
            <v>31</v>
          </cell>
          <cell r="AF4">
            <v>32</v>
          </cell>
          <cell r="AG4">
            <v>33</v>
          </cell>
          <cell r="AH4">
            <v>34</v>
          </cell>
          <cell r="AI4">
            <v>35</v>
          </cell>
          <cell r="AJ4">
            <v>36</v>
          </cell>
          <cell r="AK4">
            <v>37</v>
          </cell>
          <cell r="AL4">
            <v>38</v>
          </cell>
          <cell r="AM4">
            <v>39</v>
          </cell>
          <cell r="AN4">
            <v>40</v>
          </cell>
          <cell r="AO4">
            <v>41</v>
          </cell>
          <cell r="AP4">
            <v>42</v>
          </cell>
          <cell r="AQ4">
            <v>43</v>
          </cell>
          <cell r="AR4">
            <v>44</v>
          </cell>
          <cell r="AS4">
            <v>45</v>
          </cell>
          <cell r="AT4">
            <v>46</v>
          </cell>
          <cell r="AU4">
            <v>47</v>
          </cell>
          <cell r="AV4">
            <v>48</v>
          </cell>
          <cell r="AW4">
            <v>49</v>
          </cell>
          <cell r="AX4">
            <v>50</v>
          </cell>
          <cell r="AY4">
            <v>51</v>
          </cell>
          <cell r="AZ4">
            <v>52</v>
          </cell>
          <cell r="BA4">
            <v>53</v>
          </cell>
          <cell r="BB4">
            <v>54</v>
          </cell>
          <cell r="BC4">
            <v>55</v>
          </cell>
          <cell r="BD4">
            <v>56</v>
          </cell>
          <cell r="BE4">
            <v>57</v>
          </cell>
          <cell r="BF4">
            <v>58</v>
          </cell>
          <cell r="BG4">
            <v>59</v>
          </cell>
          <cell r="BH4">
            <v>60</v>
          </cell>
          <cell r="BI4">
            <v>61</v>
          </cell>
          <cell r="BJ4">
            <v>62</v>
          </cell>
          <cell r="BK4">
            <v>63</v>
          </cell>
          <cell r="BL4">
            <v>64</v>
          </cell>
          <cell r="BM4">
            <v>65</v>
          </cell>
          <cell r="BN4">
            <v>66</v>
          </cell>
          <cell r="BO4">
            <v>67</v>
          </cell>
          <cell r="BP4">
            <v>68</v>
          </cell>
          <cell r="BQ4">
            <v>69</v>
          </cell>
          <cell r="BR4">
            <v>70</v>
          </cell>
          <cell r="BS4">
            <v>71</v>
          </cell>
          <cell r="BT4">
            <v>72</v>
          </cell>
          <cell r="BU4">
            <v>73</v>
          </cell>
          <cell r="BV4">
            <v>74</v>
          </cell>
          <cell r="BW4">
            <v>75</v>
          </cell>
          <cell r="BX4">
            <v>76</v>
          </cell>
          <cell r="BY4">
            <v>77</v>
          </cell>
          <cell r="BZ4">
            <v>78</v>
          </cell>
          <cell r="CA4">
            <v>79</v>
          </cell>
          <cell r="CB4">
            <v>80</v>
          </cell>
          <cell r="CC4">
            <v>81</v>
          </cell>
          <cell r="CD4">
            <v>82</v>
          </cell>
          <cell r="CE4">
            <v>83</v>
          </cell>
          <cell r="CF4">
            <v>84</v>
          </cell>
          <cell r="CG4">
            <v>85</v>
          </cell>
          <cell r="CH4">
            <v>86</v>
          </cell>
        </row>
        <row r="5">
          <cell r="A5" t="str">
            <v>ALENIA/FFAA</v>
          </cell>
          <cell r="B5">
            <v>0.80388000000000004</v>
          </cell>
          <cell r="C5">
            <v>3.666992</v>
          </cell>
          <cell r="CG5">
            <v>4.470872</v>
          </cell>
          <cell r="CH5">
            <v>0</v>
          </cell>
        </row>
        <row r="6">
          <cell r="A6" t="str">
            <v>ARMADA-CCI</v>
          </cell>
          <cell r="B6">
            <v>1.0782157285223366</v>
          </cell>
          <cell r="CG6">
            <v>1.0782157285223366</v>
          </cell>
          <cell r="CH6">
            <v>0</v>
          </cell>
        </row>
        <row r="7">
          <cell r="A7" t="str">
            <v>BD07-I $</v>
          </cell>
          <cell r="B7">
            <v>235.99412550652502</v>
          </cell>
          <cell r="CG7">
            <v>235.99412550652502</v>
          </cell>
          <cell r="CH7">
            <v>0</v>
          </cell>
        </row>
        <row r="8">
          <cell r="A8" t="str">
            <v>BD08-UCP</v>
          </cell>
          <cell r="B8">
            <v>216.36737094959</v>
          </cell>
          <cell r="C8">
            <v>216.84379087782401</v>
          </cell>
          <cell r="CG8">
            <v>433.211161827414</v>
          </cell>
          <cell r="CH8">
            <v>0</v>
          </cell>
        </row>
        <row r="9">
          <cell r="A9" t="str">
            <v>BD11-UCP</v>
          </cell>
          <cell r="B9">
            <v>364.40039061493195</v>
          </cell>
          <cell r="C9">
            <v>364.40039061493195</v>
          </cell>
          <cell r="D9">
            <v>364.40039061493195</v>
          </cell>
          <cell r="E9">
            <v>364.40039061493195</v>
          </cell>
          <cell r="F9">
            <v>122.4875262562537</v>
          </cell>
          <cell r="CG9">
            <v>1580.0890887159815</v>
          </cell>
          <cell r="CH9">
            <v>486.88791687118567</v>
          </cell>
        </row>
        <row r="10">
          <cell r="A10" t="str">
            <v>BD12-I u$s</v>
          </cell>
          <cell r="B10">
            <v>1523.6552460299999</v>
          </cell>
          <cell r="C10">
            <v>1523.6552460299999</v>
          </cell>
          <cell r="D10">
            <v>1523.6552460299999</v>
          </cell>
          <cell r="E10">
            <v>1523.6552460299999</v>
          </cell>
          <cell r="F10">
            <v>1523.6552460299999</v>
          </cell>
          <cell r="G10">
            <v>1651.4148527899999</v>
          </cell>
          <cell r="CG10">
            <v>9269.6910829400003</v>
          </cell>
          <cell r="CH10">
            <v>4698.7253448499996</v>
          </cell>
        </row>
        <row r="11">
          <cell r="A11" t="str">
            <v>BD13-u$s</v>
          </cell>
          <cell r="B11">
            <v>245.462425</v>
          </cell>
          <cell r="C11">
            <v>245.462425</v>
          </cell>
          <cell r="D11">
            <v>245.462425</v>
          </cell>
          <cell r="E11">
            <v>245.462425</v>
          </cell>
          <cell r="F11">
            <v>245.462425</v>
          </cell>
          <cell r="G11">
            <v>245.462425</v>
          </cell>
          <cell r="H11">
            <v>245.462425</v>
          </cell>
          <cell r="CG11">
            <v>1718.2369749999998</v>
          </cell>
          <cell r="CH11">
            <v>981.84969999999998</v>
          </cell>
        </row>
        <row r="12">
          <cell r="A12" t="str">
            <v>BERL/YACYRETA</v>
          </cell>
          <cell r="B12">
            <v>1.1639649320995078</v>
          </cell>
          <cell r="C12">
            <v>1.1639649320995078</v>
          </cell>
          <cell r="D12">
            <v>1.1639649320995078</v>
          </cell>
          <cell r="E12">
            <v>1.1639647878860719</v>
          </cell>
          <cell r="CG12">
            <v>4.6558595841845953</v>
          </cell>
          <cell r="CH12">
            <v>1.1639647878860719</v>
          </cell>
        </row>
        <row r="13">
          <cell r="A13" t="str">
            <v>BESP</v>
          </cell>
          <cell r="B13">
            <v>0</v>
          </cell>
          <cell r="C13">
            <v>54.704999999999998</v>
          </cell>
          <cell r="CG13">
            <v>54.704999999999998</v>
          </cell>
          <cell r="CH13">
            <v>0</v>
          </cell>
        </row>
        <row r="14">
          <cell r="A14" t="str">
            <v>BG05/17</v>
          </cell>
          <cell r="B14">
            <v>0</v>
          </cell>
          <cell r="C14">
            <v>0</v>
          </cell>
          <cell r="D14">
            <v>0</v>
          </cell>
          <cell r="E14">
            <v>0</v>
          </cell>
          <cell r="F14">
            <v>0</v>
          </cell>
          <cell r="G14">
            <v>0</v>
          </cell>
          <cell r="H14">
            <v>0</v>
          </cell>
          <cell r="I14">
            <v>0</v>
          </cell>
          <cell r="J14">
            <v>0</v>
          </cell>
          <cell r="K14">
            <v>0</v>
          </cell>
          <cell r="L14">
            <v>551.40875800000003</v>
          </cell>
          <cell r="CG14">
            <v>551.40875800000003</v>
          </cell>
          <cell r="CH14">
            <v>551.40875800000003</v>
          </cell>
        </row>
        <row r="15">
          <cell r="A15" t="str">
            <v>BG06/27</v>
          </cell>
          <cell r="B15">
            <v>0</v>
          </cell>
          <cell r="C15">
            <v>0</v>
          </cell>
          <cell r="D15">
            <v>0</v>
          </cell>
          <cell r="E15">
            <v>0</v>
          </cell>
          <cell r="F15">
            <v>0</v>
          </cell>
          <cell r="G15">
            <v>0</v>
          </cell>
          <cell r="H15">
            <v>0</v>
          </cell>
          <cell r="I15">
            <v>0</v>
          </cell>
          <cell r="J15">
            <v>0</v>
          </cell>
          <cell r="K15">
            <v>0</v>
          </cell>
          <cell r="L15">
            <v>0</v>
          </cell>
          <cell r="M15">
            <v>0</v>
          </cell>
          <cell r="N15">
            <v>0</v>
          </cell>
          <cell r="O15">
            <v>0</v>
          </cell>
          <cell r="P15">
            <v>0</v>
          </cell>
          <cell r="Q15">
            <v>0</v>
          </cell>
          <cell r="R15">
            <v>0</v>
          </cell>
          <cell r="S15">
            <v>0</v>
          </cell>
          <cell r="T15">
            <v>0</v>
          </cell>
          <cell r="U15">
            <v>0</v>
          </cell>
          <cell r="V15">
            <v>197.06399901</v>
          </cell>
          <cell r="CG15">
            <v>197.06399901</v>
          </cell>
          <cell r="CH15">
            <v>197.06399901</v>
          </cell>
        </row>
        <row r="16">
          <cell r="A16" t="str">
            <v>BG08/19</v>
          </cell>
          <cell r="B16">
            <v>0</v>
          </cell>
          <cell r="C16">
            <v>0</v>
          </cell>
          <cell r="D16">
            <v>0</v>
          </cell>
          <cell r="E16">
            <v>0</v>
          </cell>
          <cell r="F16">
            <v>0</v>
          </cell>
          <cell r="G16">
            <v>0</v>
          </cell>
          <cell r="H16">
            <v>0</v>
          </cell>
          <cell r="I16">
            <v>0</v>
          </cell>
          <cell r="J16">
            <v>0</v>
          </cell>
          <cell r="K16">
            <v>0</v>
          </cell>
          <cell r="L16">
            <v>0</v>
          </cell>
          <cell r="M16">
            <v>0</v>
          </cell>
          <cell r="N16">
            <v>59.373998</v>
          </cell>
          <cell r="CG16">
            <v>59.373998</v>
          </cell>
          <cell r="CH16">
            <v>59.373998</v>
          </cell>
        </row>
        <row r="17">
          <cell r="A17" t="str">
            <v>BG08/Pesificado</v>
          </cell>
          <cell r="B17">
            <v>7.7748179373584199E-3</v>
          </cell>
          <cell r="C17">
            <v>7.78416520376983E-3</v>
          </cell>
          <cell r="CG17">
            <v>1.555898314112825E-2</v>
          </cell>
          <cell r="CH17">
            <v>0</v>
          </cell>
        </row>
        <row r="18">
          <cell r="A18" t="str">
            <v>BG09/09</v>
          </cell>
          <cell r="B18">
            <v>0</v>
          </cell>
          <cell r="C18">
            <v>0</v>
          </cell>
          <cell r="D18">
            <v>384.63801000000001</v>
          </cell>
          <cell r="CG18">
            <v>384.63801000000001</v>
          </cell>
          <cell r="CH18">
            <v>0</v>
          </cell>
        </row>
        <row r="19">
          <cell r="A19" t="str">
            <v>BG10/20</v>
          </cell>
          <cell r="B19">
            <v>0</v>
          </cell>
          <cell r="C19">
            <v>0</v>
          </cell>
          <cell r="D19">
            <v>0</v>
          </cell>
          <cell r="E19">
            <v>0</v>
          </cell>
          <cell r="F19">
            <v>0</v>
          </cell>
          <cell r="G19">
            <v>0</v>
          </cell>
          <cell r="H19">
            <v>0</v>
          </cell>
          <cell r="I19">
            <v>0</v>
          </cell>
          <cell r="J19">
            <v>0</v>
          </cell>
          <cell r="K19">
            <v>0</v>
          </cell>
          <cell r="L19">
            <v>0</v>
          </cell>
          <cell r="M19">
            <v>0</v>
          </cell>
          <cell r="N19">
            <v>0</v>
          </cell>
          <cell r="O19">
            <v>84.243998000000005</v>
          </cell>
          <cell r="CG19">
            <v>84.243998000000005</v>
          </cell>
          <cell r="CH19">
            <v>84.243998000000005</v>
          </cell>
        </row>
        <row r="20">
          <cell r="A20" t="str">
            <v>BG11/10</v>
          </cell>
          <cell r="B20">
            <v>0</v>
          </cell>
          <cell r="C20">
            <v>0</v>
          </cell>
          <cell r="D20">
            <v>0</v>
          </cell>
          <cell r="E20">
            <v>200.99799901</v>
          </cell>
          <cell r="CG20">
            <v>200.99799901</v>
          </cell>
          <cell r="CH20">
            <v>200.99799901</v>
          </cell>
        </row>
        <row r="21">
          <cell r="A21" t="str">
            <v>BG12/15</v>
          </cell>
          <cell r="B21">
            <v>0</v>
          </cell>
          <cell r="C21">
            <v>0</v>
          </cell>
          <cell r="D21">
            <v>0</v>
          </cell>
          <cell r="E21">
            <v>0</v>
          </cell>
          <cell r="F21">
            <v>0</v>
          </cell>
          <cell r="G21">
            <v>0</v>
          </cell>
          <cell r="H21">
            <v>0</v>
          </cell>
          <cell r="I21">
            <v>0</v>
          </cell>
          <cell r="J21">
            <v>169.778999</v>
          </cell>
          <cell r="CG21">
            <v>169.778999</v>
          </cell>
          <cell r="CH21">
            <v>169.778999</v>
          </cell>
        </row>
        <row r="22">
          <cell r="A22" t="str">
            <v>BG13/30</v>
          </cell>
          <cell r="B22">
            <v>0</v>
          </cell>
          <cell r="C22">
            <v>0</v>
          </cell>
          <cell r="D22">
            <v>0</v>
          </cell>
          <cell r="E22">
            <v>0</v>
          </cell>
          <cell r="F22">
            <v>0</v>
          </cell>
          <cell r="G22">
            <v>0</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0</v>
          </cell>
          <cell r="W22">
            <v>0</v>
          </cell>
          <cell r="X22">
            <v>0</v>
          </cell>
          <cell r="Y22">
            <v>124.38500000000001</v>
          </cell>
          <cell r="CG22">
            <v>124.38500000000001</v>
          </cell>
          <cell r="CH22">
            <v>124.38500000000001</v>
          </cell>
        </row>
        <row r="23">
          <cell r="A23" t="str">
            <v>BG14/31</v>
          </cell>
          <cell r="B23">
            <v>0</v>
          </cell>
          <cell r="C23">
            <v>0</v>
          </cell>
          <cell r="D23">
            <v>0</v>
          </cell>
          <cell r="E23">
            <v>0</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v>2.4E-2</v>
          </cell>
          <cell r="CG23">
            <v>2.4E-2</v>
          </cell>
          <cell r="CH23">
            <v>2.4E-2</v>
          </cell>
        </row>
        <row r="24">
          <cell r="A24" t="str">
            <v>BG15/12</v>
          </cell>
          <cell r="B24">
            <v>0</v>
          </cell>
          <cell r="C24">
            <v>0</v>
          </cell>
          <cell r="D24">
            <v>0</v>
          </cell>
          <cell r="E24">
            <v>0</v>
          </cell>
          <cell r="F24">
            <v>0</v>
          </cell>
          <cell r="G24">
            <v>168.03500099999999</v>
          </cell>
          <cell r="CG24">
            <v>168.03500099999999</v>
          </cell>
          <cell r="CH24">
            <v>168.03500099999999</v>
          </cell>
        </row>
        <row r="25">
          <cell r="A25" t="str">
            <v>BG16/08$</v>
          </cell>
          <cell r="B25">
            <v>0</v>
          </cell>
          <cell r="C25">
            <v>595.39718800000003</v>
          </cell>
          <cell r="CG25">
            <v>595.39718800000003</v>
          </cell>
          <cell r="CH25">
            <v>0</v>
          </cell>
        </row>
        <row r="26">
          <cell r="A26" t="str">
            <v>BG17/08</v>
          </cell>
          <cell r="B26">
            <v>146.96242316000001</v>
          </cell>
          <cell r="C26">
            <v>147.13884864000002</v>
          </cell>
          <cell r="CG26">
            <v>294.10127180000006</v>
          </cell>
          <cell r="CH26">
            <v>0</v>
          </cell>
        </row>
        <row r="27">
          <cell r="A27" t="str">
            <v>BG18/18</v>
          </cell>
          <cell r="B27">
            <v>0</v>
          </cell>
          <cell r="C27">
            <v>0</v>
          </cell>
          <cell r="D27">
            <v>0</v>
          </cell>
          <cell r="E27">
            <v>0</v>
          </cell>
          <cell r="F27">
            <v>0</v>
          </cell>
          <cell r="G27">
            <v>0</v>
          </cell>
          <cell r="H27">
            <v>0</v>
          </cell>
          <cell r="I27">
            <v>0</v>
          </cell>
          <cell r="J27">
            <v>0</v>
          </cell>
          <cell r="K27">
            <v>288.72652118000002</v>
          </cell>
          <cell r="L27">
            <v>288.72652118000002</v>
          </cell>
          <cell r="M27">
            <v>144.36326059000001</v>
          </cell>
          <cell r="CG27">
            <v>721.81630295000002</v>
          </cell>
          <cell r="CH27">
            <v>721.81630295000002</v>
          </cell>
        </row>
        <row r="28">
          <cell r="A28" t="str">
            <v>BG19/31</v>
          </cell>
          <cell r="B28">
            <v>0</v>
          </cell>
          <cell r="C28">
            <v>0</v>
          </cell>
          <cell r="D28">
            <v>0</v>
          </cell>
          <cell r="E28">
            <v>0</v>
          </cell>
          <cell r="F28">
            <v>0</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0</v>
          </cell>
          <cell r="V28">
            <v>0</v>
          </cell>
          <cell r="W28">
            <v>0</v>
          </cell>
          <cell r="X28">
            <v>0</v>
          </cell>
          <cell r="Y28">
            <v>0</v>
          </cell>
          <cell r="Z28">
            <v>715.54698799000005</v>
          </cell>
          <cell r="CG28">
            <v>715.54698799000005</v>
          </cell>
          <cell r="CH28">
            <v>715.54698799000005</v>
          </cell>
        </row>
        <row r="29">
          <cell r="A29" t="str">
            <v>BID 1008</v>
          </cell>
          <cell r="B29">
            <v>0.38993706</v>
          </cell>
          <cell r="C29">
            <v>0.38993706</v>
          </cell>
          <cell r="D29">
            <v>0.38993706</v>
          </cell>
          <cell r="E29">
            <v>0.38993706</v>
          </cell>
          <cell r="F29">
            <v>0.38993706</v>
          </cell>
          <cell r="G29">
            <v>0.38993706</v>
          </cell>
          <cell r="H29">
            <v>0.38993706</v>
          </cell>
          <cell r="I29">
            <v>0.38993706</v>
          </cell>
          <cell r="J29">
            <v>0.38993706</v>
          </cell>
          <cell r="K29">
            <v>0.38993706</v>
          </cell>
          <cell r="L29">
            <v>0.38993706</v>
          </cell>
          <cell r="M29">
            <v>0.38993706</v>
          </cell>
          <cell r="N29">
            <v>0.38993706</v>
          </cell>
          <cell r="O29">
            <v>0.38993706</v>
          </cell>
          <cell r="P29">
            <v>0.38993706</v>
          </cell>
          <cell r="Q29">
            <v>0.38993706</v>
          </cell>
          <cell r="R29">
            <v>0.49526572000000002</v>
          </cell>
          <cell r="CG29">
            <v>6.7342586800000008</v>
          </cell>
          <cell r="CH29">
            <v>5.5644475</v>
          </cell>
        </row>
        <row r="30">
          <cell r="A30" t="str">
            <v>BID 1021</v>
          </cell>
          <cell r="B30">
            <v>0.72496961999999998</v>
          </cell>
          <cell r="C30">
            <v>0.72496961999999998</v>
          </cell>
          <cell r="D30">
            <v>0.72496961999999998</v>
          </cell>
          <cell r="E30">
            <v>0.72496961999999998</v>
          </cell>
          <cell r="F30">
            <v>0.72496961999999998</v>
          </cell>
          <cell r="G30">
            <v>0.72496961999999998</v>
          </cell>
          <cell r="H30">
            <v>0.72496961999999998</v>
          </cell>
          <cell r="I30">
            <v>0.72496961999999998</v>
          </cell>
          <cell r="J30">
            <v>0.72496961999999998</v>
          </cell>
          <cell r="K30">
            <v>0.72496961999999998</v>
          </cell>
          <cell r="L30">
            <v>0.72496961999999998</v>
          </cell>
          <cell r="M30">
            <v>0.72496961999999998</v>
          </cell>
          <cell r="N30">
            <v>0.72496961999999998</v>
          </cell>
          <cell r="O30">
            <v>0.72496961999999998</v>
          </cell>
          <cell r="P30">
            <v>0.72496961999999998</v>
          </cell>
          <cell r="Q30">
            <v>0.72496961999999998</v>
          </cell>
          <cell r="R30">
            <v>0.36601201999999999</v>
          </cell>
          <cell r="CG30">
            <v>11.965525939999996</v>
          </cell>
          <cell r="CH30">
            <v>9.790617079999997</v>
          </cell>
        </row>
        <row r="31">
          <cell r="A31" t="str">
            <v>BID 1031</v>
          </cell>
          <cell r="B31">
            <v>21.755776960000002</v>
          </cell>
          <cell r="C31">
            <v>21.755776960000002</v>
          </cell>
          <cell r="D31">
            <v>21.755776960000002</v>
          </cell>
          <cell r="E31">
            <v>21.755776960000002</v>
          </cell>
          <cell r="F31">
            <v>21.755776960000002</v>
          </cell>
          <cell r="G31">
            <v>21.755776960000002</v>
          </cell>
          <cell r="H31">
            <v>21.755776960000002</v>
          </cell>
          <cell r="I31">
            <v>21.755776960000002</v>
          </cell>
          <cell r="J31">
            <v>21.755776960000002</v>
          </cell>
          <cell r="K31">
            <v>21.755776960000002</v>
          </cell>
          <cell r="L31">
            <v>21.935516800000002</v>
          </cell>
          <cell r="CG31">
            <v>239.49328639999999</v>
          </cell>
          <cell r="CH31">
            <v>174.22595552000001</v>
          </cell>
        </row>
        <row r="32">
          <cell r="A32" t="str">
            <v>BID 1034</v>
          </cell>
          <cell r="B32">
            <v>5.7002641000000001</v>
          </cell>
          <cell r="C32">
            <v>5.7002641000000001</v>
          </cell>
          <cell r="D32">
            <v>5.7002641000000001</v>
          </cell>
          <cell r="E32">
            <v>5.7002641000000001</v>
          </cell>
          <cell r="F32">
            <v>5.7002641000000001</v>
          </cell>
          <cell r="G32">
            <v>5.7002641000000001</v>
          </cell>
          <cell r="H32">
            <v>5.7002641000000001</v>
          </cell>
          <cell r="I32">
            <v>5.7002641000000001</v>
          </cell>
          <cell r="J32">
            <v>5.7002641000000001</v>
          </cell>
          <cell r="K32">
            <v>5.7002641000000001</v>
          </cell>
          <cell r="L32">
            <v>5.6075162699999996</v>
          </cell>
          <cell r="CG32">
            <v>62.610157269999988</v>
          </cell>
          <cell r="CH32">
            <v>45.509364969999993</v>
          </cell>
        </row>
        <row r="33">
          <cell r="A33" t="str">
            <v>BID 1059</v>
          </cell>
          <cell r="B33">
            <v>11.1325775</v>
          </cell>
          <cell r="C33">
            <v>11.1325775</v>
          </cell>
          <cell r="D33">
            <v>11.1325775</v>
          </cell>
          <cell r="E33">
            <v>11.1325775</v>
          </cell>
          <cell r="F33">
            <v>11.1325775</v>
          </cell>
          <cell r="G33">
            <v>11.1325775</v>
          </cell>
          <cell r="H33">
            <v>11.1325775</v>
          </cell>
          <cell r="I33">
            <v>11.1325775</v>
          </cell>
          <cell r="J33">
            <v>11.1325775</v>
          </cell>
          <cell r="K33">
            <v>11.1325775</v>
          </cell>
          <cell r="L33">
            <v>11.1325775</v>
          </cell>
          <cell r="M33">
            <v>5.56628875</v>
          </cell>
          <cell r="CG33">
            <v>128.02464124999997</v>
          </cell>
          <cell r="CH33">
            <v>94.626908749999984</v>
          </cell>
        </row>
        <row r="34">
          <cell r="A34" t="str">
            <v>BID 1060</v>
          </cell>
          <cell r="B34">
            <v>3.0619475999999999</v>
          </cell>
          <cell r="C34">
            <v>3.0619475999999999</v>
          </cell>
          <cell r="D34">
            <v>3.0619475999999999</v>
          </cell>
          <cell r="E34">
            <v>3.0619475999999999</v>
          </cell>
          <cell r="F34">
            <v>3.0619475999999999</v>
          </cell>
          <cell r="G34">
            <v>3.0619475999999999</v>
          </cell>
          <cell r="H34">
            <v>3.0619475999999999</v>
          </cell>
          <cell r="I34">
            <v>3.0619475999999999</v>
          </cell>
          <cell r="J34">
            <v>3.0619475999999999</v>
          </cell>
          <cell r="K34">
            <v>3.0619475999999999</v>
          </cell>
          <cell r="L34">
            <v>3.0619475999999999</v>
          </cell>
          <cell r="M34">
            <v>3.7392139600000003</v>
          </cell>
          <cell r="CG34">
            <v>37.420637560000003</v>
          </cell>
          <cell r="CH34">
            <v>28.23479476</v>
          </cell>
        </row>
        <row r="35">
          <cell r="A35" t="str">
            <v>BID 1068</v>
          </cell>
          <cell r="B35">
            <v>6.2755003799999995</v>
          </cell>
          <cell r="C35">
            <v>6.2755003799999995</v>
          </cell>
          <cell r="D35">
            <v>6.2755003799999995</v>
          </cell>
          <cell r="E35">
            <v>6.2755003799999995</v>
          </cell>
          <cell r="F35">
            <v>6.2755003799999995</v>
          </cell>
          <cell r="G35">
            <v>6.2755003799999995</v>
          </cell>
          <cell r="H35">
            <v>6.2755003799999995</v>
          </cell>
          <cell r="I35">
            <v>6.2755003799999995</v>
          </cell>
          <cell r="J35">
            <v>6.2755003799999995</v>
          </cell>
          <cell r="K35">
            <v>6.2755003799999995</v>
          </cell>
          <cell r="L35">
            <v>6.2755003799999995</v>
          </cell>
          <cell r="M35">
            <v>3.1785193500000002</v>
          </cell>
          <cell r="CG35">
            <v>72.209023529999982</v>
          </cell>
          <cell r="CH35">
            <v>53.382522389999991</v>
          </cell>
        </row>
        <row r="36">
          <cell r="A36" t="str">
            <v>BID 1082</v>
          </cell>
          <cell r="B36">
            <v>0.11355767999999999</v>
          </cell>
          <cell r="C36">
            <v>0.11355767999999999</v>
          </cell>
          <cell r="D36">
            <v>0.11355767999999999</v>
          </cell>
          <cell r="E36">
            <v>0.11355767999999999</v>
          </cell>
          <cell r="F36">
            <v>0.11355767999999999</v>
          </cell>
          <cell r="G36">
            <v>0.11355767999999999</v>
          </cell>
          <cell r="H36">
            <v>0.11355767999999999</v>
          </cell>
          <cell r="I36">
            <v>0.11355767999999999</v>
          </cell>
          <cell r="J36">
            <v>0.11355767999999999</v>
          </cell>
          <cell r="K36">
            <v>0.11355767999999999</v>
          </cell>
          <cell r="L36">
            <v>0.11355767999999999</v>
          </cell>
          <cell r="M36">
            <v>5.6779389999999999E-2</v>
          </cell>
          <cell r="CG36">
            <v>1.3059138699999999</v>
          </cell>
          <cell r="CH36">
            <v>0.96524082999999994</v>
          </cell>
        </row>
        <row r="37">
          <cell r="A37" t="str">
            <v>BID 1111</v>
          </cell>
          <cell r="B37">
            <v>0.47928015999999996</v>
          </cell>
          <cell r="C37">
            <v>0.47928015999999996</v>
          </cell>
          <cell r="D37">
            <v>0.47928015999999996</v>
          </cell>
          <cell r="E37">
            <v>0.47928015999999996</v>
          </cell>
          <cell r="F37">
            <v>0.47928015999999996</v>
          </cell>
          <cell r="G37">
            <v>0.47928015999999996</v>
          </cell>
          <cell r="H37">
            <v>0.47928015999999996</v>
          </cell>
          <cell r="I37">
            <v>0.47928015999999996</v>
          </cell>
          <cell r="J37">
            <v>0.47928015999999996</v>
          </cell>
          <cell r="K37">
            <v>0.47928015999999996</v>
          </cell>
          <cell r="L37">
            <v>0.47928015999999996</v>
          </cell>
          <cell r="M37">
            <v>0.47928015999999996</v>
          </cell>
          <cell r="N37">
            <v>0.47928015999999996</v>
          </cell>
          <cell r="O37">
            <v>0.47928015999999996</v>
          </cell>
          <cell r="P37">
            <v>0.47928015999999996</v>
          </cell>
          <cell r="Q37">
            <v>0.47928015999999996</v>
          </cell>
          <cell r="R37">
            <v>0.51559208000000001</v>
          </cell>
          <cell r="CG37">
            <v>8.1840746400000004</v>
          </cell>
          <cell r="CH37">
            <v>6.7462341600000002</v>
          </cell>
        </row>
        <row r="38">
          <cell r="A38" t="str">
            <v>BID 1118</v>
          </cell>
          <cell r="B38">
            <v>0</v>
          </cell>
          <cell r="C38">
            <v>15.86076078</v>
          </cell>
          <cell r="D38">
            <v>15.86076078</v>
          </cell>
          <cell r="E38">
            <v>15.86076078</v>
          </cell>
          <cell r="F38">
            <v>15.86076078</v>
          </cell>
          <cell r="G38">
            <v>15.86076078</v>
          </cell>
          <cell r="H38">
            <v>15.86076078</v>
          </cell>
          <cell r="I38">
            <v>15.86076078</v>
          </cell>
          <cell r="J38">
            <v>15.86076078</v>
          </cell>
          <cell r="K38">
            <v>15.86076078</v>
          </cell>
          <cell r="L38">
            <v>15.86076078</v>
          </cell>
          <cell r="M38">
            <v>15.86076078</v>
          </cell>
          <cell r="N38">
            <v>15.86076078</v>
          </cell>
          <cell r="O38">
            <v>15.86076078</v>
          </cell>
          <cell r="P38">
            <v>15.86076078</v>
          </cell>
          <cell r="Q38">
            <v>15.86076078</v>
          </cell>
          <cell r="R38">
            <v>15.86076078</v>
          </cell>
          <cell r="CG38">
            <v>253.77217247999991</v>
          </cell>
          <cell r="CH38">
            <v>222.05065091999992</v>
          </cell>
        </row>
        <row r="39">
          <cell r="A39" t="str">
            <v>BID 1133</v>
          </cell>
          <cell r="B39">
            <v>9.4532480000000002E-2</v>
          </cell>
          <cell r="C39">
            <v>9.4532480000000002E-2</v>
          </cell>
          <cell r="D39">
            <v>9.4532480000000002E-2</v>
          </cell>
          <cell r="E39">
            <v>9.4532480000000002E-2</v>
          </cell>
          <cell r="F39">
            <v>9.4532480000000002E-2</v>
          </cell>
          <cell r="G39">
            <v>9.4532480000000002E-2</v>
          </cell>
          <cell r="H39">
            <v>9.4532480000000002E-2</v>
          </cell>
          <cell r="I39">
            <v>9.4532480000000002E-2</v>
          </cell>
          <cell r="J39">
            <v>9.4532480000000002E-2</v>
          </cell>
          <cell r="K39">
            <v>9.4532480000000002E-2</v>
          </cell>
          <cell r="L39">
            <v>9.4532480000000002E-2</v>
          </cell>
          <cell r="M39">
            <v>9.4532480000000002E-2</v>
          </cell>
          <cell r="N39">
            <v>9.4532480000000002E-2</v>
          </cell>
          <cell r="O39">
            <v>9.4532480000000002E-2</v>
          </cell>
          <cell r="P39">
            <v>9.4532480000000002E-2</v>
          </cell>
          <cell r="Q39">
            <v>9.4532480000000002E-2</v>
          </cell>
          <cell r="R39">
            <v>9.4532480000000002E-2</v>
          </cell>
          <cell r="S39">
            <v>4.7337589999999999E-2</v>
          </cell>
          <cell r="CG39">
            <v>1.6543897500000002</v>
          </cell>
          <cell r="CH39">
            <v>1.3707923100000001</v>
          </cell>
        </row>
        <row r="40">
          <cell r="A40" t="str">
            <v>BID 1134</v>
          </cell>
          <cell r="B40">
            <v>1.0684193400000002</v>
          </cell>
          <cell r="C40">
            <v>1.0684193400000002</v>
          </cell>
          <cell r="D40">
            <v>1.0684193400000002</v>
          </cell>
          <cell r="E40">
            <v>1.0684193400000002</v>
          </cell>
          <cell r="F40">
            <v>1.0684193400000002</v>
          </cell>
          <cell r="G40">
            <v>1.0684193400000002</v>
          </cell>
          <cell r="H40">
            <v>1.0684193400000002</v>
          </cell>
          <cell r="I40">
            <v>1.0684193400000002</v>
          </cell>
          <cell r="J40">
            <v>1.0684193400000002</v>
          </cell>
          <cell r="K40">
            <v>1.0684193400000002</v>
          </cell>
          <cell r="L40">
            <v>1.0684193400000002</v>
          </cell>
          <cell r="M40">
            <v>1.0684193400000002</v>
          </cell>
          <cell r="N40">
            <v>1.0684193400000002</v>
          </cell>
          <cell r="O40">
            <v>1.0684193400000002</v>
          </cell>
          <cell r="P40">
            <v>1.0684193400000002</v>
          </cell>
          <cell r="Q40">
            <v>1.0684193400000002</v>
          </cell>
          <cell r="R40">
            <v>1.0684193400000002</v>
          </cell>
          <cell r="S40">
            <v>1.5366626300000001</v>
          </cell>
          <cell r="CG40">
            <v>19.69979141</v>
          </cell>
          <cell r="CH40">
            <v>16.494533390000001</v>
          </cell>
        </row>
        <row r="41">
          <cell r="A41" t="str">
            <v>BID 1164</v>
          </cell>
          <cell r="B41">
            <v>3.9751764399999998</v>
          </cell>
          <cell r="C41">
            <v>3.9751764399999998</v>
          </cell>
          <cell r="D41">
            <v>3.9751764399999998</v>
          </cell>
          <cell r="E41">
            <v>3.9751764399999998</v>
          </cell>
          <cell r="F41">
            <v>3.9751764399999998</v>
          </cell>
          <cell r="G41">
            <v>3.9751764399999998</v>
          </cell>
          <cell r="H41">
            <v>3.9751764399999998</v>
          </cell>
          <cell r="I41">
            <v>3.9751764399999998</v>
          </cell>
          <cell r="J41">
            <v>3.9751764399999998</v>
          </cell>
          <cell r="K41">
            <v>3.9751764399999998</v>
          </cell>
          <cell r="L41">
            <v>3.9751764399999998</v>
          </cell>
          <cell r="M41">
            <v>3.9751763699999998</v>
          </cell>
          <cell r="CG41">
            <v>47.70211720999999</v>
          </cell>
          <cell r="CH41">
            <v>35.776587889999995</v>
          </cell>
        </row>
        <row r="42">
          <cell r="A42" t="str">
            <v>BID 1192</v>
          </cell>
          <cell r="B42">
            <v>1.0366263199999997</v>
          </cell>
          <cell r="C42">
            <v>1.0366263199999997</v>
          </cell>
          <cell r="D42">
            <v>1.0366263199999997</v>
          </cell>
          <cell r="E42">
            <v>1.0366263199999997</v>
          </cell>
          <cell r="F42">
            <v>1.0366263199999997</v>
          </cell>
          <cell r="G42">
            <v>1.0366263199999997</v>
          </cell>
          <cell r="H42">
            <v>1.0366263199999997</v>
          </cell>
          <cell r="I42">
            <v>1.0366263199999997</v>
          </cell>
          <cell r="J42">
            <v>1.0366263199999997</v>
          </cell>
          <cell r="K42">
            <v>1.0366263199999997</v>
          </cell>
          <cell r="L42">
            <v>1.0366263199999997</v>
          </cell>
          <cell r="M42">
            <v>0.25974240000000004</v>
          </cell>
          <cell r="N42">
            <v>7.8123999999999999E-4</v>
          </cell>
          <cell r="CG42">
            <v>11.663413159999998</v>
          </cell>
          <cell r="CH42">
            <v>8.5535341999999979</v>
          </cell>
        </row>
        <row r="43">
          <cell r="A43" t="str">
            <v>BID 1193</v>
          </cell>
          <cell r="B43">
            <v>1.7248466299999998</v>
          </cell>
          <cell r="C43">
            <v>3.4496932599999997</v>
          </cell>
          <cell r="D43">
            <v>3.4496932599999997</v>
          </cell>
          <cell r="E43">
            <v>3.4496932599999997</v>
          </cell>
          <cell r="F43">
            <v>3.4496932599999997</v>
          </cell>
          <cell r="G43">
            <v>3.4496932599999997</v>
          </cell>
          <cell r="H43">
            <v>3.4496932599999997</v>
          </cell>
          <cell r="I43">
            <v>3.4496932599999997</v>
          </cell>
          <cell r="J43">
            <v>3.4496932599999997</v>
          </cell>
          <cell r="K43">
            <v>3.4496932599999997</v>
          </cell>
          <cell r="L43">
            <v>3.4496932599999997</v>
          </cell>
          <cell r="M43">
            <v>3.4496932599999997</v>
          </cell>
          <cell r="N43">
            <v>3.4496932599999997</v>
          </cell>
          <cell r="O43">
            <v>1.7248466499999999</v>
          </cell>
          <cell r="CG43">
            <v>44.846012399999992</v>
          </cell>
          <cell r="CH43">
            <v>36.221779249999997</v>
          </cell>
        </row>
        <row r="44">
          <cell r="A44" t="str">
            <v>BID 1201</v>
          </cell>
          <cell r="B44">
            <v>8.5326650199999996</v>
          </cell>
          <cell r="C44">
            <v>8.5326650199999996</v>
          </cell>
          <cell r="D44">
            <v>8.5326650199999996</v>
          </cell>
          <cell r="E44">
            <v>8.5326650199999996</v>
          </cell>
          <cell r="F44">
            <v>8.5326650199999996</v>
          </cell>
          <cell r="G44">
            <v>8.5326650199999996</v>
          </cell>
          <cell r="H44">
            <v>8.5326650199999996</v>
          </cell>
          <cell r="I44">
            <v>8.5326650199999996</v>
          </cell>
          <cell r="J44">
            <v>8.5326650199999996</v>
          </cell>
          <cell r="K44">
            <v>8.5326650199999996</v>
          </cell>
          <cell r="L44">
            <v>8.5326650199999996</v>
          </cell>
          <cell r="M44">
            <v>8.5326650199999996</v>
          </cell>
          <cell r="N44">
            <v>7.2776017500000005</v>
          </cell>
          <cell r="CG44">
            <v>109.66958198999997</v>
          </cell>
          <cell r="CH44">
            <v>84.071586929999981</v>
          </cell>
        </row>
        <row r="45">
          <cell r="A45" t="str">
            <v>BID 1206</v>
          </cell>
          <cell r="B45">
            <v>0.11148132000000001</v>
          </cell>
          <cell r="C45">
            <v>0.11148132000000001</v>
          </cell>
          <cell r="D45">
            <v>0.11148132000000001</v>
          </cell>
          <cell r="E45">
            <v>0.11148132000000001</v>
          </cell>
          <cell r="F45">
            <v>0.11148132000000001</v>
          </cell>
          <cell r="G45">
            <v>0.11148132000000001</v>
          </cell>
          <cell r="H45">
            <v>0.11148132000000001</v>
          </cell>
          <cell r="I45">
            <v>0.11148132000000001</v>
          </cell>
          <cell r="J45">
            <v>0.11148132000000001</v>
          </cell>
          <cell r="K45">
            <v>0.11148132000000001</v>
          </cell>
          <cell r="L45">
            <v>0.11148132000000001</v>
          </cell>
          <cell r="M45">
            <v>0.11148132000000001</v>
          </cell>
          <cell r="N45">
            <v>0.11148132000000001</v>
          </cell>
          <cell r="O45">
            <v>5.9629550000000003E-2</v>
          </cell>
          <cell r="CG45">
            <v>1.5088867100000001</v>
          </cell>
          <cell r="CH45">
            <v>1.1744427500000001</v>
          </cell>
        </row>
        <row r="46">
          <cell r="A46" t="str">
            <v>BID 1279</v>
          </cell>
          <cell r="B46">
            <v>4.9005859999999998E-2</v>
          </cell>
          <cell r="C46">
            <v>4.9005859999999998E-2</v>
          </cell>
          <cell r="D46">
            <v>4.9005859999999998E-2</v>
          </cell>
          <cell r="E46">
            <v>4.9005859999999998E-2</v>
          </cell>
          <cell r="F46">
            <v>4.9005859999999998E-2</v>
          </cell>
          <cell r="G46">
            <v>4.9005859999999998E-2</v>
          </cell>
          <cell r="H46">
            <v>4.9005859999999998E-2</v>
          </cell>
          <cell r="I46">
            <v>4.9005859999999998E-2</v>
          </cell>
          <cell r="J46">
            <v>4.9005859999999998E-2</v>
          </cell>
          <cell r="K46">
            <v>4.9005859999999998E-2</v>
          </cell>
          <cell r="L46">
            <v>4.9005859999999998E-2</v>
          </cell>
          <cell r="M46">
            <v>4.9005859999999998E-2</v>
          </cell>
          <cell r="N46">
            <v>4.9005859999999998E-2</v>
          </cell>
          <cell r="O46">
            <v>4.9005859999999998E-2</v>
          </cell>
          <cell r="P46">
            <v>4.9005869999999993E-2</v>
          </cell>
          <cell r="CG46">
            <v>0.73508790999999996</v>
          </cell>
          <cell r="CH46">
            <v>0.58807033000000009</v>
          </cell>
        </row>
        <row r="47">
          <cell r="A47" t="str">
            <v>BID 1287</v>
          </cell>
          <cell r="B47">
            <v>10.66079292</v>
          </cell>
          <cell r="C47">
            <v>10.66079292</v>
          </cell>
          <cell r="D47">
            <v>10.66079292</v>
          </cell>
          <cell r="E47">
            <v>10.66079292</v>
          </cell>
          <cell r="F47">
            <v>10.66079292</v>
          </cell>
          <cell r="G47">
            <v>10.66079292</v>
          </cell>
          <cell r="H47">
            <v>10.66079292</v>
          </cell>
          <cell r="I47">
            <v>10.66079292</v>
          </cell>
          <cell r="J47">
            <v>10.66079292</v>
          </cell>
          <cell r="K47">
            <v>10.66079292</v>
          </cell>
          <cell r="L47">
            <v>10.66079292</v>
          </cell>
          <cell r="M47">
            <v>10.66079292</v>
          </cell>
          <cell r="N47">
            <v>10.66079292</v>
          </cell>
          <cell r="O47">
            <v>10.66079292</v>
          </cell>
          <cell r="P47">
            <v>10.66079292</v>
          </cell>
          <cell r="CG47">
            <v>159.91189380000003</v>
          </cell>
          <cell r="CH47">
            <v>127.92951504000003</v>
          </cell>
        </row>
        <row r="48">
          <cell r="A48" t="str">
            <v>BID 1295</v>
          </cell>
          <cell r="B48">
            <v>26.666666660000001</v>
          </cell>
          <cell r="C48">
            <v>26.666666660000001</v>
          </cell>
          <cell r="D48">
            <v>26.666666660000001</v>
          </cell>
          <cell r="E48">
            <v>26.666666660000001</v>
          </cell>
          <cell r="F48">
            <v>26.666666660000001</v>
          </cell>
          <cell r="G48">
            <v>26.666666660000001</v>
          </cell>
          <cell r="H48">
            <v>26.666666660000001</v>
          </cell>
          <cell r="I48">
            <v>26.666666660000001</v>
          </cell>
          <cell r="J48">
            <v>26.666666660000001</v>
          </cell>
          <cell r="K48">
            <v>26.666666660000001</v>
          </cell>
          <cell r="L48">
            <v>26.666666660000001</v>
          </cell>
          <cell r="M48">
            <v>26.666666660000001</v>
          </cell>
          <cell r="N48">
            <v>26.666666660000001</v>
          </cell>
          <cell r="O48">
            <v>26.666666660000001</v>
          </cell>
          <cell r="P48">
            <v>13.33333343</v>
          </cell>
          <cell r="CG48">
            <v>386.66666666999987</v>
          </cell>
          <cell r="CH48">
            <v>306.66666668999994</v>
          </cell>
        </row>
        <row r="49">
          <cell r="A49" t="str">
            <v>BID 1307</v>
          </cell>
          <cell r="B49">
            <v>0.55356759999999994</v>
          </cell>
          <cell r="C49">
            <v>0.55356759999999994</v>
          </cell>
          <cell r="D49">
            <v>0.55356759999999994</v>
          </cell>
          <cell r="E49">
            <v>0.55356759999999994</v>
          </cell>
          <cell r="F49">
            <v>0.55356759999999994</v>
          </cell>
          <cell r="G49">
            <v>0.55356759999999994</v>
          </cell>
          <cell r="H49">
            <v>0.55356759999999994</v>
          </cell>
          <cell r="I49">
            <v>0.55356759999999994</v>
          </cell>
          <cell r="J49">
            <v>0.55356759999999994</v>
          </cell>
          <cell r="K49">
            <v>0.55356759999999994</v>
          </cell>
          <cell r="L49">
            <v>0.55356759999999994</v>
          </cell>
          <cell r="M49">
            <v>0.55356759999999994</v>
          </cell>
          <cell r="N49">
            <v>0.55356759999999994</v>
          </cell>
          <cell r="O49">
            <v>0.55356759999999994</v>
          </cell>
          <cell r="P49">
            <v>0.55356759999999994</v>
          </cell>
          <cell r="Q49">
            <v>0.55356759999999994</v>
          </cell>
          <cell r="R49">
            <v>0.55356759999999994</v>
          </cell>
          <cell r="S49">
            <v>0.55356759999999994</v>
          </cell>
          <cell r="T49">
            <v>0.55356759999999994</v>
          </cell>
          <cell r="U49">
            <v>0.55356759999999994</v>
          </cell>
          <cell r="CG49">
            <v>11.071351999999996</v>
          </cell>
          <cell r="CH49">
            <v>9.4106491999999982</v>
          </cell>
        </row>
        <row r="50">
          <cell r="A50" t="str">
            <v>BID 1324</v>
          </cell>
          <cell r="B50">
            <v>33.333333340000003</v>
          </cell>
          <cell r="C50">
            <v>33.333333340000003</v>
          </cell>
          <cell r="D50">
            <v>33.333333340000003</v>
          </cell>
          <cell r="E50">
            <v>33.333333340000003</v>
          </cell>
          <cell r="F50">
            <v>33.333333340000003</v>
          </cell>
          <cell r="G50">
            <v>33.333333340000003</v>
          </cell>
          <cell r="H50">
            <v>33.333333340000003</v>
          </cell>
          <cell r="I50">
            <v>33.333333340000003</v>
          </cell>
          <cell r="J50">
            <v>33.333333340000003</v>
          </cell>
          <cell r="K50">
            <v>33.333333340000003</v>
          </cell>
          <cell r="L50">
            <v>33.333333340000003</v>
          </cell>
          <cell r="M50">
            <v>33.333333340000003</v>
          </cell>
          <cell r="N50">
            <v>33.333333340000003</v>
          </cell>
          <cell r="O50">
            <v>33.333333340000003</v>
          </cell>
          <cell r="P50">
            <v>16.66666657</v>
          </cell>
          <cell r="CG50">
            <v>483.33333333000019</v>
          </cell>
          <cell r="CH50">
            <v>383.33333331000011</v>
          </cell>
        </row>
        <row r="51">
          <cell r="A51" t="str">
            <v>BID 1325</v>
          </cell>
          <cell r="B51">
            <v>3.282732E-2</v>
          </cell>
          <cell r="C51">
            <v>3.282732E-2</v>
          </cell>
          <cell r="D51">
            <v>3.282732E-2</v>
          </cell>
          <cell r="E51">
            <v>3.282732E-2</v>
          </cell>
          <cell r="F51">
            <v>3.282732E-2</v>
          </cell>
          <cell r="G51">
            <v>3.282732E-2</v>
          </cell>
          <cell r="H51">
            <v>3.282732E-2</v>
          </cell>
          <cell r="I51">
            <v>3.282732E-2</v>
          </cell>
          <cell r="J51">
            <v>3.282732E-2</v>
          </cell>
          <cell r="K51">
            <v>3.282732E-2</v>
          </cell>
          <cell r="L51">
            <v>3.282732E-2</v>
          </cell>
          <cell r="M51">
            <v>3.282732E-2</v>
          </cell>
          <cell r="N51">
            <v>3.282732E-2</v>
          </cell>
          <cell r="O51">
            <v>3.282732E-2</v>
          </cell>
          <cell r="P51">
            <v>1.641366E-2</v>
          </cell>
          <cell r="CG51">
            <v>0.47599613999999996</v>
          </cell>
          <cell r="CH51">
            <v>0.37751417999999998</v>
          </cell>
        </row>
        <row r="52">
          <cell r="A52" t="str">
            <v>BID 1341</v>
          </cell>
          <cell r="B52">
            <v>33.333333340000003</v>
          </cell>
          <cell r="C52">
            <v>33.333333340000003</v>
          </cell>
          <cell r="D52">
            <v>33.333333340000003</v>
          </cell>
          <cell r="E52">
            <v>33.333333340000003</v>
          </cell>
          <cell r="F52">
            <v>33.333333340000003</v>
          </cell>
          <cell r="G52">
            <v>33.333333340000003</v>
          </cell>
          <cell r="H52">
            <v>33.333333340000003</v>
          </cell>
          <cell r="I52">
            <v>33.333333340000003</v>
          </cell>
          <cell r="J52">
            <v>33.333333340000003</v>
          </cell>
          <cell r="K52">
            <v>33.333333340000003</v>
          </cell>
          <cell r="L52">
            <v>33.333333340000003</v>
          </cell>
          <cell r="M52">
            <v>33.333333340000003</v>
          </cell>
          <cell r="N52">
            <v>33.333333340000003</v>
          </cell>
          <cell r="O52">
            <v>33.333333340000003</v>
          </cell>
          <cell r="P52">
            <v>33.333333240000002</v>
          </cell>
          <cell r="CG52">
            <v>500</v>
          </cell>
          <cell r="CH52">
            <v>399.9999999800001</v>
          </cell>
        </row>
        <row r="53">
          <cell r="A53" t="str">
            <v>BID 1345</v>
          </cell>
          <cell r="B53">
            <v>0</v>
          </cell>
          <cell r="C53">
            <v>0</v>
          </cell>
          <cell r="D53">
            <v>3.3857074799999998</v>
          </cell>
          <cell r="E53">
            <v>3.3857074799999998</v>
          </cell>
          <cell r="F53">
            <v>3.3857074799999998</v>
          </cell>
          <cell r="G53">
            <v>3.3857074799999998</v>
          </cell>
          <cell r="H53">
            <v>3.3857074799999998</v>
          </cell>
          <cell r="I53">
            <v>3.3857074799999998</v>
          </cell>
          <cell r="J53">
            <v>3.3857074799999998</v>
          </cell>
          <cell r="K53">
            <v>3.3857074799999998</v>
          </cell>
          <cell r="L53">
            <v>3.3857074799999998</v>
          </cell>
          <cell r="M53">
            <v>3.3857074799999998</v>
          </cell>
          <cell r="N53">
            <v>3.3857074799999998</v>
          </cell>
          <cell r="O53">
            <v>3.3857074799999998</v>
          </cell>
          <cell r="P53">
            <v>3.3857074799999998</v>
          </cell>
          <cell r="Q53">
            <v>3.3857074799999998</v>
          </cell>
          <cell r="R53">
            <v>3.3857074799999998</v>
          </cell>
          <cell r="S53">
            <v>3.3857074799999998</v>
          </cell>
          <cell r="T53">
            <v>3.3857074799999998</v>
          </cell>
          <cell r="U53">
            <v>3.3857074799999998</v>
          </cell>
          <cell r="V53">
            <v>3.3857074799999998</v>
          </cell>
          <cell r="W53">
            <v>3.3857074799999998</v>
          </cell>
          <cell r="CG53">
            <v>67.714149599999999</v>
          </cell>
          <cell r="CH53">
            <v>64.328442120000005</v>
          </cell>
        </row>
        <row r="54">
          <cell r="A54" t="str">
            <v>BID 1452</v>
          </cell>
          <cell r="B54">
            <v>600</v>
          </cell>
          <cell r="C54">
            <v>300</v>
          </cell>
          <cell r="CG54">
            <v>900</v>
          </cell>
          <cell r="CH54">
            <v>0</v>
          </cell>
        </row>
        <row r="55">
          <cell r="A55" t="str">
            <v>BID 1463</v>
          </cell>
          <cell r="B55">
            <v>0</v>
          </cell>
          <cell r="C55">
            <v>0</v>
          </cell>
          <cell r="D55">
            <v>4.6551059999999998E-2</v>
          </cell>
          <cell r="E55">
            <v>9.3102119999999997E-2</v>
          </cell>
          <cell r="F55">
            <v>9.3102119999999997E-2</v>
          </cell>
          <cell r="G55">
            <v>9.3102119999999997E-2</v>
          </cell>
          <cell r="H55">
            <v>9.3102119999999997E-2</v>
          </cell>
          <cell r="I55">
            <v>9.3102119999999997E-2</v>
          </cell>
          <cell r="J55">
            <v>9.3102119999999997E-2</v>
          </cell>
          <cell r="K55">
            <v>9.3102119999999997E-2</v>
          </cell>
          <cell r="L55">
            <v>9.3102119999999997E-2</v>
          </cell>
          <cell r="M55">
            <v>9.3102119999999997E-2</v>
          </cell>
          <cell r="N55">
            <v>9.3102119999999997E-2</v>
          </cell>
          <cell r="O55">
            <v>9.3102119999999997E-2</v>
          </cell>
          <cell r="P55">
            <v>9.3102119999999997E-2</v>
          </cell>
          <cell r="Q55">
            <v>9.3102119999999997E-2</v>
          </cell>
          <cell r="R55">
            <v>9.3102119999999997E-2</v>
          </cell>
          <cell r="S55">
            <v>4.6551059999999998E-2</v>
          </cell>
          <cell r="CG55">
            <v>1.3965317999999998</v>
          </cell>
          <cell r="CH55">
            <v>1.3499807399999997</v>
          </cell>
        </row>
        <row r="56">
          <cell r="A56" t="str">
            <v>BID 1465</v>
          </cell>
          <cell r="D56">
            <v>7.2205619999999998E-2</v>
          </cell>
          <cell r="E56">
            <v>7.2205619999999998E-2</v>
          </cell>
          <cell r="F56">
            <v>7.2205619999999998E-2</v>
          </cell>
          <cell r="G56">
            <v>7.2205619999999998E-2</v>
          </cell>
          <cell r="H56">
            <v>7.2205619999999998E-2</v>
          </cell>
          <cell r="I56">
            <v>7.2205619999999998E-2</v>
          </cell>
          <cell r="J56">
            <v>7.2205619999999998E-2</v>
          </cell>
          <cell r="K56">
            <v>7.2205619999999998E-2</v>
          </cell>
          <cell r="L56">
            <v>7.2205619999999998E-2</v>
          </cell>
          <cell r="M56">
            <v>7.2205619999999998E-2</v>
          </cell>
          <cell r="N56">
            <v>7.2205619999999998E-2</v>
          </cell>
          <cell r="O56">
            <v>7.2205619999999998E-2</v>
          </cell>
          <cell r="P56">
            <v>7.2205619999999998E-2</v>
          </cell>
          <cell r="Q56">
            <v>7.2205619999999998E-2</v>
          </cell>
          <cell r="R56">
            <v>7.2205619999999998E-2</v>
          </cell>
          <cell r="S56">
            <v>7.2205619999999998E-2</v>
          </cell>
          <cell r="T56">
            <v>7.2205619999999998E-2</v>
          </cell>
          <cell r="U56">
            <v>7.2205619999999998E-2</v>
          </cell>
          <cell r="V56">
            <v>7.2205619999999998E-2</v>
          </cell>
          <cell r="W56">
            <v>7.2205619999999998E-2</v>
          </cell>
          <cell r="CG56">
            <v>1.4441124000000003</v>
          </cell>
          <cell r="CH56">
            <v>1.3719067800000002</v>
          </cell>
        </row>
        <row r="57">
          <cell r="A57" t="str">
            <v>BID 1517</v>
          </cell>
          <cell r="B57">
            <v>200</v>
          </cell>
          <cell r="C57">
            <v>0</v>
          </cell>
          <cell r="CG57">
            <v>200</v>
          </cell>
          <cell r="CH57">
            <v>0</v>
          </cell>
        </row>
        <row r="58">
          <cell r="A58" t="str">
            <v>BID 1606</v>
          </cell>
          <cell r="B58">
            <v>0</v>
          </cell>
          <cell r="C58">
            <v>0</v>
          </cell>
          <cell r="D58">
            <v>0</v>
          </cell>
          <cell r="E58">
            <v>10</v>
          </cell>
          <cell r="F58">
            <v>10</v>
          </cell>
          <cell r="G58">
            <v>10</v>
          </cell>
          <cell r="H58">
            <v>10</v>
          </cell>
          <cell r="I58">
            <v>10</v>
          </cell>
          <cell r="J58">
            <v>10</v>
          </cell>
          <cell r="K58">
            <v>10</v>
          </cell>
          <cell r="L58">
            <v>10</v>
          </cell>
          <cell r="M58">
            <v>10</v>
          </cell>
          <cell r="N58">
            <v>10</v>
          </cell>
          <cell r="O58">
            <v>10</v>
          </cell>
          <cell r="P58">
            <v>10</v>
          </cell>
          <cell r="Q58">
            <v>10</v>
          </cell>
          <cell r="R58">
            <v>10</v>
          </cell>
          <cell r="S58">
            <v>10</v>
          </cell>
          <cell r="CG58">
            <v>150</v>
          </cell>
          <cell r="CH58">
            <v>150</v>
          </cell>
        </row>
        <row r="59">
          <cell r="A59" t="str">
            <v>BID 206</v>
          </cell>
          <cell r="B59">
            <v>7.7377750902965596</v>
          </cell>
          <cell r="C59">
            <v>7.7377750902965596</v>
          </cell>
          <cell r="D59">
            <v>7.7377750902965596</v>
          </cell>
          <cell r="E59">
            <v>7.7377750902965596</v>
          </cell>
          <cell r="F59">
            <v>7.7377750902965596</v>
          </cell>
          <cell r="G59">
            <v>4.0825345751611</v>
          </cell>
          <cell r="CG59">
            <v>42.771410026643899</v>
          </cell>
          <cell r="CH59">
            <v>19.558084755754219</v>
          </cell>
        </row>
        <row r="60">
          <cell r="A60" t="str">
            <v>BID 214</v>
          </cell>
          <cell r="B60">
            <v>1.1255457057415301</v>
          </cell>
          <cell r="CG60">
            <v>1.1255457057415301</v>
          </cell>
          <cell r="CH60">
            <v>0</v>
          </cell>
        </row>
        <row r="61">
          <cell r="A61" t="str">
            <v>BID 4</v>
          </cell>
          <cell r="B61">
            <v>1.6062886154375698E-2</v>
          </cell>
          <cell r="C61">
            <v>1.6062886154375698E-2</v>
          </cell>
          <cell r="D61">
            <v>1.6062886154375698E-2</v>
          </cell>
          <cell r="E61">
            <v>1.6062886154375698E-2</v>
          </cell>
          <cell r="F61">
            <v>1.6062886154375698E-2</v>
          </cell>
          <cell r="G61">
            <v>1.6062886154375698E-2</v>
          </cell>
          <cell r="H61">
            <v>1.6062886154375698E-2</v>
          </cell>
          <cell r="I61">
            <v>1.6062886154375698E-2</v>
          </cell>
          <cell r="J61">
            <v>1.6062886154375698E-2</v>
          </cell>
          <cell r="K61">
            <v>1.6062886154375698E-2</v>
          </cell>
          <cell r="L61">
            <v>8.0314086567421106E-3</v>
          </cell>
          <cell r="CG61">
            <v>0.16866027020049915</v>
          </cell>
          <cell r="CH61">
            <v>0.12047161173737202</v>
          </cell>
        </row>
        <row r="62">
          <cell r="A62" t="str">
            <v>BID 514</v>
          </cell>
          <cell r="B62">
            <v>8.2150399999999998E-2</v>
          </cell>
          <cell r="C62">
            <v>8.2150399999999998E-2</v>
          </cell>
          <cell r="D62">
            <v>8.2150399999999998E-2</v>
          </cell>
          <cell r="E62">
            <v>8.2150399999999998E-2</v>
          </cell>
          <cell r="F62">
            <v>8.2150399999999998E-2</v>
          </cell>
          <cell r="G62">
            <v>4.1066160000000004E-2</v>
          </cell>
          <cell r="CG62">
            <v>0.45181816000000002</v>
          </cell>
          <cell r="CH62">
            <v>0.20536695999999999</v>
          </cell>
        </row>
        <row r="63">
          <cell r="A63" t="str">
            <v>BID 515</v>
          </cell>
          <cell r="B63">
            <v>3.4012458200849203</v>
          </cell>
          <cell r="C63">
            <v>3.4012458200849203</v>
          </cell>
          <cell r="D63">
            <v>3.4012458200849203</v>
          </cell>
          <cell r="E63">
            <v>3.4012458200849203</v>
          </cell>
          <cell r="F63">
            <v>3.4012458200849203</v>
          </cell>
          <cell r="G63">
            <v>3.4012458200849203</v>
          </cell>
          <cell r="H63">
            <v>1.8535206372189499</v>
          </cell>
          <cell r="CG63">
            <v>22.260995557728471</v>
          </cell>
          <cell r="CH63">
            <v>12.05725809747371</v>
          </cell>
        </row>
        <row r="64">
          <cell r="A64" t="str">
            <v>BID 516</v>
          </cell>
          <cell r="B64">
            <v>2.5760897178561999</v>
          </cell>
          <cell r="C64">
            <v>2.5760897178561999</v>
          </cell>
          <cell r="D64">
            <v>2.5760897178561999</v>
          </cell>
          <cell r="E64">
            <v>2.5760897178561999</v>
          </cell>
          <cell r="F64">
            <v>2.5760897178561999</v>
          </cell>
          <cell r="G64">
            <v>2.5760897178561999</v>
          </cell>
          <cell r="H64">
            <v>1.70370649031538</v>
          </cell>
          <cell r="CG64">
            <v>17.160244797452577</v>
          </cell>
          <cell r="CH64">
            <v>9.4319756438839804</v>
          </cell>
        </row>
        <row r="65">
          <cell r="A65" t="str">
            <v>BID 528</v>
          </cell>
          <cell r="B65">
            <v>1.4172927452367021</v>
          </cell>
          <cell r="C65">
            <v>0.80119738291167508</v>
          </cell>
          <cell r="CG65">
            <v>2.2184901281483773</v>
          </cell>
          <cell r="CH65">
            <v>0</v>
          </cell>
        </row>
        <row r="66">
          <cell r="A66" t="str">
            <v>BID 545</v>
          </cell>
          <cell r="B66">
            <v>3.7529151141460599</v>
          </cell>
          <cell r="C66">
            <v>3.7529151141460599</v>
          </cell>
          <cell r="D66">
            <v>3.7529151141460599</v>
          </cell>
          <cell r="E66">
            <v>3.9724162338835196</v>
          </cell>
          <cell r="F66">
            <v>3.7529151141460599</v>
          </cell>
          <cell r="G66">
            <v>3.7529151141460599</v>
          </cell>
          <cell r="H66">
            <v>3.7529150541460599</v>
          </cell>
          <cell r="I66">
            <v>0.907457536264347</v>
          </cell>
          <cell r="CG66">
            <v>27.397364395024226</v>
          </cell>
          <cell r="CH66">
            <v>16.138619052586044</v>
          </cell>
        </row>
        <row r="67">
          <cell r="A67" t="str">
            <v>BID 553</v>
          </cell>
          <cell r="B67">
            <v>0.25842941717004603</v>
          </cell>
          <cell r="C67">
            <v>0.25842941717004603</v>
          </cell>
          <cell r="D67">
            <v>0.25842941717004603</v>
          </cell>
          <cell r="E67">
            <v>0.25842941717004603</v>
          </cell>
          <cell r="F67">
            <v>0.25842941717004603</v>
          </cell>
          <cell r="G67">
            <v>0.25842941717004603</v>
          </cell>
          <cell r="H67">
            <v>0.25842941717004603</v>
          </cell>
          <cell r="I67">
            <v>0.25842941717004603</v>
          </cell>
          <cell r="J67">
            <v>0.110341786927833</v>
          </cell>
          <cell r="CG67">
            <v>2.1777771242882014</v>
          </cell>
          <cell r="CH67">
            <v>1.4024888727780631</v>
          </cell>
        </row>
        <row r="68">
          <cell r="A68" t="str">
            <v>BID 555</v>
          </cell>
          <cell r="B68">
            <v>19.423111048239779</v>
          </cell>
          <cell r="C68">
            <v>19.031928119415351</v>
          </cell>
          <cell r="CG68">
            <v>38.45503916765513</v>
          </cell>
          <cell r="CH68">
            <v>0</v>
          </cell>
        </row>
        <row r="69">
          <cell r="A69" t="str">
            <v>BID 583</v>
          </cell>
          <cell r="B69">
            <v>18.2327435049272</v>
          </cell>
          <cell r="C69">
            <v>18.2327435049272</v>
          </cell>
          <cell r="D69">
            <v>18.2327435049272</v>
          </cell>
          <cell r="E69">
            <v>9.1160614704192096</v>
          </cell>
          <cell r="CG69">
            <v>63.814291985200811</v>
          </cell>
          <cell r="CH69">
            <v>9.1160614704192096</v>
          </cell>
        </row>
        <row r="70">
          <cell r="A70" t="str">
            <v>BID 618</v>
          </cell>
          <cell r="B70">
            <v>3.4565725206489399</v>
          </cell>
          <cell r="C70">
            <v>3.4565725206489399</v>
          </cell>
          <cell r="D70">
            <v>3.4565725206489399</v>
          </cell>
          <cell r="E70">
            <v>3.4565725206489399</v>
          </cell>
          <cell r="F70">
            <v>1.73407106438521</v>
          </cell>
          <cell r="CG70">
            <v>15.56036114698097</v>
          </cell>
          <cell r="CH70">
            <v>5.1906435850341497</v>
          </cell>
        </row>
        <row r="71">
          <cell r="A71" t="str">
            <v>BID 619</v>
          </cell>
          <cell r="B71">
            <v>26.31033987843</v>
          </cell>
          <cell r="C71">
            <v>26.31033987843</v>
          </cell>
          <cell r="D71">
            <v>26.31033987843</v>
          </cell>
          <cell r="E71">
            <v>26.31033987843</v>
          </cell>
          <cell r="F71">
            <v>13.144170175849</v>
          </cell>
          <cell r="CG71">
            <v>118.385529689569</v>
          </cell>
          <cell r="CH71">
            <v>39.454510054278998</v>
          </cell>
        </row>
        <row r="72">
          <cell r="A72" t="str">
            <v>BID 621</v>
          </cell>
          <cell r="B72">
            <v>4.1385970502304001</v>
          </cell>
          <cell r="C72">
            <v>4.1385970502304001</v>
          </cell>
          <cell r="D72">
            <v>4.1385970502304001</v>
          </cell>
          <cell r="E72">
            <v>4.1385970502304001</v>
          </cell>
          <cell r="F72">
            <v>4.1385970502304001</v>
          </cell>
          <cell r="G72">
            <v>4.1385970502304001</v>
          </cell>
          <cell r="H72">
            <v>4.1385970502304001</v>
          </cell>
          <cell r="I72">
            <v>4.1385970502304001</v>
          </cell>
          <cell r="J72">
            <v>4.1385970502304001</v>
          </cell>
          <cell r="K72">
            <v>1.9580552927216799</v>
          </cell>
          <cell r="CG72">
            <v>39.205428744795292</v>
          </cell>
          <cell r="CH72">
            <v>26.789637594104086</v>
          </cell>
        </row>
        <row r="73">
          <cell r="A73" t="str">
            <v>BID 633</v>
          </cell>
          <cell r="B73">
            <v>23.001509816550399</v>
          </cell>
          <cell r="C73">
            <v>23.001509816550399</v>
          </cell>
          <cell r="D73">
            <v>23.001509816550399</v>
          </cell>
          <cell r="E73">
            <v>23.001509816550399</v>
          </cell>
          <cell r="F73">
            <v>21.293669349955941</v>
          </cell>
          <cell r="CG73">
            <v>113.29970861615755</v>
          </cell>
          <cell r="CH73">
            <v>44.295179166506344</v>
          </cell>
        </row>
        <row r="74">
          <cell r="A74" t="str">
            <v>BID 643</v>
          </cell>
          <cell r="B74">
            <v>2.0825168933960398</v>
          </cell>
          <cell r="C74">
            <v>2.0825168933960398</v>
          </cell>
          <cell r="D74">
            <v>2.0825168933960398</v>
          </cell>
          <cell r="E74">
            <v>2.0825168933960398</v>
          </cell>
          <cell r="F74">
            <v>2.0825168933960398</v>
          </cell>
          <cell r="G74">
            <v>1.0428478805104899</v>
          </cell>
          <cell r="CG74">
            <v>11.455432347490689</v>
          </cell>
          <cell r="CH74">
            <v>5.2078816673025692</v>
          </cell>
        </row>
        <row r="75">
          <cell r="A75" t="str">
            <v>BID 661</v>
          </cell>
          <cell r="B75">
            <v>0.83011475000000001</v>
          </cell>
          <cell r="CG75">
            <v>0.83011475000000001</v>
          </cell>
          <cell r="CH75">
            <v>0</v>
          </cell>
        </row>
        <row r="76">
          <cell r="A76" t="str">
            <v>BID 682</v>
          </cell>
          <cell r="B76">
            <v>20.1716274464892</v>
          </cell>
          <cell r="C76">
            <v>20.1716274464892</v>
          </cell>
          <cell r="D76">
            <v>20.1716274464892</v>
          </cell>
          <cell r="E76">
            <v>20.1716274464892</v>
          </cell>
          <cell r="F76">
            <v>20.1716274464892</v>
          </cell>
          <cell r="G76">
            <v>10.0985844313621</v>
          </cell>
          <cell r="CG76">
            <v>110.9567216638081</v>
          </cell>
          <cell r="CH76">
            <v>50.441839324340499</v>
          </cell>
        </row>
        <row r="77">
          <cell r="A77" t="str">
            <v>BID 684</v>
          </cell>
          <cell r="B77">
            <v>0.240728147113074</v>
          </cell>
          <cell r="C77">
            <v>0.240728147113074</v>
          </cell>
          <cell r="D77">
            <v>0.240728147113074</v>
          </cell>
          <cell r="E77">
            <v>0.240728147113074</v>
          </cell>
          <cell r="F77">
            <v>0.240728147113074</v>
          </cell>
          <cell r="G77">
            <v>0.120359984827346</v>
          </cell>
          <cell r="CG77">
            <v>1.324000720392716</v>
          </cell>
          <cell r="CH77">
            <v>0.601816279053494</v>
          </cell>
        </row>
        <row r="78">
          <cell r="A78" t="str">
            <v>BID 718</v>
          </cell>
          <cell r="B78">
            <v>1.1296470600000001</v>
          </cell>
          <cell r="C78">
            <v>1.1296470600000001</v>
          </cell>
          <cell r="D78">
            <v>1.12964704</v>
          </cell>
          <cell r="CG78">
            <v>3.3889411600000003</v>
          </cell>
          <cell r="CH78">
            <v>0</v>
          </cell>
        </row>
        <row r="79">
          <cell r="A79" t="str">
            <v>BID 733</v>
          </cell>
          <cell r="B79">
            <v>24.318607632498001</v>
          </cell>
          <cell r="C79">
            <v>24.318607632498001</v>
          </cell>
          <cell r="D79">
            <v>24.318607632498001</v>
          </cell>
          <cell r="E79">
            <v>24.318607632498001</v>
          </cell>
          <cell r="F79">
            <v>24.318607632498001</v>
          </cell>
          <cell r="G79">
            <v>25.070059340569998</v>
          </cell>
          <cell r="CG79">
            <v>146.66309750305999</v>
          </cell>
          <cell r="CH79">
            <v>73.707274605565999</v>
          </cell>
        </row>
        <row r="80">
          <cell r="A80" t="str">
            <v>BID 734</v>
          </cell>
          <cell r="B80">
            <v>28.273796255137</v>
          </cell>
          <cell r="C80">
            <v>28.273796255137</v>
          </cell>
          <cell r="D80">
            <v>28.273796255137</v>
          </cell>
          <cell r="E80">
            <v>28.273796255137</v>
          </cell>
          <cell r="F80">
            <v>28.273796255137</v>
          </cell>
          <cell r="G80">
            <v>29.1247177635355</v>
          </cell>
          <cell r="CG80">
            <v>170.4936990392205</v>
          </cell>
          <cell r="CH80">
            <v>85.672310273809501</v>
          </cell>
        </row>
        <row r="81">
          <cell r="A81" t="str">
            <v>BID 740</v>
          </cell>
          <cell r="B81">
            <v>1.5486940335292501</v>
          </cell>
          <cell r="C81">
            <v>1.5486940335292501</v>
          </cell>
          <cell r="D81">
            <v>1.5486940335292501</v>
          </cell>
          <cell r="E81">
            <v>1.5486940335292501</v>
          </cell>
          <cell r="F81">
            <v>1.5486940335292501</v>
          </cell>
          <cell r="G81">
            <v>1.5486940335292501</v>
          </cell>
          <cell r="H81">
            <v>1.5420655744084981</v>
          </cell>
          <cell r="CG81">
            <v>10.834229775583999</v>
          </cell>
          <cell r="CH81">
            <v>6.1881476749962481</v>
          </cell>
        </row>
        <row r="82">
          <cell r="A82" t="str">
            <v>BID 760</v>
          </cell>
          <cell r="B82">
            <v>5.9331267690375995</v>
          </cell>
          <cell r="C82">
            <v>5.9331267690375995</v>
          </cell>
          <cell r="D82">
            <v>5.9331267690375995</v>
          </cell>
          <cell r="E82">
            <v>5.9331267690375995</v>
          </cell>
          <cell r="F82">
            <v>5.9331267690375995</v>
          </cell>
          <cell r="G82">
            <v>5.9331267690375995</v>
          </cell>
          <cell r="H82">
            <v>5.9331267690375995</v>
          </cell>
          <cell r="I82">
            <v>3.2584592410289597</v>
          </cell>
          <cell r="CG82">
            <v>44.790346624292155</v>
          </cell>
          <cell r="CH82">
            <v>26.990966317179357</v>
          </cell>
        </row>
        <row r="83">
          <cell r="A83" t="str">
            <v>BID 768</v>
          </cell>
          <cell r="B83">
            <v>0.35965330618349201</v>
          </cell>
          <cell r="C83">
            <v>0.35965330618349201</v>
          </cell>
          <cell r="D83">
            <v>0.35965330618349201</v>
          </cell>
          <cell r="E83">
            <v>0.35965330618349201</v>
          </cell>
          <cell r="F83">
            <v>0.35965330618349201</v>
          </cell>
          <cell r="G83">
            <v>0.35965330618349201</v>
          </cell>
          <cell r="H83">
            <v>0.35965330618349201</v>
          </cell>
          <cell r="I83">
            <v>0.26011632819556602</v>
          </cell>
          <cell r="CG83">
            <v>2.7776894714800102</v>
          </cell>
          <cell r="CH83">
            <v>1.6987295529295341</v>
          </cell>
        </row>
        <row r="84">
          <cell r="A84" t="str">
            <v>BID 795</v>
          </cell>
          <cell r="B84">
            <v>25.956998488274401</v>
          </cell>
          <cell r="C84">
            <v>25.956998488274401</v>
          </cell>
          <cell r="D84">
            <v>25.956998488274401</v>
          </cell>
          <cell r="E84">
            <v>25.956998488274401</v>
          </cell>
          <cell r="F84">
            <v>25.956998488274401</v>
          </cell>
          <cell r="G84">
            <v>25.956998488274401</v>
          </cell>
          <cell r="H84">
            <v>25.956998488274401</v>
          </cell>
          <cell r="I84">
            <v>13.0012350284936</v>
          </cell>
          <cell r="CG84">
            <v>194.70022444641438</v>
          </cell>
          <cell r="CH84">
            <v>116.8292289815912</v>
          </cell>
        </row>
        <row r="85">
          <cell r="A85" t="str">
            <v>BID 797</v>
          </cell>
          <cell r="B85">
            <v>13.661015725796581</v>
          </cell>
          <cell r="C85">
            <v>13.661015725796581</v>
          </cell>
          <cell r="D85">
            <v>13.661015725796581</v>
          </cell>
          <cell r="E85">
            <v>13.829546715622641</v>
          </cell>
          <cell r="F85">
            <v>13.661015725796581</v>
          </cell>
          <cell r="G85">
            <v>13.661015725796581</v>
          </cell>
          <cell r="H85">
            <v>13.661015725796581</v>
          </cell>
          <cell r="I85">
            <v>7.8298105866133501</v>
          </cell>
          <cell r="CG85">
            <v>103.62545165701547</v>
          </cell>
          <cell r="CH85">
            <v>62.642404479625732</v>
          </cell>
        </row>
        <row r="86">
          <cell r="A86" t="str">
            <v>BID 798</v>
          </cell>
          <cell r="B86">
            <v>3.60968702865364</v>
          </cell>
          <cell r="C86">
            <v>3.60968702865364</v>
          </cell>
          <cell r="D86">
            <v>1.63205345280628</v>
          </cell>
          <cell r="CG86">
            <v>8.8514275101135595</v>
          </cell>
          <cell r="CH86">
            <v>0</v>
          </cell>
        </row>
        <row r="87">
          <cell r="A87" t="str">
            <v>BID 802</v>
          </cell>
          <cell r="B87">
            <v>6.5210788674210001</v>
          </cell>
          <cell r="C87">
            <v>6.5210788674210001</v>
          </cell>
          <cell r="D87">
            <v>6.5210788674210001</v>
          </cell>
          <cell r="E87">
            <v>6.5210788674210001</v>
          </cell>
          <cell r="F87">
            <v>6.5210788674210001</v>
          </cell>
          <cell r="G87">
            <v>6.5210788674210001</v>
          </cell>
          <cell r="H87">
            <v>6.5210788674210001</v>
          </cell>
          <cell r="I87">
            <v>3.2527295791292201</v>
          </cell>
          <cell r="CG87">
            <v>48.900281651076213</v>
          </cell>
          <cell r="CH87">
            <v>29.33704504881322</v>
          </cell>
        </row>
        <row r="88">
          <cell r="A88" t="str">
            <v>BID 816</v>
          </cell>
          <cell r="B88">
            <v>8.4773213258037607</v>
          </cell>
          <cell r="C88">
            <v>8.4773213258037607</v>
          </cell>
          <cell r="D88">
            <v>8.4773213258037607</v>
          </cell>
          <cell r="E88">
            <v>8.4773213258037607</v>
          </cell>
          <cell r="F88">
            <v>8.4773213258037607</v>
          </cell>
          <cell r="G88">
            <v>8.4773213258037607</v>
          </cell>
          <cell r="H88">
            <v>8.4773213258037607</v>
          </cell>
          <cell r="I88">
            <v>8.3822587062161809</v>
          </cell>
          <cell r="CG88">
            <v>67.723507986842492</v>
          </cell>
          <cell r="CH88">
            <v>42.29154400943122</v>
          </cell>
        </row>
        <row r="89">
          <cell r="A89" t="str">
            <v>BID 826</v>
          </cell>
          <cell r="B89">
            <v>3.8696671719392</v>
          </cell>
          <cell r="C89">
            <v>3.8696671719392</v>
          </cell>
          <cell r="D89">
            <v>3.8696671719392</v>
          </cell>
          <cell r="E89">
            <v>3.8696671719392</v>
          </cell>
          <cell r="F89">
            <v>3.8696671719392</v>
          </cell>
          <cell r="G89">
            <v>3.8696671719392</v>
          </cell>
          <cell r="H89">
            <v>3.8696671719392</v>
          </cell>
          <cell r="I89">
            <v>3.8696671719392</v>
          </cell>
          <cell r="J89">
            <v>1.6102191775533001</v>
          </cell>
          <cell r="CG89">
            <v>32.567556553066893</v>
          </cell>
          <cell r="CH89">
            <v>20.958555037249301</v>
          </cell>
        </row>
        <row r="90">
          <cell r="A90" t="str">
            <v>BID 830</v>
          </cell>
          <cell r="B90">
            <v>11.09927457066682</v>
          </cell>
          <cell r="C90">
            <v>11.09927457066682</v>
          </cell>
          <cell r="D90">
            <v>11.09927457066682</v>
          </cell>
          <cell r="E90">
            <v>11.09927457066682</v>
          </cell>
          <cell r="F90">
            <v>11.09927457066682</v>
          </cell>
          <cell r="G90">
            <v>11.09927457066682</v>
          </cell>
          <cell r="H90">
            <v>11.09927457066682</v>
          </cell>
          <cell r="I90">
            <v>11.09927457066682</v>
          </cell>
          <cell r="J90">
            <v>11.09927457066682</v>
          </cell>
          <cell r="K90">
            <v>11.09927457066682</v>
          </cell>
          <cell r="L90">
            <v>11.09927457066682</v>
          </cell>
          <cell r="M90">
            <v>11.09927457066682</v>
          </cell>
          <cell r="N90">
            <v>11.09927457066682</v>
          </cell>
          <cell r="O90">
            <v>5.5662878633545096</v>
          </cell>
          <cell r="CG90">
            <v>149.85685728202316</v>
          </cell>
          <cell r="CH90">
            <v>116.55903357002271</v>
          </cell>
        </row>
        <row r="91">
          <cell r="A91" t="str">
            <v>BID 845</v>
          </cell>
          <cell r="B91">
            <v>26.065420449797802</v>
          </cell>
          <cell r="C91">
            <v>26.065420449797802</v>
          </cell>
          <cell r="D91">
            <v>26.065420449797802</v>
          </cell>
          <cell r="E91">
            <v>26.3060304533196</v>
          </cell>
          <cell r="F91">
            <v>26.065420449797802</v>
          </cell>
          <cell r="G91">
            <v>26.065420449797802</v>
          </cell>
          <cell r="H91">
            <v>26.065420449797802</v>
          </cell>
          <cell r="I91">
            <v>26.065420449797802</v>
          </cell>
          <cell r="J91">
            <v>12.8202027571214</v>
          </cell>
          <cell r="CG91">
            <v>221.58417635902566</v>
          </cell>
          <cell r="CH91">
            <v>143.3879150096322</v>
          </cell>
        </row>
        <row r="92">
          <cell r="A92" t="str">
            <v>BID 855</v>
          </cell>
          <cell r="B92">
            <v>1.6864109599999999</v>
          </cell>
          <cell r="C92">
            <v>1.6864109599999999</v>
          </cell>
          <cell r="D92">
            <v>1.6864109599999999</v>
          </cell>
          <cell r="E92">
            <v>1.6864109599999999</v>
          </cell>
          <cell r="F92">
            <v>1.6864109599999999</v>
          </cell>
          <cell r="G92">
            <v>1.6864109599999999</v>
          </cell>
          <cell r="H92">
            <v>1.6864109599999999</v>
          </cell>
          <cell r="I92">
            <v>1.6864109599999999</v>
          </cell>
          <cell r="J92">
            <v>1.6864109599999999</v>
          </cell>
          <cell r="K92">
            <v>0.82032145000000001</v>
          </cell>
          <cell r="CG92">
            <v>15.998020089999999</v>
          </cell>
          <cell r="CH92">
            <v>10.938787209999999</v>
          </cell>
        </row>
        <row r="93">
          <cell r="A93" t="str">
            <v>BID 857</v>
          </cell>
          <cell r="B93">
            <v>15.508691299963379</v>
          </cell>
          <cell r="C93">
            <v>15.508691299963379</v>
          </cell>
          <cell r="D93">
            <v>15.508691299963379</v>
          </cell>
          <cell r="E93">
            <v>15.78940087069107</v>
          </cell>
          <cell r="F93">
            <v>15.508691299963379</v>
          </cell>
          <cell r="G93">
            <v>15.508691299963379</v>
          </cell>
          <cell r="H93">
            <v>15.508691299963379</v>
          </cell>
          <cell r="I93">
            <v>15.508691299963379</v>
          </cell>
          <cell r="J93">
            <v>8.3697760575346685</v>
          </cell>
          <cell r="CG93">
            <v>132.72001602796936</v>
          </cell>
          <cell r="CH93">
            <v>86.193942128079257</v>
          </cell>
        </row>
        <row r="94">
          <cell r="A94" t="str">
            <v>BID 863</v>
          </cell>
          <cell r="B94">
            <v>4.2436179999999997E-2</v>
          </cell>
          <cell r="C94">
            <v>4.2436179999999997E-2</v>
          </cell>
          <cell r="D94">
            <v>4.2436179999999997E-2</v>
          </cell>
          <cell r="E94">
            <v>4.2436179999999997E-2</v>
          </cell>
          <cell r="F94">
            <v>4.2436179999999997E-2</v>
          </cell>
          <cell r="G94">
            <v>4.2436179999999997E-2</v>
          </cell>
          <cell r="H94">
            <v>4.2436179999999997E-2</v>
          </cell>
          <cell r="I94">
            <v>4.2436179999999997E-2</v>
          </cell>
          <cell r="J94">
            <v>4.2436179999999997E-2</v>
          </cell>
          <cell r="K94">
            <v>4.2436179999999997E-2</v>
          </cell>
          <cell r="L94">
            <v>2.1218040000000001E-2</v>
          </cell>
          <cell r="CG94">
            <v>0.44557983999999995</v>
          </cell>
          <cell r="CH94">
            <v>0.31827129999999998</v>
          </cell>
        </row>
        <row r="95">
          <cell r="A95" t="str">
            <v>BID 865</v>
          </cell>
          <cell r="B95">
            <v>72.002536991234194</v>
          </cell>
          <cell r="C95">
            <v>72.002536991234194</v>
          </cell>
          <cell r="D95">
            <v>72.002536991234194</v>
          </cell>
          <cell r="E95">
            <v>35.350511384996402</v>
          </cell>
          <cell r="CG95">
            <v>251.35812235869898</v>
          </cell>
          <cell r="CH95">
            <v>35.350511384996402</v>
          </cell>
        </row>
        <row r="96">
          <cell r="A96" t="str">
            <v>BID 867</v>
          </cell>
          <cell r="B96">
            <v>0.94068395999999999</v>
          </cell>
          <cell r="C96">
            <v>0.94068395999999999</v>
          </cell>
          <cell r="D96">
            <v>0.94068395999999999</v>
          </cell>
          <cell r="E96">
            <v>0.94068395999999999</v>
          </cell>
          <cell r="F96">
            <v>0.94068395999999999</v>
          </cell>
          <cell r="G96">
            <v>0.94068395999999999</v>
          </cell>
          <cell r="H96">
            <v>0.94068395999999999</v>
          </cell>
          <cell r="I96">
            <v>0.94068395999999999</v>
          </cell>
          <cell r="J96">
            <v>0.94068395999999999</v>
          </cell>
          <cell r="K96">
            <v>0.94068395999999999</v>
          </cell>
          <cell r="L96">
            <v>0.47034187</v>
          </cell>
          <cell r="CG96">
            <v>9.87718147</v>
          </cell>
          <cell r="CH96">
            <v>7.0551295900000008</v>
          </cell>
        </row>
        <row r="97">
          <cell r="A97" t="str">
            <v>BID 871</v>
          </cell>
          <cell r="B97">
            <v>26.375114703570002</v>
          </cell>
          <cell r="C97">
            <v>26.375114703570002</v>
          </cell>
          <cell r="D97">
            <v>26.375114703570002</v>
          </cell>
          <cell r="E97">
            <v>26.375114703570002</v>
          </cell>
          <cell r="F97">
            <v>26.375114703570002</v>
          </cell>
          <cell r="G97">
            <v>26.375114703570002</v>
          </cell>
          <cell r="H97">
            <v>26.375114703570002</v>
          </cell>
          <cell r="I97">
            <v>26.375114703570002</v>
          </cell>
          <cell r="J97">
            <v>13.2149427530662</v>
          </cell>
          <cell r="CG97">
            <v>224.21586038162621</v>
          </cell>
          <cell r="CH97">
            <v>145.0905162709162</v>
          </cell>
        </row>
        <row r="98">
          <cell r="A98" t="str">
            <v>BID 899</v>
          </cell>
          <cell r="B98">
            <v>10.09175445584536</v>
          </cell>
          <cell r="C98">
            <v>10.09175445584536</v>
          </cell>
          <cell r="D98">
            <v>10.09175445584536</v>
          </cell>
          <cell r="E98">
            <v>10.09175445584536</v>
          </cell>
          <cell r="F98">
            <v>10.09175445584536</v>
          </cell>
          <cell r="G98">
            <v>10.09175445584536</v>
          </cell>
          <cell r="H98">
            <v>10.09175445584536</v>
          </cell>
          <cell r="I98">
            <v>10.09175445584536</v>
          </cell>
          <cell r="J98">
            <v>10.09175445584536</v>
          </cell>
          <cell r="K98">
            <v>6.12671536866024</v>
          </cell>
          <cell r="CG98">
            <v>96.952505471268481</v>
          </cell>
          <cell r="CH98">
            <v>66.677242103732397</v>
          </cell>
        </row>
        <row r="99">
          <cell r="A99" t="str">
            <v>BID 907</v>
          </cell>
          <cell r="B99">
            <v>1.29478874</v>
          </cell>
          <cell r="C99">
            <v>1.29478874</v>
          </cell>
          <cell r="D99">
            <v>1.29478874</v>
          </cell>
          <cell r="E99">
            <v>1.29478874</v>
          </cell>
          <cell r="F99">
            <v>1.29478874</v>
          </cell>
          <cell r="G99">
            <v>1.29478874</v>
          </cell>
          <cell r="H99">
            <v>1.29478874</v>
          </cell>
          <cell r="I99">
            <v>1.29478874</v>
          </cell>
          <cell r="J99">
            <v>1.29478874</v>
          </cell>
          <cell r="K99">
            <v>1.29478874</v>
          </cell>
          <cell r="L99">
            <v>1.29478874</v>
          </cell>
          <cell r="M99">
            <v>1.29478874</v>
          </cell>
          <cell r="N99">
            <v>0.64739420999999997</v>
          </cell>
          <cell r="CG99">
            <v>16.184859089999996</v>
          </cell>
          <cell r="CH99">
            <v>12.300492869999998</v>
          </cell>
        </row>
        <row r="100">
          <cell r="A100" t="str">
            <v>BID 925</v>
          </cell>
          <cell r="B100">
            <v>0.94573214000000005</v>
          </cell>
          <cell r="C100">
            <v>0.94573214000000005</v>
          </cell>
          <cell r="D100">
            <v>0.94573214000000005</v>
          </cell>
          <cell r="E100">
            <v>0.94573214000000005</v>
          </cell>
          <cell r="F100">
            <v>0.94573214000000005</v>
          </cell>
          <cell r="G100">
            <v>0.94573214000000005</v>
          </cell>
          <cell r="H100">
            <v>0.94573214000000005</v>
          </cell>
          <cell r="I100">
            <v>0.94573214000000005</v>
          </cell>
          <cell r="J100">
            <v>0.94573214000000005</v>
          </cell>
          <cell r="K100">
            <v>0.94573214000000005</v>
          </cell>
          <cell r="L100">
            <v>0.94573214000000005</v>
          </cell>
          <cell r="M100">
            <v>0.94573214000000005</v>
          </cell>
          <cell r="N100">
            <v>0.94573304000000002</v>
          </cell>
          <cell r="CG100">
            <v>12.294518720000005</v>
          </cell>
          <cell r="CH100">
            <v>9.4573223000000031</v>
          </cell>
        </row>
        <row r="101">
          <cell r="A101" t="str">
            <v>BID 925/OC</v>
          </cell>
          <cell r="B101">
            <v>1.13416626</v>
          </cell>
          <cell r="C101">
            <v>1.13416626</v>
          </cell>
          <cell r="D101">
            <v>1.13416626</v>
          </cell>
          <cell r="E101">
            <v>1.13416626</v>
          </cell>
          <cell r="F101">
            <v>1.13416626</v>
          </cell>
          <cell r="G101">
            <v>1.13416626</v>
          </cell>
          <cell r="H101">
            <v>1.13416626</v>
          </cell>
          <cell r="I101">
            <v>1.13416626</v>
          </cell>
          <cell r="J101">
            <v>1.13416626</v>
          </cell>
          <cell r="K101">
            <v>1.5848049099999999</v>
          </cell>
          <cell r="CG101">
            <v>11.792301250000001</v>
          </cell>
          <cell r="CH101">
            <v>8.3898024699999993</v>
          </cell>
        </row>
        <row r="102">
          <cell r="A102" t="str">
            <v>BID 932</v>
          </cell>
          <cell r="B102">
            <v>1.875</v>
          </cell>
          <cell r="C102">
            <v>1.875</v>
          </cell>
          <cell r="D102">
            <v>1.875</v>
          </cell>
          <cell r="E102">
            <v>1.875</v>
          </cell>
          <cell r="F102">
            <v>1.875</v>
          </cell>
          <cell r="G102">
            <v>1.875</v>
          </cell>
          <cell r="H102">
            <v>1.875</v>
          </cell>
          <cell r="I102">
            <v>1.875</v>
          </cell>
          <cell r="J102">
            <v>1.875</v>
          </cell>
          <cell r="K102">
            <v>1.875</v>
          </cell>
          <cell r="L102">
            <v>1.875</v>
          </cell>
          <cell r="M102">
            <v>1.875</v>
          </cell>
          <cell r="N102">
            <v>1.875</v>
          </cell>
          <cell r="O102">
            <v>0.9375</v>
          </cell>
          <cell r="CG102">
            <v>25.3125</v>
          </cell>
          <cell r="CH102">
            <v>19.6875</v>
          </cell>
        </row>
        <row r="103">
          <cell r="A103" t="str">
            <v>BID 940</v>
          </cell>
          <cell r="B103">
            <v>2.8555525099999999</v>
          </cell>
          <cell r="C103">
            <v>5.7111050199999998</v>
          </cell>
          <cell r="D103">
            <v>5.7111050199999998</v>
          </cell>
          <cell r="E103">
            <v>5.7111050199999998</v>
          </cell>
          <cell r="F103">
            <v>5.7111050199999998</v>
          </cell>
          <cell r="G103">
            <v>5.7111050199999998</v>
          </cell>
          <cell r="H103">
            <v>5.7111050199999998</v>
          </cell>
          <cell r="I103">
            <v>5.7111050199999998</v>
          </cell>
          <cell r="J103">
            <v>5.7111050199999998</v>
          </cell>
          <cell r="K103">
            <v>5.7111050199999998</v>
          </cell>
          <cell r="L103">
            <v>5.7111050199999998</v>
          </cell>
          <cell r="M103">
            <v>5.7111050199999998</v>
          </cell>
          <cell r="N103">
            <v>5.7111050199999998</v>
          </cell>
          <cell r="O103">
            <v>5.7111050199999998</v>
          </cell>
          <cell r="P103">
            <v>5.7111050199999998</v>
          </cell>
          <cell r="Q103">
            <v>2.8555526699999998</v>
          </cell>
          <cell r="CG103">
            <v>85.666575460000004</v>
          </cell>
          <cell r="CH103">
            <v>71.388812909999984</v>
          </cell>
        </row>
        <row r="104">
          <cell r="A104" t="str">
            <v>BID 961</v>
          </cell>
          <cell r="B104">
            <v>31.923999999999999</v>
          </cell>
          <cell r="C104">
            <v>31.923999999999999</v>
          </cell>
          <cell r="D104">
            <v>31.923999999999999</v>
          </cell>
          <cell r="E104">
            <v>31.923999999999999</v>
          </cell>
          <cell r="F104">
            <v>31.923999999999999</v>
          </cell>
          <cell r="CG104">
            <v>159.62</v>
          </cell>
          <cell r="CH104">
            <v>63.847999999999999</v>
          </cell>
        </row>
        <row r="105">
          <cell r="A105" t="str">
            <v>BID 962</v>
          </cell>
          <cell r="B105">
            <v>3.4286602799999999</v>
          </cell>
          <cell r="C105">
            <v>3.4286602799999999</v>
          </cell>
          <cell r="D105">
            <v>3.4286602799999999</v>
          </cell>
          <cell r="E105">
            <v>3.4286602799999999</v>
          </cell>
          <cell r="F105">
            <v>3.4286602799999999</v>
          </cell>
          <cell r="G105">
            <v>3.4286602799999999</v>
          </cell>
          <cell r="H105">
            <v>3.4286602799999999</v>
          </cell>
          <cell r="I105">
            <v>3.4286602799999999</v>
          </cell>
          <cell r="J105">
            <v>3.4286602799999999</v>
          </cell>
          <cell r="K105">
            <v>3.4286602799999999</v>
          </cell>
          <cell r="L105">
            <v>3.5374270699999997</v>
          </cell>
          <cell r="CG105">
            <v>37.824029869999997</v>
          </cell>
          <cell r="CH105">
            <v>27.538049029999996</v>
          </cell>
        </row>
        <row r="106">
          <cell r="A106" t="str">
            <v>BID 979</v>
          </cell>
          <cell r="B106">
            <v>23.82718418</v>
          </cell>
          <cell r="C106">
            <v>23.82718418</v>
          </cell>
          <cell r="D106">
            <v>23.82718418</v>
          </cell>
          <cell r="E106">
            <v>23.82718418</v>
          </cell>
          <cell r="F106">
            <v>23.82718418</v>
          </cell>
          <cell r="G106">
            <v>23.82718418</v>
          </cell>
          <cell r="H106">
            <v>23.82718418</v>
          </cell>
          <cell r="I106">
            <v>23.82718418</v>
          </cell>
          <cell r="J106">
            <v>23.82718418</v>
          </cell>
          <cell r="K106">
            <v>23.82718418</v>
          </cell>
          <cell r="L106">
            <v>24.337171009999999</v>
          </cell>
          <cell r="CG106">
            <v>262.60901280999997</v>
          </cell>
          <cell r="CH106">
            <v>191.12746026999997</v>
          </cell>
        </row>
        <row r="107">
          <cell r="A107" t="str">
            <v>BID 989</v>
          </cell>
          <cell r="B107">
            <v>1.76876642</v>
          </cell>
          <cell r="C107">
            <v>1.76876642</v>
          </cell>
          <cell r="D107">
            <v>1.76876642</v>
          </cell>
          <cell r="E107">
            <v>1.76876642</v>
          </cell>
          <cell r="F107">
            <v>1.76876642</v>
          </cell>
          <cell r="G107">
            <v>1.76876642</v>
          </cell>
          <cell r="H107">
            <v>1.76876642</v>
          </cell>
          <cell r="I107">
            <v>1.76876642</v>
          </cell>
          <cell r="J107">
            <v>1.76876642</v>
          </cell>
          <cell r="K107">
            <v>1.76876642</v>
          </cell>
          <cell r="L107">
            <v>0.88438324999999995</v>
          </cell>
          <cell r="CG107">
            <v>18.572047449999999</v>
          </cell>
          <cell r="CH107">
            <v>13.26574819</v>
          </cell>
        </row>
        <row r="108">
          <cell r="A108" t="str">
            <v>BID 996</v>
          </cell>
          <cell r="B108">
            <v>0.88943145999999995</v>
          </cell>
          <cell r="C108">
            <v>0.88943145999999995</v>
          </cell>
          <cell r="D108">
            <v>0.88943145999999995</v>
          </cell>
          <cell r="E108">
            <v>0.88943145999999995</v>
          </cell>
          <cell r="F108">
            <v>0.88943145999999995</v>
          </cell>
          <cell r="G108">
            <v>0.88943145999999995</v>
          </cell>
          <cell r="H108">
            <v>0.88943145999999995</v>
          </cell>
          <cell r="I108">
            <v>0.88943145999999995</v>
          </cell>
          <cell r="J108">
            <v>0.88943145999999995</v>
          </cell>
          <cell r="K108">
            <v>0.88943145999999995</v>
          </cell>
          <cell r="L108">
            <v>0.88943145999999995</v>
          </cell>
          <cell r="M108">
            <v>0.88943145999999995</v>
          </cell>
          <cell r="N108">
            <v>0.88943145999999995</v>
          </cell>
          <cell r="O108">
            <v>0.88943145999999995</v>
          </cell>
          <cell r="P108">
            <v>0.88943145999999995</v>
          </cell>
          <cell r="Q108">
            <v>0.88943145999999995</v>
          </cell>
          <cell r="R108">
            <v>0.72850201999999997</v>
          </cell>
          <cell r="CG108">
            <v>14.959405380000007</v>
          </cell>
          <cell r="CH108">
            <v>12.291111000000004</v>
          </cell>
        </row>
        <row r="109">
          <cell r="A109" t="str">
            <v>BID CBA</v>
          </cell>
          <cell r="B109">
            <v>5.2581331200000001</v>
          </cell>
          <cell r="C109">
            <v>5.2581331200000001</v>
          </cell>
          <cell r="D109">
            <v>5.2581331200000001</v>
          </cell>
          <cell r="E109">
            <v>5.2581331200000001</v>
          </cell>
          <cell r="F109">
            <v>5.2581331200000001</v>
          </cell>
          <cell r="G109">
            <v>5.2581331200000001</v>
          </cell>
          <cell r="H109">
            <v>5.2581331200000001</v>
          </cell>
          <cell r="I109">
            <v>5.2581331200000001</v>
          </cell>
          <cell r="J109">
            <v>5.2581331200000001</v>
          </cell>
          <cell r="K109">
            <v>5.2581331200000001</v>
          </cell>
          <cell r="L109">
            <v>5.2581331200000001</v>
          </cell>
          <cell r="M109">
            <v>5.2581331200000001</v>
          </cell>
          <cell r="N109">
            <v>5.2669678399999995</v>
          </cell>
          <cell r="CG109">
            <v>68.364565279999994</v>
          </cell>
          <cell r="CH109">
            <v>52.590165919999997</v>
          </cell>
        </row>
        <row r="110">
          <cell r="A110" t="str">
            <v>BIRF 302</v>
          </cell>
          <cell r="B110">
            <v>0.27714753999999997</v>
          </cell>
          <cell r="C110">
            <v>0.27714753999999997</v>
          </cell>
          <cell r="D110">
            <v>0.27714753999999997</v>
          </cell>
          <cell r="E110">
            <v>0.27714753999999997</v>
          </cell>
          <cell r="CG110">
            <v>1.1085901599999999</v>
          </cell>
          <cell r="CH110">
            <v>0.27714753999999997</v>
          </cell>
        </row>
        <row r="111">
          <cell r="A111" t="str">
            <v>BIRF 3280</v>
          </cell>
          <cell r="B111">
            <v>16.406802280000001</v>
          </cell>
          <cell r="CG111">
            <v>16.406802280000001</v>
          </cell>
          <cell r="CH111">
            <v>0</v>
          </cell>
        </row>
        <row r="112">
          <cell r="A112" t="str">
            <v>BIRF 3281</v>
          </cell>
          <cell r="B112">
            <v>3.2465995699999999</v>
          </cell>
          <cell r="CG112">
            <v>3.2465995699999999</v>
          </cell>
          <cell r="CH112">
            <v>0</v>
          </cell>
        </row>
        <row r="113">
          <cell r="A113" t="str">
            <v>BIRF 3291</v>
          </cell>
          <cell r="B113">
            <v>25</v>
          </cell>
          <cell r="C113">
            <v>12.5</v>
          </cell>
          <cell r="CG113">
            <v>37.5</v>
          </cell>
          <cell r="CH113">
            <v>0</v>
          </cell>
        </row>
        <row r="114">
          <cell r="A114" t="str">
            <v>BIRF 3292</v>
          </cell>
          <cell r="B114">
            <v>1.91872</v>
          </cell>
          <cell r="C114">
            <v>0.91944961999999997</v>
          </cell>
          <cell r="CG114">
            <v>2.8381696199999999</v>
          </cell>
          <cell r="CH114">
            <v>0</v>
          </cell>
        </row>
        <row r="115">
          <cell r="A115" t="str">
            <v>BIRF 3297</v>
          </cell>
          <cell r="B115">
            <v>2.7358324499999997</v>
          </cell>
          <cell r="C115">
            <v>1.35468699</v>
          </cell>
          <cell r="CG115">
            <v>4.0905194399999996</v>
          </cell>
          <cell r="CH115">
            <v>0</v>
          </cell>
        </row>
        <row r="116">
          <cell r="A116" t="str">
            <v>BIRF 3362</v>
          </cell>
          <cell r="B116">
            <v>1.92</v>
          </cell>
          <cell r="C116">
            <v>1.88</v>
          </cell>
          <cell r="CG116">
            <v>3.8</v>
          </cell>
          <cell r="CH116">
            <v>0</v>
          </cell>
        </row>
        <row r="117">
          <cell r="A117" t="str">
            <v>BIRF 3394</v>
          </cell>
          <cell r="B117">
            <v>35.094999999999999</v>
          </cell>
          <cell r="C117">
            <v>37.854999999999997</v>
          </cell>
          <cell r="CG117">
            <v>72.95</v>
          </cell>
          <cell r="CH117">
            <v>0</v>
          </cell>
        </row>
        <row r="118">
          <cell r="A118" t="str">
            <v>BIRF 343</v>
          </cell>
          <cell r="B118">
            <v>0.33935199999999999</v>
          </cell>
          <cell r="C118">
            <v>0.33935199999999999</v>
          </cell>
          <cell r="D118">
            <v>0.33935199999999999</v>
          </cell>
          <cell r="E118">
            <v>0.17068696999999999</v>
          </cell>
          <cell r="CG118">
            <v>1.1887429700000001</v>
          </cell>
          <cell r="CH118">
            <v>0.17068696999999999</v>
          </cell>
        </row>
        <row r="119">
          <cell r="A119" t="str">
            <v>BIRF 3460</v>
          </cell>
          <cell r="B119">
            <v>1.6590552000000001</v>
          </cell>
          <cell r="C119">
            <v>1.6590552000000001</v>
          </cell>
          <cell r="D119">
            <v>0.89182019999999995</v>
          </cell>
          <cell r="CG119">
            <v>4.2099305999999999</v>
          </cell>
          <cell r="CH119">
            <v>0</v>
          </cell>
        </row>
        <row r="120">
          <cell r="A120" t="str">
            <v>BIRF 352</v>
          </cell>
          <cell r="B120">
            <v>6.1351379999999997E-2</v>
          </cell>
          <cell r="C120">
            <v>6.1351379999999997E-2</v>
          </cell>
          <cell r="CG120">
            <v>0.12270275999999999</v>
          </cell>
          <cell r="CH120">
            <v>0</v>
          </cell>
        </row>
        <row r="121">
          <cell r="A121" t="str">
            <v>BIRF 3520</v>
          </cell>
          <cell r="B121">
            <v>29.92</v>
          </cell>
          <cell r="C121">
            <v>32.24</v>
          </cell>
          <cell r="D121">
            <v>34.922081599999999</v>
          </cell>
          <cell r="CG121">
            <v>97.082081599999995</v>
          </cell>
          <cell r="CH121">
            <v>0</v>
          </cell>
        </row>
        <row r="122">
          <cell r="A122" t="str">
            <v>BIRF 3521</v>
          </cell>
          <cell r="B122">
            <v>16.64554983</v>
          </cell>
          <cell r="C122">
            <v>17.936549410000001</v>
          </cell>
          <cell r="D122">
            <v>19.97296309</v>
          </cell>
          <cell r="CG122">
            <v>54.555062330000005</v>
          </cell>
          <cell r="CH122">
            <v>0</v>
          </cell>
        </row>
        <row r="123">
          <cell r="A123" t="str">
            <v>BIRF 3555</v>
          </cell>
          <cell r="B123">
            <v>45</v>
          </cell>
          <cell r="C123">
            <v>22.5</v>
          </cell>
          <cell r="CG123">
            <v>67.5</v>
          </cell>
          <cell r="CH123">
            <v>0</v>
          </cell>
        </row>
        <row r="124">
          <cell r="A124" t="str">
            <v>BIRF 3556</v>
          </cell>
          <cell r="B124">
            <v>28.824999999999999</v>
          </cell>
          <cell r="C124">
            <v>31.06</v>
          </cell>
          <cell r="D124">
            <v>33.465000000000003</v>
          </cell>
          <cell r="E124">
            <v>17.68</v>
          </cell>
          <cell r="CG124">
            <v>111.03</v>
          </cell>
          <cell r="CH124">
            <v>17.68</v>
          </cell>
        </row>
        <row r="125">
          <cell r="A125" t="str">
            <v>BIRF 3558</v>
          </cell>
          <cell r="B125">
            <v>40</v>
          </cell>
          <cell r="C125">
            <v>20</v>
          </cell>
          <cell r="CG125">
            <v>60</v>
          </cell>
          <cell r="CH125">
            <v>0</v>
          </cell>
        </row>
        <row r="126">
          <cell r="A126" t="str">
            <v>BIRF 3611</v>
          </cell>
          <cell r="B126">
            <v>32.505600000000001</v>
          </cell>
          <cell r="C126">
            <v>16.25408298</v>
          </cell>
          <cell r="CG126">
            <v>48.759682980000001</v>
          </cell>
          <cell r="CH126">
            <v>0</v>
          </cell>
        </row>
        <row r="127">
          <cell r="A127" t="str">
            <v>BIRF 3643</v>
          </cell>
          <cell r="B127">
            <v>9.9567999999999994</v>
          </cell>
          <cell r="C127">
            <v>9.9570450500000014</v>
          </cell>
          <cell r="CG127">
            <v>19.913845049999999</v>
          </cell>
          <cell r="CH127">
            <v>0</v>
          </cell>
        </row>
        <row r="128">
          <cell r="A128" t="str">
            <v>BIRF 3709</v>
          </cell>
          <cell r="B128">
            <v>13.293480000000001</v>
          </cell>
          <cell r="C128">
            <v>13.293480000000001</v>
          </cell>
          <cell r="D128">
            <v>6.6517095300000006</v>
          </cell>
          <cell r="CG128">
            <v>33.238669530000003</v>
          </cell>
          <cell r="CH128">
            <v>0</v>
          </cell>
        </row>
        <row r="129">
          <cell r="A129" t="str">
            <v>BIRF 3710</v>
          </cell>
          <cell r="B129">
            <v>0.68599999999999994</v>
          </cell>
          <cell r="C129">
            <v>0.68599999999999994</v>
          </cell>
          <cell r="D129">
            <v>0.34340424999999997</v>
          </cell>
          <cell r="CG129">
            <v>1.7154042499999997</v>
          </cell>
          <cell r="CH129">
            <v>0</v>
          </cell>
        </row>
        <row r="130">
          <cell r="A130" t="str">
            <v>BIRF 3794</v>
          </cell>
          <cell r="B130">
            <v>16.772862919999998</v>
          </cell>
          <cell r="C130">
            <v>16.772862919999998</v>
          </cell>
          <cell r="D130">
            <v>14.712936879999997</v>
          </cell>
          <cell r="CG130">
            <v>48.25866271999999</v>
          </cell>
          <cell r="CH130">
            <v>0</v>
          </cell>
        </row>
        <row r="131">
          <cell r="A131" t="str">
            <v>BIRF 3836</v>
          </cell>
          <cell r="B131">
            <v>30</v>
          </cell>
          <cell r="C131">
            <v>30</v>
          </cell>
          <cell r="D131">
            <v>30</v>
          </cell>
          <cell r="E131">
            <v>15</v>
          </cell>
          <cell r="CG131">
            <v>105</v>
          </cell>
          <cell r="CH131">
            <v>15</v>
          </cell>
        </row>
        <row r="132">
          <cell r="A132" t="str">
            <v>BIRF 3860</v>
          </cell>
          <cell r="B132">
            <v>18.868078499999999</v>
          </cell>
          <cell r="C132">
            <v>18.868078499999999</v>
          </cell>
          <cell r="D132">
            <v>18.868078499999999</v>
          </cell>
          <cell r="E132">
            <v>9.3447041500000001</v>
          </cell>
          <cell r="CG132">
            <v>65.94893965</v>
          </cell>
          <cell r="CH132">
            <v>9.3447041500000001</v>
          </cell>
        </row>
        <row r="133">
          <cell r="A133" t="str">
            <v>BIRF 3877</v>
          </cell>
          <cell r="B133">
            <v>22.373241579999998</v>
          </cell>
          <cell r="C133">
            <v>22.373241579999998</v>
          </cell>
          <cell r="D133">
            <v>22.373241579999998</v>
          </cell>
          <cell r="E133">
            <v>11.07073782</v>
          </cell>
          <cell r="CG133">
            <v>78.19046256</v>
          </cell>
          <cell r="CH133">
            <v>11.07073782</v>
          </cell>
        </row>
        <row r="134">
          <cell r="A134" t="str">
            <v>BIRF 3878</v>
          </cell>
          <cell r="B134">
            <v>50</v>
          </cell>
          <cell r="C134">
            <v>50</v>
          </cell>
          <cell r="D134">
            <v>50</v>
          </cell>
          <cell r="E134">
            <v>50</v>
          </cell>
          <cell r="CG134">
            <v>200</v>
          </cell>
          <cell r="CH134">
            <v>50</v>
          </cell>
        </row>
        <row r="135">
          <cell r="A135" t="str">
            <v>BIRF 3921</v>
          </cell>
          <cell r="B135">
            <v>12.827</v>
          </cell>
          <cell r="C135">
            <v>12.827</v>
          </cell>
          <cell r="D135">
            <v>12.827</v>
          </cell>
          <cell r="E135">
            <v>12.82918974</v>
          </cell>
          <cell r="CG135">
            <v>51.310189739999998</v>
          </cell>
          <cell r="CH135">
            <v>12.82918974</v>
          </cell>
        </row>
        <row r="136">
          <cell r="A136" t="str">
            <v>BIRF 3926</v>
          </cell>
          <cell r="B136">
            <v>55.555555319999996</v>
          </cell>
          <cell r="C136">
            <v>46.277779019999997</v>
          </cell>
          <cell r="D136">
            <v>27.722222860000002</v>
          </cell>
          <cell r="E136">
            <v>18.444444440000002</v>
          </cell>
          <cell r="F136">
            <v>9.2222222600000006</v>
          </cell>
          <cell r="CG136">
            <v>157.22222390000002</v>
          </cell>
          <cell r="CH136">
            <v>27.6666667</v>
          </cell>
        </row>
        <row r="137">
          <cell r="A137" t="str">
            <v>BIRF 3927</v>
          </cell>
          <cell r="B137">
            <v>2.7725239200000003</v>
          </cell>
          <cell r="C137">
            <v>2.7725239200000003</v>
          </cell>
          <cell r="D137">
            <v>2.7725239200000003</v>
          </cell>
          <cell r="E137">
            <v>2.75777261</v>
          </cell>
          <cell r="CG137">
            <v>11.07534437</v>
          </cell>
          <cell r="CH137">
            <v>2.75777261</v>
          </cell>
        </row>
        <row r="138">
          <cell r="A138" t="str">
            <v>BIRF 3931</v>
          </cell>
          <cell r="B138">
            <v>7.4462399999999995</v>
          </cell>
          <cell r="C138">
            <v>7.4462399999999995</v>
          </cell>
          <cell r="D138">
            <v>7.4462399999999995</v>
          </cell>
          <cell r="E138">
            <v>7.4499713200000004</v>
          </cell>
          <cell r="CG138">
            <v>29.788691319999998</v>
          </cell>
          <cell r="CH138">
            <v>7.4499713200000004</v>
          </cell>
        </row>
        <row r="139">
          <cell r="A139" t="str">
            <v>BIRF 3948</v>
          </cell>
          <cell r="B139">
            <v>1.00039368</v>
          </cell>
          <cell r="C139">
            <v>1.00039368</v>
          </cell>
          <cell r="D139">
            <v>1.00039368</v>
          </cell>
          <cell r="E139">
            <v>1.0658192099999999</v>
          </cell>
          <cell r="CG139">
            <v>4.0670002499999995</v>
          </cell>
          <cell r="CH139">
            <v>1.0658192099999999</v>
          </cell>
        </row>
        <row r="140">
          <cell r="A140" t="str">
            <v>BIRF 3957</v>
          </cell>
          <cell r="B140">
            <v>16.885253859999999</v>
          </cell>
          <cell r="C140">
            <v>14.15630769</v>
          </cell>
          <cell r="D140">
            <v>6.1274642400000001</v>
          </cell>
          <cell r="E140">
            <v>1.9383123499999999</v>
          </cell>
          <cell r="F140">
            <v>0.11100689</v>
          </cell>
          <cell r="CG140">
            <v>39.218345029999995</v>
          </cell>
          <cell r="CH140">
            <v>2.04931924</v>
          </cell>
        </row>
        <row r="141">
          <cell r="A141" t="str">
            <v>BIRF 3958</v>
          </cell>
          <cell r="B141">
            <v>0.94637415999999996</v>
          </cell>
          <cell r="C141">
            <v>0.94637415999999996</v>
          </cell>
          <cell r="D141">
            <v>0.94637415999999996</v>
          </cell>
          <cell r="E141">
            <v>0.94637415999999996</v>
          </cell>
          <cell r="F141">
            <v>0.48902874999999996</v>
          </cell>
          <cell r="CG141">
            <v>4.27452539</v>
          </cell>
          <cell r="CH141">
            <v>1.4354029099999999</v>
          </cell>
        </row>
        <row r="142">
          <cell r="A142" t="str">
            <v>BIRF 3960</v>
          </cell>
          <cell r="B142">
            <v>2.2568000000000001</v>
          </cell>
          <cell r="C142">
            <v>2.2568000000000001</v>
          </cell>
          <cell r="D142">
            <v>2.2568000000000001</v>
          </cell>
          <cell r="E142">
            <v>2.2573534</v>
          </cell>
          <cell r="CG142">
            <v>9.0277533999999999</v>
          </cell>
          <cell r="CH142">
            <v>2.2573534</v>
          </cell>
        </row>
        <row r="143">
          <cell r="A143" t="str">
            <v>BIRF 3971</v>
          </cell>
          <cell r="B143">
            <v>9.3621999999999996</v>
          </cell>
          <cell r="C143">
            <v>9.3621999999999996</v>
          </cell>
          <cell r="D143">
            <v>9.3621999999999996</v>
          </cell>
          <cell r="E143">
            <v>9.2572807899999994</v>
          </cell>
          <cell r="CG143">
            <v>37.34388079</v>
          </cell>
          <cell r="CH143">
            <v>9.2572807899999994</v>
          </cell>
        </row>
        <row r="144">
          <cell r="A144" t="str">
            <v>BIRF 4002</v>
          </cell>
          <cell r="B144">
            <v>27.777777620000002</v>
          </cell>
          <cell r="C144">
            <v>27.77777768</v>
          </cell>
          <cell r="D144">
            <v>11.11111232</v>
          </cell>
          <cell r="CG144">
            <v>66.666667619999998</v>
          </cell>
          <cell r="CH144">
            <v>0</v>
          </cell>
        </row>
        <row r="145">
          <cell r="A145" t="str">
            <v>BIRF 4003</v>
          </cell>
          <cell r="B145">
            <v>10</v>
          </cell>
          <cell r="C145">
            <v>10</v>
          </cell>
          <cell r="D145">
            <v>10</v>
          </cell>
          <cell r="E145">
            <v>10</v>
          </cell>
          <cell r="F145">
            <v>10</v>
          </cell>
          <cell r="CG145">
            <v>50</v>
          </cell>
          <cell r="CH145">
            <v>20</v>
          </cell>
        </row>
        <row r="146">
          <cell r="A146" t="str">
            <v>BIRF 4004</v>
          </cell>
          <cell r="B146">
            <v>2.40301008</v>
          </cell>
          <cell r="C146">
            <v>2.40301008</v>
          </cell>
          <cell r="D146">
            <v>2.40301008</v>
          </cell>
          <cell r="E146">
            <v>2.40301008</v>
          </cell>
          <cell r="F146">
            <v>2.4098891600000001</v>
          </cell>
          <cell r="CG146">
            <v>12.021929480000001</v>
          </cell>
          <cell r="CH146">
            <v>4.8128992400000001</v>
          </cell>
        </row>
        <row r="147">
          <cell r="A147" t="str">
            <v>BIRF 4085</v>
          </cell>
          <cell r="B147">
            <v>0.67175828000000004</v>
          </cell>
          <cell r="C147">
            <v>0.67175828000000004</v>
          </cell>
          <cell r="D147">
            <v>0.67175828000000004</v>
          </cell>
          <cell r="E147">
            <v>0.67175828000000004</v>
          </cell>
          <cell r="F147">
            <v>0.67175833000000007</v>
          </cell>
          <cell r="CG147">
            <v>3.35879145</v>
          </cell>
          <cell r="CH147">
            <v>1.34351661</v>
          </cell>
        </row>
        <row r="148">
          <cell r="A148" t="str">
            <v>BIRF 4093</v>
          </cell>
          <cell r="B148">
            <v>25.870048020000002</v>
          </cell>
          <cell r="C148">
            <v>25.870048020000002</v>
          </cell>
          <cell r="D148">
            <v>25.870048020000002</v>
          </cell>
          <cell r="E148">
            <v>25.870048020000002</v>
          </cell>
          <cell r="F148">
            <v>25.506740780000001</v>
          </cell>
          <cell r="CG148">
            <v>128.98693286000002</v>
          </cell>
          <cell r="CH148">
            <v>51.3767888</v>
          </cell>
        </row>
        <row r="149">
          <cell r="A149" t="str">
            <v>BIRF 4116</v>
          </cell>
          <cell r="B149">
            <v>30</v>
          </cell>
          <cell r="C149">
            <v>30</v>
          </cell>
          <cell r="D149">
            <v>30</v>
          </cell>
          <cell r="E149">
            <v>30</v>
          </cell>
          <cell r="F149">
            <v>30</v>
          </cell>
          <cell r="G149">
            <v>15</v>
          </cell>
          <cell r="CG149">
            <v>165</v>
          </cell>
          <cell r="CH149">
            <v>75</v>
          </cell>
        </row>
        <row r="150">
          <cell r="A150" t="str">
            <v>BIRF 4117</v>
          </cell>
          <cell r="B150">
            <v>17.518481600000001</v>
          </cell>
          <cell r="C150">
            <v>17.518481600000001</v>
          </cell>
          <cell r="D150">
            <v>17.518481600000001</v>
          </cell>
          <cell r="E150">
            <v>17.518481600000001</v>
          </cell>
          <cell r="F150">
            <v>17.518481600000001</v>
          </cell>
          <cell r="G150">
            <v>8.7592408000000006</v>
          </cell>
          <cell r="CG150">
            <v>96.351648800000007</v>
          </cell>
          <cell r="CH150">
            <v>43.796204000000003</v>
          </cell>
        </row>
        <row r="151">
          <cell r="A151" t="str">
            <v>BIRF 4131</v>
          </cell>
          <cell r="B151">
            <v>2</v>
          </cell>
          <cell r="C151">
            <v>2</v>
          </cell>
          <cell r="D151">
            <v>2</v>
          </cell>
          <cell r="E151">
            <v>2</v>
          </cell>
          <cell r="F151">
            <v>2</v>
          </cell>
          <cell r="G151">
            <v>1</v>
          </cell>
          <cell r="CG151">
            <v>11</v>
          </cell>
          <cell r="CH151">
            <v>5</v>
          </cell>
        </row>
        <row r="152">
          <cell r="A152" t="str">
            <v>BIRF 4150</v>
          </cell>
          <cell r="B152">
            <v>6.0696243000000001</v>
          </cell>
          <cell r="C152">
            <v>6.0696243000000001</v>
          </cell>
          <cell r="D152">
            <v>6.0696243000000001</v>
          </cell>
          <cell r="E152">
            <v>6.0696243000000001</v>
          </cell>
          <cell r="F152">
            <v>6.0696243000000001</v>
          </cell>
          <cell r="G152">
            <v>3.03481215</v>
          </cell>
          <cell r="CG152">
            <v>33.382933649999998</v>
          </cell>
          <cell r="CH152">
            <v>15.174060750000001</v>
          </cell>
        </row>
        <row r="153">
          <cell r="A153" t="str">
            <v>BIRF 4163</v>
          </cell>
          <cell r="B153">
            <v>14.792960460000002</v>
          </cell>
          <cell r="C153">
            <v>14.792960460000002</v>
          </cell>
          <cell r="D153">
            <v>14.792960460000002</v>
          </cell>
          <cell r="E153">
            <v>14.792960460000002</v>
          </cell>
          <cell r="F153">
            <v>14.792960460000002</v>
          </cell>
          <cell r="G153">
            <v>7.3964802300000008</v>
          </cell>
          <cell r="CG153">
            <v>81.361282529999997</v>
          </cell>
          <cell r="CH153">
            <v>36.982401150000001</v>
          </cell>
        </row>
        <row r="154">
          <cell r="A154" t="str">
            <v>BIRF 4164</v>
          </cell>
          <cell r="B154">
            <v>10</v>
          </cell>
          <cell r="C154">
            <v>10</v>
          </cell>
          <cell r="D154">
            <v>10</v>
          </cell>
          <cell r="E154">
            <v>10</v>
          </cell>
          <cell r="F154">
            <v>10</v>
          </cell>
          <cell r="G154">
            <v>10</v>
          </cell>
          <cell r="CG154">
            <v>60</v>
          </cell>
          <cell r="CH154">
            <v>30</v>
          </cell>
        </row>
        <row r="155">
          <cell r="A155" t="str">
            <v>BIRF 4168</v>
          </cell>
          <cell r="B155">
            <v>1.4981228600000001</v>
          </cell>
          <cell r="C155">
            <v>1.4981228600000001</v>
          </cell>
          <cell r="D155">
            <v>1.4981228600000001</v>
          </cell>
          <cell r="E155">
            <v>1.4981228600000001</v>
          </cell>
          <cell r="F155">
            <v>1.4981228600000001</v>
          </cell>
          <cell r="G155">
            <v>0.74906649999999997</v>
          </cell>
          <cell r="CG155">
            <v>8.2396808000000004</v>
          </cell>
          <cell r="CH155">
            <v>3.7453122200000002</v>
          </cell>
        </row>
        <row r="156">
          <cell r="A156" t="str">
            <v>BIRF 4195</v>
          </cell>
          <cell r="B156">
            <v>19.995560000000001</v>
          </cell>
          <cell r="C156">
            <v>19.995560000000001</v>
          </cell>
          <cell r="D156">
            <v>19.995560000000001</v>
          </cell>
          <cell r="E156">
            <v>19.995560000000001</v>
          </cell>
          <cell r="F156">
            <v>19.995560000000001</v>
          </cell>
          <cell r="G156">
            <v>20.039960000000001</v>
          </cell>
          <cell r="CG156">
            <v>120.01776000000001</v>
          </cell>
          <cell r="CH156">
            <v>60.031080000000003</v>
          </cell>
        </row>
        <row r="157">
          <cell r="A157" t="str">
            <v>BIRF 4212</v>
          </cell>
          <cell r="B157">
            <v>5.0815786599999999</v>
          </cell>
          <cell r="C157">
            <v>5.0815786599999999</v>
          </cell>
          <cell r="D157">
            <v>5.0815786599999999</v>
          </cell>
          <cell r="E157">
            <v>5.0815786599999999</v>
          </cell>
          <cell r="F157">
            <v>5.0815786599999999</v>
          </cell>
          <cell r="G157">
            <v>5.0815786599999999</v>
          </cell>
          <cell r="CG157">
            <v>30.489471959999996</v>
          </cell>
          <cell r="CH157">
            <v>15.24473598</v>
          </cell>
        </row>
        <row r="158">
          <cell r="A158" t="str">
            <v>BIRF 4218</v>
          </cell>
          <cell r="B158">
            <v>4.9997999999999996</v>
          </cell>
          <cell r="C158">
            <v>4.9997999999999996</v>
          </cell>
          <cell r="D158">
            <v>4.9997999999999996</v>
          </cell>
          <cell r="E158">
            <v>4.9997999999999996</v>
          </cell>
          <cell r="F158">
            <v>4.9997999999999996</v>
          </cell>
          <cell r="G158">
            <v>5.0017999999999994</v>
          </cell>
          <cell r="CG158">
            <v>30.000799999999998</v>
          </cell>
          <cell r="CH158">
            <v>15.001399999999999</v>
          </cell>
        </row>
        <row r="159">
          <cell r="A159" t="str">
            <v>BIRF 4219</v>
          </cell>
          <cell r="B159">
            <v>7.5</v>
          </cell>
          <cell r="C159">
            <v>7.5</v>
          </cell>
          <cell r="D159">
            <v>7.5</v>
          </cell>
          <cell r="E159">
            <v>7.5</v>
          </cell>
          <cell r="F159">
            <v>7.5</v>
          </cell>
          <cell r="G159">
            <v>7.5</v>
          </cell>
          <cell r="CG159">
            <v>45</v>
          </cell>
          <cell r="CH159">
            <v>22.5</v>
          </cell>
        </row>
        <row r="160">
          <cell r="A160" t="str">
            <v>BIRF 4220</v>
          </cell>
          <cell r="B160">
            <v>3.4998</v>
          </cell>
          <cell r="C160">
            <v>3.4998</v>
          </cell>
          <cell r="D160">
            <v>3.4998</v>
          </cell>
          <cell r="E160">
            <v>3.4998</v>
          </cell>
          <cell r="F160">
            <v>3.4998</v>
          </cell>
          <cell r="G160">
            <v>3.5018000000000002</v>
          </cell>
          <cell r="CG160">
            <v>21.000799999999998</v>
          </cell>
          <cell r="CH160">
            <v>10.5014</v>
          </cell>
        </row>
        <row r="161">
          <cell r="A161" t="str">
            <v>BIRF 4221</v>
          </cell>
          <cell r="B161">
            <v>10</v>
          </cell>
          <cell r="C161">
            <v>10</v>
          </cell>
          <cell r="D161">
            <v>10</v>
          </cell>
          <cell r="E161">
            <v>10</v>
          </cell>
          <cell r="F161">
            <v>10</v>
          </cell>
          <cell r="G161">
            <v>10</v>
          </cell>
          <cell r="CG161">
            <v>60</v>
          </cell>
          <cell r="CH161">
            <v>30</v>
          </cell>
        </row>
        <row r="162">
          <cell r="A162" t="str">
            <v>BIRF 4273</v>
          </cell>
          <cell r="B162">
            <v>3.6312000000000002</v>
          </cell>
          <cell r="C162">
            <v>3.6312000000000002</v>
          </cell>
          <cell r="D162">
            <v>3.6312000000000002</v>
          </cell>
          <cell r="E162">
            <v>3.6312000000000002</v>
          </cell>
          <cell r="F162">
            <v>3.6312000000000002</v>
          </cell>
          <cell r="G162">
            <v>3.6312000000000002</v>
          </cell>
          <cell r="H162">
            <v>1.8169171499999999</v>
          </cell>
          <cell r="CG162">
            <v>23.60411715</v>
          </cell>
          <cell r="CH162">
            <v>12.710517150000001</v>
          </cell>
        </row>
        <row r="163">
          <cell r="A163" t="str">
            <v>BIRF 4281</v>
          </cell>
          <cell r="B163">
            <v>0.5998</v>
          </cell>
          <cell r="C163">
            <v>0.5998</v>
          </cell>
          <cell r="D163">
            <v>0.5998</v>
          </cell>
          <cell r="E163">
            <v>0.5998</v>
          </cell>
          <cell r="F163">
            <v>0.5998</v>
          </cell>
          <cell r="G163">
            <v>0.5998</v>
          </cell>
          <cell r="H163">
            <v>0.3019</v>
          </cell>
          <cell r="CG163">
            <v>3.9007000000000001</v>
          </cell>
          <cell r="CH163">
            <v>2.1012999999999997</v>
          </cell>
        </row>
        <row r="164">
          <cell r="A164" t="str">
            <v>BIRF 4282</v>
          </cell>
          <cell r="B164">
            <v>2.7362000000000002</v>
          </cell>
          <cell r="C164">
            <v>2.7362000000000002</v>
          </cell>
          <cell r="D164">
            <v>2.7362000000000002</v>
          </cell>
          <cell r="E164">
            <v>2.7362000000000002</v>
          </cell>
          <cell r="F164">
            <v>2.7362000000000002</v>
          </cell>
          <cell r="G164">
            <v>2.7362000000000002</v>
          </cell>
          <cell r="H164">
            <v>1.3697546100000002</v>
          </cell>
          <cell r="CG164">
            <v>17.786954610000002</v>
          </cell>
          <cell r="CH164">
            <v>9.5783546100000017</v>
          </cell>
        </row>
        <row r="165">
          <cell r="A165" t="str">
            <v>BIRF 4295</v>
          </cell>
          <cell r="B165">
            <v>41.514380000000003</v>
          </cell>
          <cell r="C165">
            <v>41.514380000000003</v>
          </cell>
          <cell r="D165">
            <v>41.514380000000003</v>
          </cell>
          <cell r="E165">
            <v>41.514380000000003</v>
          </cell>
          <cell r="F165">
            <v>41.514380000000003</v>
          </cell>
          <cell r="G165">
            <v>41.514380000000003</v>
          </cell>
          <cell r="H165">
            <v>20.757190000000001</v>
          </cell>
          <cell r="CG165">
            <v>269.84347000000002</v>
          </cell>
          <cell r="CH165">
            <v>145.30033</v>
          </cell>
        </row>
        <row r="166">
          <cell r="A166" t="str">
            <v>BIRF 4313</v>
          </cell>
          <cell r="B166">
            <v>11.8512</v>
          </cell>
          <cell r="C166">
            <v>11.8512</v>
          </cell>
          <cell r="D166">
            <v>11.8512</v>
          </cell>
          <cell r="E166">
            <v>11.8512</v>
          </cell>
          <cell r="F166">
            <v>11.8512</v>
          </cell>
          <cell r="G166">
            <v>11.8512</v>
          </cell>
          <cell r="H166">
            <v>5.9260550399999996</v>
          </cell>
          <cell r="CG166">
            <v>77.03325504</v>
          </cell>
          <cell r="CH166">
            <v>41.479655040000004</v>
          </cell>
        </row>
        <row r="167">
          <cell r="A167" t="str">
            <v>BIRF 4314</v>
          </cell>
          <cell r="B167">
            <v>0.33942165999999996</v>
          </cell>
          <cell r="C167">
            <v>0.33942165999999996</v>
          </cell>
          <cell r="D167">
            <v>0.33942165999999996</v>
          </cell>
          <cell r="E167">
            <v>0.33942165999999996</v>
          </cell>
          <cell r="F167">
            <v>0.33942165999999996</v>
          </cell>
          <cell r="G167">
            <v>0.33942165999999996</v>
          </cell>
          <cell r="H167">
            <v>0.17029633</v>
          </cell>
          <cell r="CG167">
            <v>2.2068262899999995</v>
          </cell>
          <cell r="CH167">
            <v>1.1885613099999999</v>
          </cell>
        </row>
        <row r="168">
          <cell r="A168" t="str">
            <v>BIRF 4366</v>
          </cell>
          <cell r="B168">
            <v>28.4</v>
          </cell>
          <cell r="C168">
            <v>28.4</v>
          </cell>
          <cell r="D168">
            <v>28.4</v>
          </cell>
          <cell r="E168">
            <v>28.4</v>
          </cell>
          <cell r="F168">
            <v>28.4</v>
          </cell>
          <cell r="G168">
            <v>28.4</v>
          </cell>
          <cell r="H168">
            <v>28.4</v>
          </cell>
          <cell r="CG168">
            <v>198.8</v>
          </cell>
          <cell r="CH168">
            <v>113.6</v>
          </cell>
        </row>
        <row r="169">
          <cell r="A169" t="str">
            <v>BIRF 4398</v>
          </cell>
          <cell r="B169">
            <v>6.6834314300000006</v>
          </cell>
          <cell r="C169">
            <v>7.0776657600000004</v>
          </cell>
          <cell r="D169">
            <v>7.4997283899999996</v>
          </cell>
          <cell r="E169">
            <v>7.9496193299999991</v>
          </cell>
          <cell r="F169">
            <v>8.4227005300000002</v>
          </cell>
          <cell r="G169">
            <v>8.93288613</v>
          </cell>
          <cell r="H169">
            <v>9.4616239499999999</v>
          </cell>
          <cell r="CG169">
            <v>56.027655519999996</v>
          </cell>
          <cell r="CH169">
            <v>34.766829939999994</v>
          </cell>
        </row>
        <row r="170">
          <cell r="A170" t="str">
            <v>BIRF 4405-1</v>
          </cell>
          <cell r="B170">
            <v>62.5</v>
          </cell>
          <cell r="CG170">
            <v>62.5</v>
          </cell>
          <cell r="CH170">
            <v>0</v>
          </cell>
        </row>
        <row r="171">
          <cell r="A171" t="str">
            <v>BIRF 4423</v>
          </cell>
          <cell r="B171">
            <v>0.89258633999999992</v>
          </cell>
          <cell r="C171">
            <v>0.89258633999999992</v>
          </cell>
          <cell r="D171">
            <v>0.89258633999999992</v>
          </cell>
          <cell r="E171">
            <v>0.89258633999999992</v>
          </cell>
          <cell r="F171">
            <v>0.89258633999999992</v>
          </cell>
          <cell r="G171">
            <v>0.89258633999999992</v>
          </cell>
          <cell r="H171">
            <v>0.89258633999999992</v>
          </cell>
          <cell r="I171">
            <v>0.44717691999999998</v>
          </cell>
          <cell r="CG171">
            <v>6.6952812999999995</v>
          </cell>
          <cell r="CH171">
            <v>4.0175222799999997</v>
          </cell>
        </row>
        <row r="172">
          <cell r="A172" t="str">
            <v>BIRF 4454</v>
          </cell>
          <cell r="B172">
            <v>3.2492099999999996E-2</v>
          </cell>
          <cell r="C172">
            <v>3.2492099999999996E-2</v>
          </cell>
          <cell r="D172">
            <v>3.2492099999999996E-2</v>
          </cell>
          <cell r="E172">
            <v>3.2492099999999996E-2</v>
          </cell>
          <cell r="F172">
            <v>3.2492099999999996E-2</v>
          </cell>
          <cell r="G172">
            <v>3.2492099999999996E-2</v>
          </cell>
          <cell r="H172">
            <v>3.2492099999999996E-2</v>
          </cell>
          <cell r="I172">
            <v>1.6246049999999998E-2</v>
          </cell>
          <cell r="CG172">
            <v>0.24369074999999996</v>
          </cell>
          <cell r="CH172">
            <v>0.14621445</v>
          </cell>
        </row>
        <row r="173">
          <cell r="A173" t="str">
            <v>BIRF 4459</v>
          </cell>
          <cell r="B173">
            <v>1</v>
          </cell>
          <cell r="C173">
            <v>1</v>
          </cell>
          <cell r="D173">
            <v>1</v>
          </cell>
          <cell r="E173">
            <v>1</v>
          </cell>
          <cell r="F173">
            <v>1</v>
          </cell>
          <cell r="G173">
            <v>1</v>
          </cell>
          <cell r="H173">
            <v>1</v>
          </cell>
          <cell r="I173">
            <v>0.5</v>
          </cell>
          <cell r="CG173">
            <v>7.5</v>
          </cell>
          <cell r="CH173">
            <v>4.5</v>
          </cell>
        </row>
        <row r="174">
          <cell r="A174" t="str">
            <v>BIRF 4472</v>
          </cell>
          <cell r="B174">
            <v>3.65E-3</v>
          </cell>
          <cell r="C174">
            <v>3.9500000000000004E-3</v>
          </cell>
          <cell r="D174">
            <v>4.15E-3</v>
          </cell>
          <cell r="E174">
            <v>4.3499999999999997E-3</v>
          </cell>
          <cell r="F174">
            <v>4.5500000000000002E-3</v>
          </cell>
          <cell r="G174">
            <v>4.8500000000000001E-3</v>
          </cell>
          <cell r="H174">
            <v>5.0500000000000007E-3</v>
          </cell>
          <cell r="I174">
            <v>2.8E-3</v>
          </cell>
          <cell r="CG174">
            <v>3.3349999999999998E-2</v>
          </cell>
          <cell r="CH174">
            <v>2.1600000000000001E-2</v>
          </cell>
        </row>
        <row r="175">
          <cell r="A175" t="str">
            <v>BIRF 4484</v>
          </cell>
          <cell r="B175">
            <v>1.0269571399999999</v>
          </cell>
          <cell r="C175">
            <v>1.0269571399999999</v>
          </cell>
          <cell r="D175">
            <v>1.0269571399999999</v>
          </cell>
          <cell r="E175">
            <v>1.0269571399999999</v>
          </cell>
          <cell r="F175">
            <v>1.0269571399999999</v>
          </cell>
          <cell r="G175">
            <v>1.0269571399999999</v>
          </cell>
          <cell r="H175">
            <v>1.0269571399999999</v>
          </cell>
          <cell r="I175">
            <v>1.0269571399999999</v>
          </cell>
          <cell r="CG175">
            <v>8.2156571200000013</v>
          </cell>
          <cell r="CH175">
            <v>5.1347857000000001</v>
          </cell>
        </row>
        <row r="176">
          <cell r="A176" t="str">
            <v>BIRF 4516</v>
          </cell>
          <cell r="B176">
            <v>4.5520978200000002</v>
          </cell>
          <cell r="C176">
            <v>4.5520978200000002</v>
          </cell>
          <cell r="D176">
            <v>4.5520978200000002</v>
          </cell>
          <cell r="E176">
            <v>4.5520978200000002</v>
          </cell>
          <cell r="F176">
            <v>4.5520978200000002</v>
          </cell>
          <cell r="G176">
            <v>4.5520978200000002</v>
          </cell>
          <cell r="H176">
            <v>4.5520978200000002</v>
          </cell>
          <cell r="I176">
            <v>4.5520978200000002</v>
          </cell>
          <cell r="CG176">
            <v>36.416782560000001</v>
          </cell>
          <cell r="CH176">
            <v>22.760489100000001</v>
          </cell>
        </row>
        <row r="177">
          <cell r="A177" t="str">
            <v>BIRF 4578</v>
          </cell>
          <cell r="B177">
            <v>4.5699999800000004</v>
          </cell>
          <cell r="C177">
            <v>4.5699999800000004</v>
          </cell>
          <cell r="D177">
            <v>4.5699999800000004</v>
          </cell>
          <cell r="E177">
            <v>4.5699999800000004</v>
          </cell>
          <cell r="F177">
            <v>4.5699999800000004</v>
          </cell>
          <cell r="G177">
            <v>4.5699999800000004</v>
          </cell>
          <cell r="H177">
            <v>4.5699999800000004</v>
          </cell>
          <cell r="I177">
            <v>4.5699999800000004</v>
          </cell>
          <cell r="J177">
            <v>4.5699999800000004</v>
          </cell>
          <cell r="CG177">
            <v>41.129999819999995</v>
          </cell>
          <cell r="CH177">
            <v>27.419999879999999</v>
          </cell>
        </row>
        <row r="178">
          <cell r="A178" t="str">
            <v>BIRF 4580</v>
          </cell>
          <cell r="B178">
            <v>0.22810442</v>
          </cell>
          <cell r="C178">
            <v>0.22810442</v>
          </cell>
          <cell r="D178">
            <v>0.22810442</v>
          </cell>
          <cell r="E178">
            <v>0.22810442</v>
          </cell>
          <cell r="F178">
            <v>0.22810442</v>
          </cell>
          <cell r="G178">
            <v>0.22810442</v>
          </cell>
          <cell r="H178">
            <v>0.22810442</v>
          </cell>
          <cell r="I178">
            <v>0.22810442</v>
          </cell>
          <cell r="J178">
            <v>0.11405221</v>
          </cell>
          <cell r="CG178">
            <v>1.9388875700000001</v>
          </cell>
          <cell r="CH178">
            <v>1.2545743100000002</v>
          </cell>
        </row>
        <row r="179">
          <cell r="A179" t="str">
            <v>BIRF 4585</v>
          </cell>
          <cell r="B179">
            <v>22.799999979999999</v>
          </cell>
          <cell r="C179">
            <v>22.799999979999999</v>
          </cell>
          <cell r="D179">
            <v>22.799999979999999</v>
          </cell>
          <cell r="E179">
            <v>22.799999979999999</v>
          </cell>
          <cell r="F179">
            <v>22.799999979999999</v>
          </cell>
          <cell r="G179">
            <v>22.799999979999999</v>
          </cell>
          <cell r="H179">
            <v>22.799999979999999</v>
          </cell>
          <cell r="I179">
            <v>22.799999979999999</v>
          </cell>
          <cell r="J179">
            <v>22.799999979999999</v>
          </cell>
          <cell r="CG179">
            <v>205.19999981999999</v>
          </cell>
          <cell r="CH179">
            <v>136.79999988</v>
          </cell>
        </row>
        <row r="180">
          <cell r="A180" t="str">
            <v>BIRF 4586</v>
          </cell>
          <cell r="B180">
            <v>4.5953461600000001</v>
          </cell>
          <cell r="C180">
            <v>4.5953461600000001</v>
          </cell>
          <cell r="D180">
            <v>4.5953461600000001</v>
          </cell>
          <cell r="E180">
            <v>4.5953461600000001</v>
          </cell>
          <cell r="F180">
            <v>4.5953461600000001</v>
          </cell>
          <cell r="G180">
            <v>4.5953461600000001</v>
          </cell>
          <cell r="H180">
            <v>4.5953461600000001</v>
          </cell>
          <cell r="I180">
            <v>4.5953461600000001</v>
          </cell>
          <cell r="J180">
            <v>4.5953461600000001</v>
          </cell>
          <cell r="CG180">
            <v>41.358115439999992</v>
          </cell>
          <cell r="CH180">
            <v>27.572076959999997</v>
          </cell>
        </row>
        <row r="181">
          <cell r="A181" t="str">
            <v>BIRF 4634</v>
          </cell>
          <cell r="B181">
            <v>20.32999998</v>
          </cell>
          <cell r="C181">
            <v>20.32999998</v>
          </cell>
          <cell r="D181">
            <v>20.32999998</v>
          </cell>
          <cell r="E181">
            <v>20.32999998</v>
          </cell>
          <cell r="F181">
            <v>20.32999998</v>
          </cell>
          <cell r="G181">
            <v>20.32999998</v>
          </cell>
          <cell r="H181">
            <v>20.32999998</v>
          </cell>
          <cell r="I181">
            <v>20.32999998</v>
          </cell>
          <cell r="J181">
            <v>20.32999998</v>
          </cell>
          <cell r="K181">
            <v>20.32999998</v>
          </cell>
          <cell r="CG181">
            <v>203.29999979999999</v>
          </cell>
          <cell r="CH181">
            <v>142.30999986</v>
          </cell>
        </row>
        <row r="182">
          <cell r="A182" t="str">
            <v>BIRF 4640</v>
          </cell>
          <cell r="B182">
            <v>0.30475064000000002</v>
          </cell>
          <cell r="C182">
            <v>0.30475064000000002</v>
          </cell>
          <cell r="D182">
            <v>0.30475064000000002</v>
          </cell>
          <cell r="E182">
            <v>0.30475064000000002</v>
          </cell>
          <cell r="F182">
            <v>0.30475064000000002</v>
          </cell>
          <cell r="G182">
            <v>0.30475064000000002</v>
          </cell>
          <cell r="H182">
            <v>0.30475064000000002</v>
          </cell>
          <cell r="I182">
            <v>0.30475064000000002</v>
          </cell>
          <cell r="J182">
            <v>0.30475064000000002</v>
          </cell>
          <cell r="K182">
            <v>0.15237532000000001</v>
          </cell>
          <cell r="CG182">
            <v>2.8951310800000001</v>
          </cell>
          <cell r="CH182">
            <v>1.98087916</v>
          </cell>
        </row>
        <row r="183">
          <cell r="A183" t="str">
            <v>BIRF 7075</v>
          </cell>
          <cell r="B183">
            <v>24</v>
          </cell>
          <cell r="C183">
            <v>24</v>
          </cell>
          <cell r="D183">
            <v>30.4</v>
          </cell>
          <cell r="E183">
            <v>30.4</v>
          </cell>
          <cell r="F183">
            <v>35.200000000000003</v>
          </cell>
          <cell r="G183">
            <v>35.200000000000003</v>
          </cell>
          <cell r="H183">
            <v>42.4</v>
          </cell>
          <cell r="I183">
            <v>42.4</v>
          </cell>
          <cell r="J183">
            <v>48</v>
          </cell>
          <cell r="K183">
            <v>48</v>
          </cell>
          <cell r="CG183">
            <v>360</v>
          </cell>
          <cell r="CH183">
            <v>281.60000000000002</v>
          </cell>
        </row>
        <row r="184">
          <cell r="A184" t="str">
            <v>BIRF 7157</v>
          </cell>
          <cell r="B184">
            <v>0</v>
          </cell>
          <cell r="C184">
            <v>49.8</v>
          </cell>
          <cell r="D184">
            <v>53.4</v>
          </cell>
          <cell r="E184">
            <v>57.18</v>
          </cell>
          <cell r="F184">
            <v>61.26</v>
          </cell>
          <cell r="G184">
            <v>65.58</v>
          </cell>
          <cell r="H184">
            <v>70.319999999999993</v>
          </cell>
          <cell r="I184">
            <v>75.3</v>
          </cell>
          <cell r="J184">
            <v>80.7</v>
          </cell>
          <cell r="K184">
            <v>86.46</v>
          </cell>
          <cell r="CG184">
            <v>600</v>
          </cell>
          <cell r="CH184">
            <v>496.79999999999995</v>
          </cell>
        </row>
        <row r="185">
          <cell r="A185" t="str">
            <v>BIRF 7171</v>
          </cell>
          <cell r="B185">
            <v>28.65</v>
          </cell>
          <cell r="C185">
            <v>30.7</v>
          </cell>
          <cell r="D185">
            <v>32.85</v>
          </cell>
          <cell r="E185">
            <v>35.200000000000003</v>
          </cell>
          <cell r="F185">
            <v>37.75</v>
          </cell>
          <cell r="G185">
            <v>40.4</v>
          </cell>
          <cell r="H185">
            <v>43.25</v>
          </cell>
          <cell r="I185">
            <v>46.4</v>
          </cell>
          <cell r="J185">
            <v>49.65</v>
          </cell>
          <cell r="K185">
            <v>53.2</v>
          </cell>
          <cell r="L185">
            <v>57</v>
          </cell>
          <cell r="M185">
            <v>31.35</v>
          </cell>
          <cell r="CG185">
            <v>486.4</v>
          </cell>
          <cell r="CH185">
            <v>394.20000000000005</v>
          </cell>
        </row>
        <row r="186">
          <cell r="A186" t="str">
            <v>BIRF 7199</v>
          </cell>
          <cell r="B186">
            <v>33.24</v>
          </cell>
          <cell r="C186">
            <v>35.58</v>
          </cell>
          <cell r="D186">
            <v>38.1</v>
          </cell>
          <cell r="E186">
            <v>40.799999999999997</v>
          </cell>
          <cell r="F186">
            <v>43.74</v>
          </cell>
          <cell r="G186">
            <v>46.86</v>
          </cell>
          <cell r="H186">
            <v>50.16</v>
          </cell>
          <cell r="I186">
            <v>53.76</v>
          </cell>
          <cell r="J186">
            <v>57.6</v>
          </cell>
          <cell r="K186">
            <v>61.68</v>
          </cell>
          <cell r="L186">
            <v>66.06</v>
          </cell>
          <cell r="M186">
            <v>72.42</v>
          </cell>
          <cell r="CG186">
            <v>600</v>
          </cell>
          <cell r="CH186">
            <v>493.08</v>
          </cell>
        </row>
        <row r="187">
          <cell r="A187" t="str">
            <v>BIRF 7242</v>
          </cell>
          <cell r="B187">
            <v>0</v>
          </cell>
          <cell r="C187">
            <v>0</v>
          </cell>
          <cell r="D187">
            <v>0</v>
          </cell>
          <cell r="E187">
            <v>2.68356788</v>
          </cell>
          <cell r="F187">
            <v>2.68356788</v>
          </cell>
          <cell r="G187">
            <v>2.68356788</v>
          </cell>
          <cell r="H187">
            <v>2.68356788</v>
          </cell>
          <cell r="I187">
            <v>2.68356788</v>
          </cell>
          <cell r="J187">
            <v>2.68356788</v>
          </cell>
          <cell r="K187">
            <v>2.68356788</v>
          </cell>
          <cell r="L187">
            <v>2.68356788</v>
          </cell>
          <cell r="M187">
            <v>2.6642616399999999</v>
          </cell>
          <cell r="CG187">
            <v>24.13280468</v>
          </cell>
          <cell r="CH187">
            <v>24.13280468</v>
          </cell>
        </row>
        <row r="188">
          <cell r="A188" t="str">
            <v>BIRF 7268</v>
          </cell>
          <cell r="B188">
            <v>0</v>
          </cell>
          <cell r="C188">
            <v>0</v>
          </cell>
          <cell r="D188">
            <v>0</v>
          </cell>
          <cell r="E188">
            <v>8.6956520000000009E-2</v>
          </cell>
          <cell r="F188">
            <v>8.6956520000000009E-2</v>
          </cell>
          <cell r="G188">
            <v>8.6956520000000009E-2</v>
          </cell>
          <cell r="H188">
            <v>8.6956520000000009E-2</v>
          </cell>
          <cell r="I188">
            <v>8.6956520000000009E-2</v>
          </cell>
          <cell r="J188">
            <v>8.6956520000000009E-2</v>
          </cell>
          <cell r="K188">
            <v>8.6956520000000009E-2</v>
          </cell>
          <cell r="L188">
            <v>8.6956520000000009E-2</v>
          </cell>
          <cell r="M188">
            <v>8.6956520000000009E-2</v>
          </cell>
          <cell r="N188">
            <v>8.6956520000000009E-2</v>
          </cell>
          <cell r="O188">
            <v>8.6956520000000009E-2</v>
          </cell>
          <cell r="P188">
            <v>4.3478260000000005E-2</v>
          </cell>
          <cell r="CG188">
            <v>0.9999999799999999</v>
          </cell>
          <cell r="CH188">
            <v>0.9999999799999999</v>
          </cell>
        </row>
        <row r="189">
          <cell r="A189" t="str">
            <v>BIRF 7295</v>
          </cell>
          <cell r="B189">
            <v>0</v>
          </cell>
          <cell r="C189">
            <v>0</v>
          </cell>
          <cell r="D189">
            <v>0.70584891000000005</v>
          </cell>
          <cell r="E189">
            <v>1.4116978200000001</v>
          </cell>
          <cell r="F189">
            <v>1.4116978200000001</v>
          </cell>
          <cell r="G189">
            <v>1.4116978200000001</v>
          </cell>
          <cell r="H189">
            <v>1.4116978200000001</v>
          </cell>
          <cell r="I189">
            <v>1.4116978200000001</v>
          </cell>
          <cell r="J189">
            <v>1.4116978200000001</v>
          </cell>
          <cell r="K189">
            <v>1.4116978200000001</v>
          </cell>
          <cell r="L189">
            <v>1.4116978200000001</v>
          </cell>
          <cell r="M189">
            <v>1.4116978200000001</v>
          </cell>
          <cell r="N189">
            <v>0.70584891000000005</v>
          </cell>
          <cell r="CG189">
            <v>14.116978200000004</v>
          </cell>
          <cell r="CH189">
            <v>13.411129290000003</v>
          </cell>
        </row>
        <row r="190">
          <cell r="A190" t="str">
            <v>BNA/ANDE</v>
          </cell>
          <cell r="Y190">
            <v>60.464159700000003</v>
          </cell>
          <cell r="CG190">
            <v>60.464159700000003</v>
          </cell>
          <cell r="CH190">
            <v>60.464159700000003</v>
          </cell>
        </row>
        <row r="191">
          <cell r="A191" t="str">
            <v>BNA/NASA</v>
          </cell>
          <cell r="B191">
            <v>17.352874</v>
          </cell>
          <cell r="CG191">
            <v>17.352874</v>
          </cell>
          <cell r="CH191">
            <v>0</v>
          </cell>
        </row>
        <row r="192">
          <cell r="A192" t="str">
            <v>BNA/PROVLP</v>
          </cell>
          <cell r="B192">
            <v>1.55024107585204</v>
          </cell>
          <cell r="CG192">
            <v>1.55024107585204</v>
          </cell>
          <cell r="CH192">
            <v>0</v>
          </cell>
        </row>
        <row r="193">
          <cell r="A193" t="str">
            <v>BNA/SALUD</v>
          </cell>
          <cell r="B193">
            <v>12.31220188496432</v>
          </cell>
          <cell r="C193">
            <v>6.1559988989694361</v>
          </cell>
          <cell r="CG193">
            <v>18.468200783933757</v>
          </cell>
          <cell r="CH193">
            <v>0</v>
          </cell>
        </row>
        <row r="194">
          <cell r="A194" t="str">
            <v>BNA/TESORO/BCO</v>
          </cell>
          <cell r="B194">
            <v>0.15861886725975519</v>
          </cell>
          <cell r="C194">
            <v>0.1585502510349687</v>
          </cell>
          <cell r="CG194">
            <v>0.31716911829472388</v>
          </cell>
          <cell r="CH194">
            <v>0</v>
          </cell>
        </row>
        <row r="195">
          <cell r="A195" t="str">
            <v>BNLH/PROVMI</v>
          </cell>
          <cell r="B195">
            <v>0.65</v>
          </cell>
          <cell r="C195">
            <v>0.32500000000000001</v>
          </cell>
          <cell r="CG195">
            <v>0.97499999999999998</v>
          </cell>
          <cell r="CH195">
            <v>0</v>
          </cell>
        </row>
        <row r="196">
          <cell r="A196" t="str">
            <v>BODEN 2007 - II</v>
          </cell>
          <cell r="B196">
            <v>57.274916736589795</v>
          </cell>
          <cell r="CG196">
            <v>57.274916736589795</v>
          </cell>
          <cell r="CH196">
            <v>0</v>
          </cell>
        </row>
        <row r="197">
          <cell r="A197" t="str">
            <v>BODEN 2012 - II</v>
          </cell>
          <cell r="B197">
            <v>91.961599759999999</v>
          </cell>
          <cell r="C197">
            <v>45.980799879999999</v>
          </cell>
          <cell r="D197">
            <v>45.980799879999999</v>
          </cell>
          <cell r="E197">
            <v>45.980799879999999</v>
          </cell>
          <cell r="F197">
            <v>45.980799879999999</v>
          </cell>
          <cell r="G197">
            <v>45.980799879999999</v>
          </cell>
          <cell r="CG197">
            <v>321.86559915999999</v>
          </cell>
          <cell r="CH197">
            <v>137.94239963999999</v>
          </cell>
        </row>
        <row r="198">
          <cell r="A198" t="str">
            <v>BODEN 2014 ($+CER)</v>
          </cell>
          <cell r="B198">
            <v>0</v>
          </cell>
          <cell r="C198">
            <v>0</v>
          </cell>
          <cell r="D198">
            <v>0</v>
          </cell>
          <cell r="E198">
            <v>0</v>
          </cell>
          <cell r="F198">
            <v>700.55282164304606</v>
          </cell>
          <cell r="G198">
            <v>700.55282164304606</v>
          </cell>
          <cell r="H198">
            <v>700.55282164304606</v>
          </cell>
          <cell r="I198">
            <v>700.55282164304606</v>
          </cell>
          <cell r="CG198">
            <v>2802.2112865721842</v>
          </cell>
          <cell r="CH198">
            <v>2802.2112865721842</v>
          </cell>
        </row>
        <row r="199">
          <cell r="A199" t="str">
            <v>BOGAR</v>
          </cell>
          <cell r="B199">
            <v>544.94692308265076</v>
          </cell>
          <cell r="C199">
            <v>544.94692308265076</v>
          </cell>
          <cell r="D199">
            <v>544.94692308265076</v>
          </cell>
          <cell r="E199">
            <v>772.00814132013045</v>
          </cell>
          <cell r="F199">
            <v>817.42038496762621</v>
          </cell>
          <cell r="G199">
            <v>817.42038496762621</v>
          </cell>
          <cell r="H199">
            <v>817.42038496762621</v>
          </cell>
          <cell r="I199">
            <v>1248.8366993267334</v>
          </cell>
          <cell r="J199">
            <v>1335.1199621985547</v>
          </cell>
          <cell r="K199">
            <v>1335.1199621985547</v>
          </cell>
          <cell r="L199">
            <v>1335.1199621985547</v>
          </cell>
          <cell r="M199">
            <v>240.68489114615693</v>
          </cell>
          <cell r="CG199">
            <v>10353.991542539514</v>
          </cell>
          <cell r="CH199">
            <v>8719.1507732915616</v>
          </cell>
        </row>
        <row r="200">
          <cell r="A200" t="str">
            <v>BONOS/PROVSJ</v>
          </cell>
          <cell r="B200">
            <v>7.6175639259664401</v>
          </cell>
          <cell r="C200">
            <v>7.6175639259664401</v>
          </cell>
          <cell r="D200">
            <v>7.6175639259664401</v>
          </cell>
          <cell r="CG200">
            <v>22.85269177789932</v>
          </cell>
          <cell r="CH200">
            <v>0</v>
          </cell>
        </row>
        <row r="201">
          <cell r="A201" t="str">
            <v>BP06/B450-Fid1</v>
          </cell>
          <cell r="B201">
            <v>4.0092441715612902E-2</v>
          </cell>
          <cell r="CG201">
            <v>4.0092441715612902E-2</v>
          </cell>
          <cell r="CH201">
            <v>0</v>
          </cell>
        </row>
        <row r="202">
          <cell r="A202" t="str">
            <v>BP07/B450</v>
          </cell>
          <cell r="B202">
            <v>4.3393767916309903E-2</v>
          </cell>
          <cell r="CG202">
            <v>4.3393767916309903E-2</v>
          </cell>
          <cell r="CH202">
            <v>0</v>
          </cell>
        </row>
        <row r="203">
          <cell r="A203" t="str">
            <v>BRA/TESORO</v>
          </cell>
          <cell r="B203">
            <v>0.24506327999999999</v>
          </cell>
          <cell r="CG203">
            <v>0.24506327999999999</v>
          </cell>
          <cell r="CH203">
            <v>0</v>
          </cell>
        </row>
        <row r="204">
          <cell r="A204" t="str">
            <v>BRA/YACYRETA</v>
          </cell>
          <cell r="B204">
            <v>8.5504689999999994E-2</v>
          </cell>
          <cell r="CG204">
            <v>8.5504689999999994E-2</v>
          </cell>
          <cell r="CH204">
            <v>0</v>
          </cell>
        </row>
        <row r="205">
          <cell r="A205" t="str">
            <v>BT 2089</v>
          </cell>
          <cell r="E205">
            <v>3.0290848281786897</v>
          </cell>
          <cell r="F205">
            <v>3.0290848281786897</v>
          </cell>
          <cell r="G205">
            <v>3.0290848281786897</v>
          </cell>
          <cell r="H205">
            <v>3.0290848281786897</v>
          </cell>
          <cell r="I205">
            <v>3.0290848281786897</v>
          </cell>
          <cell r="J205">
            <v>3.0290848281786897</v>
          </cell>
          <cell r="K205">
            <v>3.0290848281786897</v>
          </cell>
          <cell r="L205">
            <v>3.0290848281786897</v>
          </cell>
          <cell r="M205">
            <v>3.0290848281786897</v>
          </cell>
          <cell r="N205">
            <v>3.0290848281786897</v>
          </cell>
          <cell r="O205">
            <v>3.0290848281786897</v>
          </cell>
          <cell r="P205">
            <v>3.0290848281786897</v>
          </cell>
          <cell r="Q205">
            <v>3.0290848281786897</v>
          </cell>
          <cell r="R205">
            <v>3.0290848281786897</v>
          </cell>
          <cell r="S205">
            <v>3.0290848281786897</v>
          </cell>
          <cell r="T205">
            <v>3.0290848281786897</v>
          </cell>
          <cell r="U205">
            <v>3.0290848281786897</v>
          </cell>
          <cell r="V205">
            <v>3.0290848281786897</v>
          </cell>
          <cell r="W205">
            <v>3.0290848281786897</v>
          </cell>
          <cell r="X205">
            <v>3.0290848281786897</v>
          </cell>
          <cell r="Y205">
            <v>3.0290848281786897</v>
          </cell>
          <cell r="Z205">
            <v>3.0290848281786897</v>
          </cell>
          <cell r="AA205">
            <v>3.0290848281786897</v>
          </cell>
          <cell r="AB205">
            <v>3.0290848281786897</v>
          </cell>
          <cell r="AC205">
            <v>3.0290848281786897</v>
          </cell>
          <cell r="AD205">
            <v>3.0290848281786897</v>
          </cell>
          <cell r="AE205">
            <v>3.0290848281786897</v>
          </cell>
          <cell r="AF205">
            <v>3.0290848281786897</v>
          </cell>
          <cell r="AG205">
            <v>3.0290848281786897</v>
          </cell>
          <cell r="AH205">
            <v>3.0290848281786897</v>
          </cell>
          <cell r="AI205">
            <v>3.0290848281786897</v>
          </cell>
          <cell r="AJ205">
            <v>3.0290848281786897</v>
          </cell>
          <cell r="AK205">
            <v>3.0290848281786897</v>
          </cell>
          <cell r="AL205">
            <v>3.0290848281786897</v>
          </cell>
          <cell r="AM205">
            <v>3.0290848281786897</v>
          </cell>
          <cell r="AN205">
            <v>3.0290848281786897</v>
          </cell>
          <cell r="AO205">
            <v>3.0290848281786897</v>
          </cell>
          <cell r="AP205">
            <v>3.0290848281786897</v>
          </cell>
          <cell r="AQ205">
            <v>3.0290848281786897</v>
          </cell>
          <cell r="AR205">
            <v>3.0290848281786897</v>
          </cell>
          <cell r="AS205">
            <v>3.0290848281786897</v>
          </cell>
          <cell r="AT205">
            <v>3.0290848281786897</v>
          </cell>
          <cell r="AU205">
            <v>3.0290848281786897</v>
          </cell>
          <cell r="AV205">
            <v>3.0290848281786897</v>
          </cell>
          <cell r="AW205">
            <v>3.0290848281786897</v>
          </cell>
          <cell r="AX205">
            <v>3.0290848281786897</v>
          </cell>
          <cell r="AY205">
            <v>3.0290848281786897</v>
          </cell>
          <cell r="AZ205">
            <v>3.0290848281786897</v>
          </cell>
          <cell r="BA205">
            <v>3.0290848281786897</v>
          </cell>
          <cell r="BB205">
            <v>3.0290848281786897</v>
          </cell>
          <cell r="BC205">
            <v>3.0290848281786897</v>
          </cell>
          <cell r="BD205">
            <v>3.0290848281786897</v>
          </cell>
          <cell r="BE205">
            <v>3.0290848281786897</v>
          </cell>
          <cell r="BF205">
            <v>3.0290848281786897</v>
          </cell>
          <cell r="BG205">
            <v>3.0290848281786897</v>
          </cell>
          <cell r="BH205">
            <v>3.0290848281786897</v>
          </cell>
          <cell r="BI205">
            <v>3.0290848281786897</v>
          </cell>
          <cell r="BJ205">
            <v>3.0290848281786897</v>
          </cell>
          <cell r="BK205">
            <v>3.0290848281786897</v>
          </cell>
          <cell r="BL205">
            <v>3.0290848281786897</v>
          </cell>
          <cell r="BM205">
            <v>3.0290848281786897</v>
          </cell>
          <cell r="BN205">
            <v>3.0290848281786897</v>
          </cell>
          <cell r="BO205">
            <v>3.0290848281786897</v>
          </cell>
          <cell r="BP205">
            <v>3.0290848281786897</v>
          </cell>
          <cell r="BQ205">
            <v>3.0290848281786897</v>
          </cell>
          <cell r="BR205">
            <v>3.0290848281786897</v>
          </cell>
          <cell r="BS205">
            <v>3.0290848281786897</v>
          </cell>
          <cell r="BT205">
            <v>3.0290848281786897</v>
          </cell>
          <cell r="BU205">
            <v>3.0290848281786897</v>
          </cell>
          <cell r="BV205">
            <v>3.0290848281786897</v>
          </cell>
          <cell r="BW205">
            <v>3.0290848281786897</v>
          </cell>
          <cell r="BX205">
            <v>3.0290848281786897</v>
          </cell>
          <cell r="BY205">
            <v>3.0290848281786897</v>
          </cell>
          <cell r="BZ205">
            <v>3.0290848281786897</v>
          </cell>
          <cell r="CA205">
            <v>3.0290848281786897</v>
          </cell>
          <cell r="CB205">
            <v>3.0290848281786897</v>
          </cell>
          <cell r="CC205">
            <v>3.0290848281786897</v>
          </cell>
          <cell r="CD205">
            <v>3.0290848281786897</v>
          </cell>
          <cell r="CE205">
            <v>3.0290848281786897</v>
          </cell>
          <cell r="CF205">
            <v>63.610781408934699</v>
          </cell>
          <cell r="CG205">
            <v>302.90848283505159</v>
          </cell>
          <cell r="CH205">
            <v>302.90848283505159</v>
          </cell>
        </row>
        <row r="206">
          <cell r="A206" t="str">
            <v>CAF I</v>
          </cell>
          <cell r="B206">
            <v>2.3943571400000003</v>
          </cell>
          <cell r="C206">
            <v>4.7887142800000007</v>
          </cell>
          <cell r="D206">
            <v>4.7887142800000007</v>
          </cell>
          <cell r="E206">
            <v>4.7887142800000007</v>
          </cell>
          <cell r="F206">
            <v>4.7887142800000007</v>
          </cell>
          <cell r="G206">
            <v>4.7887142800000007</v>
          </cell>
          <cell r="H206">
            <v>4.7887142800000007</v>
          </cell>
          <cell r="I206">
            <v>2.3943571499999998</v>
          </cell>
          <cell r="CG206">
            <v>33.520999970000005</v>
          </cell>
          <cell r="CH206">
            <v>21.549214270000004</v>
          </cell>
        </row>
        <row r="207">
          <cell r="A207" t="str">
            <v>CITILA/RELEXT</v>
          </cell>
          <cell r="B207">
            <v>4.8211480000000008E-2</v>
          </cell>
          <cell r="C207">
            <v>5.1372889999999997E-2</v>
          </cell>
          <cell r="D207">
            <v>5.5298440000000004E-2</v>
          </cell>
          <cell r="E207">
            <v>5.923374E-2</v>
          </cell>
          <cell r="F207">
            <v>6.3449130000000006E-2</v>
          </cell>
          <cell r="G207">
            <v>6.7741109999999993E-2</v>
          </cell>
          <cell r="H207">
            <v>7.2785280000000008E-2</v>
          </cell>
          <cell r="I207">
            <v>7.7965080000000006E-2</v>
          </cell>
          <cell r="J207">
            <v>8.3513470000000006E-2</v>
          </cell>
          <cell r="K207">
            <v>8.9294119999999991E-2</v>
          </cell>
          <cell r="L207">
            <v>9.5811339999999995E-2</v>
          </cell>
          <cell r="M207">
            <v>0.10262979000000001</v>
          </cell>
          <cell r="N207">
            <v>0.10993342999999997</v>
          </cell>
          <cell r="O207">
            <v>0.1176743</v>
          </cell>
          <cell r="P207">
            <v>0.12613115999999999</v>
          </cell>
          <cell r="Q207">
            <v>0.13510731000000001</v>
          </cell>
          <cell r="R207">
            <v>3.5255330000000001E-2</v>
          </cell>
          <cell r="CG207">
            <v>1.3914074000000001</v>
          </cell>
          <cell r="CH207">
            <v>1.2365245900000001</v>
          </cell>
        </row>
        <row r="208">
          <cell r="A208" t="str">
            <v>CLPARIS</v>
          </cell>
          <cell r="B208">
            <v>413.27815541347132</v>
          </cell>
          <cell r="C208">
            <v>413.27640358292018</v>
          </cell>
          <cell r="CG208">
            <v>826.55455899639151</v>
          </cell>
          <cell r="CH208">
            <v>0</v>
          </cell>
        </row>
        <row r="209">
          <cell r="A209" t="str">
            <v>CUASIPAR</v>
          </cell>
          <cell r="I209">
            <v>0</v>
          </cell>
          <cell r="J209">
            <v>0</v>
          </cell>
          <cell r="K209">
            <v>0</v>
          </cell>
          <cell r="L209">
            <v>0</v>
          </cell>
          <cell r="M209">
            <v>0</v>
          </cell>
          <cell r="N209">
            <v>0</v>
          </cell>
          <cell r="O209">
            <v>0</v>
          </cell>
          <cell r="P209">
            <v>0</v>
          </cell>
          <cell r="Q209">
            <v>0</v>
          </cell>
          <cell r="R209">
            <v>0</v>
          </cell>
          <cell r="S209">
            <v>0</v>
          </cell>
          <cell r="T209">
            <v>0</v>
          </cell>
          <cell r="U209">
            <v>0</v>
          </cell>
          <cell r="V209">
            <v>0</v>
          </cell>
          <cell r="W209">
            <v>0</v>
          </cell>
          <cell r="X209">
            <v>0</v>
          </cell>
          <cell r="Y209">
            <v>0</v>
          </cell>
          <cell r="Z209">
            <v>0</v>
          </cell>
          <cell r="AA209">
            <v>0</v>
          </cell>
          <cell r="AB209">
            <v>0</v>
          </cell>
          <cell r="AC209">
            <v>0</v>
          </cell>
          <cell r="AD209">
            <v>0</v>
          </cell>
          <cell r="AE209">
            <v>1003.591613829602</v>
          </cell>
          <cell r="AF209">
            <v>1003.591613829602</v>
          </cell>
          <cell r="AG209">
            <v>1003.591613829602</v>
          </cell>
          <cell r="AH209">
            <v>1003.591613829602</v>
          </cell>
          <cell r="AI209">
            <v>1003.591613829602</v>
          </cell>
          <cell r="AJ209">
            <v>1003.591613829602</v>
          </cell>
          <cell r="AK209">
            <v>1003.591613829602</v>
          </cell>
          <cell r="AL209">
            <v>1003.591613829602</v>
          </cell>
          <cell r="AM209">
            <v>1003.591613829602</v>
          </cell>
          <cell r="AN209">
            <v>1003.591613829602</v>
          </cell>
          <cell r="CG209">
            <v>10035.916138296017</v>
          </cell>
          <cell r="CH209">
            <v>10035.916138296017</v>
          </cell>
        </row>
        <row r="210">
          <cell r="A210" t="str">
            <v>DBF/CONEA</v>
          </cell>
          <cell r="B210">
            <v>4.3319405840644203</v>
          </cell>
          <cell r="CG210">
            <v>4.3319405840644203</v>
          </cell>
          <cell r="CH210">
            <v>0</v>
          </cell>
        </row>
        <row r="211">
          <cell r="A211" t="str">
            <v>DISC $+CER</v>
          </cell>
          <cell r="B211">
            <v>0</v>
          </cell>
          <cell r="C211">
            <v>0</v>
          </cell>
          <cell r="D211">
            <v>0</v>
          </cell>
          <cell r="E211">
            <v>0</v>
          </cell>
          <cell r="F211">
            <v>0</v>
          </cell>
          <cell r="G211">
            <v>0</v>
          </cell>
          <cell r="H211">
            <v>0</v>
          </cell>
          <cell r="I211">
            <v>0</v>
          </cell>
          <cell r="J211">
            <v>0</v>
          </cell>
          <cell r="K211">
            <v>0</v>
          </cell>
          <cell r="L211">
            <v>0</v>
          </cell>
          <cell r="M211">
            <v>0</v>
          </cell>
          <cell r="N211">
            <v>0</v>
          </cell>
          <cell r="O211">
            <v>0</v>
          </cell>
          <cell r="P211">
            <v>0</v>
          </cell>
          <cell r="Q211">
            <v>0</v>
          </cell>
          <cell r="R211">
            <v>0</v>
          </cell>
          <cell r="S211">
            <v>637.42242650912203</v>
          </cell>
          <cell r="T211">
            <v>637.42242650912203</v>
          </cell>
          <cell r="U211">
            <v>637.42242650912203</v>
          </cell>
          <cell r="V211">
            <v>637.42242650912203</v>
          </cell>
          <cell r="W211">
            <v>637.42242650912203</v>
          </cell>
          <cell r="X211">
            <v>637.42242650912203</v>
          </cell>
          <cell r="Y211">
            <v>637.42242650912203</v>
          </cell>
          <cell r="Z211">
            <v>637.42242650912203</v>
          </cell>
          <cell r="AA211">
            <v>637.42242650912203</v>
          </cell>
          <cell r="AB211">
            <v>637.42242650912203</v>
          </cell>
          <cell r="CG211">
            <v>6374.2242650912194</v>
          </cell>
          <cell r="CH211">
            <v>6374.2242650912194</v>
          </cell>
        </row>
        <row r="212">
          <cell r="A212" t="str">
            <v>DISC EUR</v>
          </cell>
          <cell r="B212">
            <v>0</v>
          </cell>
          <cell r="C212">
            <v>0</v>
          </cell>
          <cell r="D212">
            <v>0</v>
          </cell>
          <cell r="E212">
            <v>0</v>
          </cell>
          <cell r="F212">
            <v>0</v>
          </cell>
          <cell r="G212">
            <v>0</v>
          </cell>
          <cell r="H212">
            <v>0</v>
          </cell>
          <cell r="I212">
            <v>0</v>
          </cell>
          <cell r="J212">
            <v>0</v>
          </cell>
          <cell r="K212">
            <v>0</v>
          </cell>
          <cell r="L212">
            <v>0</v>
          </cell>
          <cell r="M212">
            <v>0</v>
          </cell>
          <cell r="N212">
            <v>0</v>
          </cell>
          <cell r="O212">
            <v>0</v>
          </cell>
          <cell r="P212">
            <v>0</v>
          </cell>
          <cell r="Q212">
            <v>0</v>
          </cell>
          <cell r="R212">
            <v>0</v>
          </cell>
          <cell r="S212">
            <v>289.77252455233798</v>
          </cell>
          <cell r="T212">
            <v>289.77252455233798</v>
          </cell>
          <cell r="U212">
            <v>289.77252455233798</v>
          </cell>
          <cell r="V212">
            <v>289.77252455233798</v>
          </cell>
          <cell r="W212">
            <v>289.77252455233798</v>
          </cell>
          <cell r="X212">
            <v>289.77252455233798</v>
          </cell>
          <cell r="Y212">
            <v>289.77252455233798</v>
          </cell>
          <cell r="Z212">
            <v>289.77252455233798</v>
          </cell>
          <cell r="AA212">
            <v>289.77252455233798</v>
          </cell>
          <cell r="AB212">
            <v>289.77610425429697</v>
          </cell>
          <cell r="CG212">
            <v>2897.7288252253388</v>
          </cell>
          <cell r="CH212">
            <v>2897.7288252253388</v>
          </cell>
        </row>
        <row r="213">
          <cell r="A213" t="str">
            <v>DISC JPY</v>
          </cell>
          <cell r="B213">
            <v>0</v>
          </cell>
          <cell r="C213">
            <v>0</v>
          </cell>
          <cell r="D213">
            <v>0</v>
          </cell>
          <cell r="E213">
            <v>0</v>
          </cell>
          <cell r="F213">
            <v>0</v>
          </cell>
          <cell r="G213">
            <v>0</v>
          </cell>
          <cell r="H213">
            <v>0</v>
          </cell>
          <cell r="I213">
            <v>0</v>
          </cell>
          <cell r="J213">
            <v>0</v>
          </cell>
          <cell r="K213">
            <v>0</v>
          </cell>
          <cell r="L213">
            <v>0</v>
          </cell>
          <cell r="M213">
            <v>0</v>
          </cell>
          <cell r="N213">
            <v>0</v>
          </cell>
          <cell r="O213">
            <v>0</v>
          </cell>
          <cell r="P213">
            <v>0</v>
          </cell>
          <cell r="Q213">
            <v>0</v>
          </cell>
          <cell r="R213">
            <v>0</v>
          </cell>
          <cell r="S213">
            <v>5.3207431914031602</v>
          </cell>
          <cell r="T213">
            <v>5.3207431914031602</v>
          </cell>
          <cell r="U213">
            <v>5.3207431914031602</v>
          </cell>
          <cell r="V213">
            <v>5.3207431914031602</v>
          </cell>
          <cell r="W213">
            <v>5.3207431914031602</v>
          </cell>
          <cell r="X213">
            <v>5.3207431914031602</v>
          </cell>
          <cell r="Y213">
            <v>5.3207431914031602</v>
          </cell>
          <cell r="Z213">
            <v>5.3207431914031602</v>
          </cell>
          <cell r="AA213">
            <v>5.3207431914031602</v>
          </cell>
          <cell r="AB213">
            <v>5.3208099802695408</v>
          </cell>
          <cell r="CG213">
            <v>53.207498702897979</v>
          </cell>
          <cell r="CH213">
            <v>53.207498702897979</v>
          </cell>
        </row>
        <row r="214">
          <cell r="A214" t="str">
            <v>DISC USD</v>
          </cell>
          <cell r="B214">
            <v>0</v>
          </cell>
          <cell r="C214">
            <v>0</v>
          </cell>
          <cell r="D214">
            <v>0</v>
          </cell>
          <cell r="E214">
            <v>0</v>
          </cell>
          <cell r="F214">
            <v>0</v>
          </cell>
          <cell r="G214">
            <v>0</v>
          </cell>
          <cell r="H214">
            <v>0</v>
          </cell>
          <cell r="I214">
            <v>0</v>
          </cell>
          <cell r="J214">
            <v>0</v>
          </cell>
          <cell r="K214">
            <v>0</v>
          </cell>
          <cell r="L214">
            <v>0</v>
          </cell>
          <cell r="M214">
            <v>0</v>
          </cell>
          <cell r="N214">
            <v>0</v>
          </cell>
          <cell r="O214">
            <v>0</v>
          </cell>
          <cell r="P214">
            <v>0</v>
          </cell>
          <cell r="Q214">
            <v>0</v>
          </cell>
          <cell r="R214">
            <v>0</v>
          </cell>
          <cell r="S214">
            <v>386.27963324000001</v>
          </cell>
          <cell r="T214">
            <v>386.27963324000001</v>
          </cell>
          <cell r="U214">
            <v>386.27963324000001</v>
          </cell>
          <cell r="V214">
            <v>386.27963324000001</v>
          </cell>
          <cell r="W214">
            <v>386.27963324000001</v>
          </cell>
          <cell r="X214">
            <v>386.27963324000001</v>
          </cell>
          <cell r="Y214">
            <v>386.27963324000001</v>
          </cell>
          <cell r="Z214">
            <v>386.27963324000001</v>
          </cell>
          <cell r="AA214">
            <v>386.27963324000001</v>
          </cell>
          <cell r="AB214">
            <v>386.27963320999999</v>
          </cell>
          <cell r="CG214">
            <v>3862.7963323699996</v>
          </cell>
          <cell r="CH214">
            <v>3862.7963323699996</v>
          </cell>
        </row>
        <row r="215">
          <cell r="A215" t="str">
            <v>DISD</v>
          </cell>
          <cell r="B215">
            <v>0</v>
          </cell>
          <cell r="C215">
            <v>0</v>
          </cell>
          <cell r="D215">
            <v>0</v>
          </cell>
          <cell r="E215">
            <v>0</v>
          </cell>
          <cell r="F215">
            <v>0</v>
          </cell>
          <cell r="G215">
            <v>0</v>
          </cell>
          <cell r="H215">
            <v>0</v>
          </cell>
          <cell r="I215">
            <v>0</v>
          </cell>
          <cell r="J215">
            <v>0</v>
          </cell>
          <cell r="K215">
            <v>0</v>
          </cell>
          <cell r="L215">
            <v>0</v>
          </cell>
          <cell r="M215">
            <v>0</v>
          </cell>
          <cell r="N215">
            <v>0</v>
          </cell>
          <cell r="O215">
            <v>0</v>
          </cell>
          <cell r="P215">
            <v>0</v>
          </cell>
          <cell r="Q215">
            <v>0</v>
          </cell>
          <cell r="R215">
            <v>77.900000000000006</v>
          </cell>
          <cell r="CG215">
            <v>77.900000000000006</v>
          </cell>
          <cell r="CH215">
            <v>77.900000000000006</v>
          </cell>
        </row>
        <row r="216">
          <cell r="A216" t="str">
            <v>DISDDM</v>
          </cell>
          <cell r="B216">
            <v>0</v>
          </cell>
          <cell r="C216">
            <v>0</v>
          </cell>
          <cell r="D216">
            <v>0</v>
          </cell>
          <cell r="E216">
            <v>0</v>
          </cell>
          <cell r="F216">
            <v>0</v>
          </cell>
          <cell r="G216">
            <v>0</v>
          </cell>
          <cell r="H216">
            <v>0</v>
          </cell>
          <cell r="I216">
            <v>0</v>
          </cell>
          <cell r="J216">
            <v>0</v>
          </cell>
          <cell r="K216">
            <v>0</v>
          </cell>
          <cell r="L216">
            <v>0</v>
          </cell>
          <cell r="M216">
            <v>0</v>
          </cell>
          <cell r="N216">
            <v>0</v>
          </cell>
          <cell r="O216">
            <v>0</v>
          </cell>
          <cell r="P216">
            <v>0</v>
          </cell>
          <cell r="Q216">
            <v>0</v>
          </cell>
          <cell r="R216">
            <v>9.3213530104554714</v>
          </cell>
          <cell r="CG216">
            <v>9.3213530104554714</v>
          </cell>
          <cell r="CH216">
            <v>9.3213530104554714</v>
          </cell>
        </row>
        <row r="217">
          <cell r="A217" t="str">
            <v>EDC/YACYRETA</v>
          </cell>
          <cell r="B217">
            <v>2.3741216999999999</v>
          </cell>
          <cell r="CG217">
            <v>2.3741216999999999</v>
          </cell>
          <cell r="CH217">
            <v>0</v>
          </cell>
        </row>
        <row r="218">
          <cell r="A218" t="str">
            <v>EEUU/TESORO</v>
          </cell>
          <cell r="B218">
            <v>2.6910750000000001</v>
          </cell>
          <cell r="CG218">
            <v>2.6910750000000001</v>
          </cell>
          <cell r="CH218">
            <v>0</v>
          </cell>
        </row>
        <row r="219">
          <cell r="A219" t="str">
            <v>EIB/VIALIDAD</v>
          </cell>
          <cell r="B219">
            <v>2.8355794400000001</v>
          </cell>
          <cell r="C219">
            <v>3.0283528300000002</v>
          </cell>
          <cell r="D219">
            <v>3.2345637000000003</v>
          </cell>
          <cell r="E219">
            <v>3.4560624399999997</v>
          </cell>
          <cell r="F219">
            <v>3.6938077299999996</v>
          </cell>
          <cell r="G219">
            <v>3.9476442599999992</v>
          </cell>
          <cell r="H219">
            <v>4.2170139300000002</v>
          </cell>
          <cell r="I219">
            <v>4.5052872800000001</v>
          </cell>
          <cell r="J219">
            <v>4.8183318000000002</v>
          </cell>
          <cell r="CG219">
            <v>33.736643410000006</v>
          </cell>
          <cell r="CH219">
            <v>24.638147439999997</v>
          </cell>
        </row>
        <row r="220">
          <cell r="A220" t="str">
            <v>EL/ARP-61</v>
          </cell>
          <cell r="B220">
            <v>0.21671099656357401</v>
          </cell>
          <cell r="CG220">
            <v>0.21671099656357401</v>
          </cell>
          <cell r="CH220">
            <v>0</v>
          </cell>
        </row>
        <row r="221">
          <cell r="A221" t="str">
            <v>EL/DEM-44</v>
          </cell>
          <cell r="B221">
            <v>0</v>
          </cell>
          <cell r="C221">
            <v>0</v>
          </cell>
          <cell r="D221">
            <v>0</v>
          </cell>
          <cell r="E221">
            <v>0</v>
          </cell>
          <cell r="F221">
            <v>308.77765274606401</v>
          </cell>
          <cell r="CG221">
            <v>308.77765274606401</v>
          </cell>
          <cell r="CH221">
            <v>308.77765274606401</v>
          </cell>
        </row>
        <row r="222">
          <cell r="A222" t="str">
            <v>EL/DEM-52</v>
          </cell>
          <cell r="B222">
            <v>0</v>
          </cell>
          <cell r="C222">
            <v>0</v>
          </cell>
          <cell r="D222">
            <v>0</v>
          </cell>
          <cell r="E222">
            <v>0</v>
          </cell>
          <cell r="F222">
            <v>0</v>
          </cell>
          <cell r="G222">
            <v>0</v>
          </cell>
          <cell r="H222">
            <v>0</v>
          </cell>
          <cell r="I222">
            <v>0</v>
          </cell>
          <cell r="J222">
            <v>0</v>
          </cell>
          <cell r="K222">
            <v>81.224193233986298</v>
          </cell>
          <cell r="CG222">
            <v>81.224193233986298</v>
          </cell>
          <cell r="CH222">
            <v>81.224193233986298</v>
          </cell>
        </row>
        <row r="223">
          <cell r="A223" t="str">
            <v>EL/DEM-55</v>
          </cell>
          <cell r="B223">
            <v>0</v>
          </cell>
          <cell r="C223">
            <v>0</v>
          </cell>
          <cell r="D223">
            <v>0</v>
          </cell>
          <cell r="E223">
            <v>0</v>
          </cell>
          <cell r="F223">
            <v>0</v>
          </cell>
          <cell r="G223">
            <v>0</v>
          </cell>
          <cell r="H223">
            <v>0</v>
          </cell>
          <cell r="I223">
            <v>0</v>
          </cell>
          <cell r="J223">
            <v>0</v>
          </cell>
          <cell r="K223">
            <v>0</v>
          </cell>
          <cell r="L223">
            <v>0</v>
          </cell>
          <cell r="M223">
            <v>0</v>
          </cell>
          <cell r="N223">
            <v>0</v>
          </cell>
          <cell r="O223">
            <v>0</v>
          </cell>
          <cell r="P223">
            <v>0</v>
          </cell>
          <cell r="Q223">
            <v>0</v>
          </cell>
          <cell r="R223">
            <v>0</v>
          </cell>
          <cell r="S223">
            <v>0</v>
          </cell>
          <cell r="T223">
            <v>0</v>
          </cell>
          <cell r="U223">
            <v>114.091640331691</v>
          </cell>
          <cell r="CG223">
            <v>114.091640331691</v>
          </cell>
          <cell r="CH223">
            <v>114.091640331691</v>
          </cell>
        </row>
        <row r="224">
          <cell r="A224" t="str">
            <v>EL/DEM-72</v>
          </cell>
          <cell r="B224">
            <v>0</v>
          </cell>
          <cell r="C224">
            <v>0</v>
          </cell>
          <cell r="D224">
            <v>193.83744363658198</v>
          </cell>
          <cell r="CG224">
            <v>193.83744363658198</v>
          </cell>
          <cell r="CH224">
            <v>0</v>
          </cell>
        </row>
        <row r="225">
          <cell r="A225" t="str">
            <v>EL/DEM-76</v>
          </cell>
          <cell r="B225">
            <v>0</v>
          </cell>
          <cell r="C225">
            <v>308.828388222569</v>
          </cell>
          <cell r="CG225">
            <v>308.828388222569</v>
          </cell>
          <cell r="CH225">
            <v>0</v>
          </cell>
        </row>
        <row r="226">
          <cell r="A226" t="str">
            <v>EL/DEM-82</v>
          </cell>
          <cell r="B226">
            <v>0</v>
          </cell>
          <cell r="C226">
            <v>0</v>
          </cell>
          <cell r="D226">
            <v>0</v>
          </cell>
          <cell r="E226">
            <v>208.05353087369298</v>
          </cell>
          <cell r="CG226">
            <v>208.05353087369298</v>
          </cell>
          <cell r="CH226">
            <v>208.05353087369298</v>
          </cell>
        </row>
        <row r="227">
          <cell r="A227" t="str">
            <v>EL/DEM-86</v>
          </cell>
          <cell r="B227">
            <v>0</v>
          </cell>
          <cell r="C227">
            <v>91.496729792092296</v>
          </cell>
          <cell r="CG227">
            <v>91.496729792092296</v>
          </cell>
          <cell r="CH227">
            <v>0</v>
          </cell>
        </row>
        <row r="228">
          <cell r="A228" t="str">
            <v>EL/EUR-108</v>
          </cell>
          <cell r="B228">
            <v>388.48455714457401</v>
          </cell>
          <cell r="CG228">
            <v>388.48455714457401</v>
          </cell>
          <cell r="CH228">
            <v>0</v>
          </cell>
        </row>
        <row r="229">
          <cell r="A229" t="str">
            <v>EL/EUR-114</v>
          </cell>
          <cell r="B229">
            <v>191.45054680927802</v>
          </cell>
          <cell r="CG229">
            <v>191.45054680927802</v>
          </cell>
          <cell r="CH229">
            <v>0</v>
          </cell>
        </row>
        <row r="230">
          <cell r="A230" t="str">
            <v>EL/EUR-116</v>
          </cell>
          <cell r="B230">
            <v>215.724071626007</v>
          </cell>
          <cell r="CG230">
            <v>215.724071626007</v>
          </cell>
          <cell r="CH230">
            <v>0</v>
          </cell>
        </row>
        <row r="231">
          <cell r="A231" t="str">
            <v>EL/EUR-80</v>
          </cell>
          <cell r="B231">
            <v>0</v>
          </cell>
          <cell r="C231">
            <v>375.61591154909303</v>
          </cell>
          <cell r="CG231">
            <v>375.61591154909303</v>
          </cell>
          <cell r="CH231">
            <v>0</v>
          </cell>
        </row>
        <row r="232">
          <cell r="A232" t="str">
            <v>EL/EUR-81</v>
          </cell>
          <cell r="F232">
            <v>0</v>
          </cell>
          <cell r="K232">
            <v>0</v>
          </cell>
          <cell r="P232">
            <v>0</v>
          </cell>
          <cell r="U232">
            <v>0</v>
          </cell>
          <cell r="W232">
            <v>80.098545847854794</v>
          </cell>
          <cell r="CG232">
            <v>80.098545847854794</v>
          </cell>
          <cell r="CH232">
            <v>80.098545847854794</v>
          </cell>
        </row>
        <row r="233">
          <cell r="A233" t="str">
            <v>EL/EUR-85</v>
          </cell>
          <cell r="B233">
            <v>0</v>
          </cell>
          <cell r="C233">
            <v>0</v>
          </cell>
          <cell r="D233">
            <v>0</v>
          </cell>
          <cell r="E233">
            <v>234.75242879461601</v>
          </cell>
          <cell r="CG233">
            <v>234.75242879461601</v>
          </cell>
          <cell r="CH233">
            <v>234.75242879461601</v>
          </cell>
        </row>
        <row r="234">
          <cell r="A234" t="str">
            <v>EL/EUR-88</v>
          </cell>
          <cell r="B234">
            <v>0</v>
          </cell>
          <cell r="C234">
            <v>155.630332892681</v>
          </cell>
          <cell r="CG234">
            <v>155.630332892681</v>
          </cell>
          <cell r="CH234">
            <v>0</v>
          </cell>
        </row>
        <row r="235">
          <cell r="A235" t="str">
            <v>EL/EUR-92</v>
          </cell>
          <cell r="B235">
            <v>0</v>
          </cell>
          <cell r="C235">
            <v>113.681047950967</v>
          </cell>
          <cell r="CG235">
            <v>113.681047950967</v>
          </cell>
          <cell r="CH235">
            <v>0</v>
          </cell>
        </row>
        <row r="236">
          <cell r="A236" t="str">
            <v>EL/EUR-95</v>
          </cell>
          <cell r="B236">
            <v>0</v>
          </cell>
          <cell r="C236">
            <v>0</v>
          </cell>
          <cell r="D236">
            <v>328.98930417017198</v>
          </cell>
          <cell r="CG236">
            <v>328.98930417017198</v>
          </cell>
          <cell r="CH236">
            <v>0</v>
          </cell>
        </row>
        <row r="237">
          <cell r="A237" t="str">
            <v>EL/ITL-60</v>
          </cell>
          <cell r="B237">
            <v>161.47579515683202</v>
          </cell>
          <cell r="CG237">
            <v>161.47579515683202</v>
          </cell>
          <cell r="CH237">
            <v>0</v>
          </cell>
        </row>
        <row r="238">
          <cell r="A238" t="str">
            <v>EL/ITL-69</v>
          </cell>
          <cell r="B238">
            <v>212.050834731403</v>
          </cell>
          <cell r="CG238">
            <v>212.050834731403</v>
          </cell>
          <cell r="CH238">
            <v>0</v>
          </cell>
        </row>
        <row r="239">
          <cell r="A239" t="str">
            <v>EL/ITL-77</v>
          </cell>
          <cell r="B239">
            <v>0</v>
          </cell>
          <cell r="C239">
            <v>0</v>
          </cell>
          <cell r="D239">
            <v>200.08748089171999</v>
          </cell>
          <cell r="CG239">
            <v>200.08748089171999</v>
          </cell>
          <cell r="CH239">
            <v>0</v>
          </cell>
        </row>
        <row r="240">
          <cell r="A240" t="str">
            <v>EL/JPY-99</v>
          </cell>
          <cell r="B240">
            <v>0</v>
          </cell>
          <cell r="C240">
            <v>0</v>
          </cell>
          <cell r="D240">
            <v>22.372941072844199</v>
          </cell>
          <cell r="CG240">
            <v>22.372941072844199</v>
          </cell>
          <cell r="CH240">
            <v>0</v>
          </cell>
        </row>
        <row r="241">
          <cell r="A241" t="str">
            <v>EL/LIB-67</v>
          </cell>
          <cell r="B241">
            <v>57.729432402175505</v>
          </cell>
          <cell r="CG241">
            <v>57.729432402175505</v>
          </cell>
          <cell r="CH241">
            <v>0</v>
          </cell>
        </row>
        <row r="242">
          <cell r="A242" t="str">
            <v>EL/NLG-78</v>
          </cell>
          <cell r="B242">
            <v>0</v>
          </cell>
          <cell r="C242">
            <v>154.92967740656201</v>
          </cell>
          <cell r="CG242">
            <v>154.92967740656201</v>
          </cell>
          <cell r="CH242">
            <v>0</v>
          </cell>
        </row>
        <row r="243">
          <cell r="A243" t="str">
            <v>EL/USD-89</v>
          </cell>
          <cell r="B243">
            <v>1.0923023999999999</v>
          </cell>
          <cell r="C243">
            <v>1.0923023999999999</v>
          </cell>
          <cell r="D243">
            <v>1.0923023999999999</v>
          </cell>
          <cell r="E243">
            <v>1.0923023999999999</v>
          </cell>
          <cell r="F243">
            <v>1.0923023999999999</v>
          </cell>
          <cell r="G243">
            <v>1.0923023999999999</v>
          </cell>
          <cell r="H243">
            <v>1.0923023999999999</v>
          </cell>
          <cell r="I243">
            <v>1.0923023999999999</v>
          </cell>
          <cell r="J243">
            <v>1.0923023999999999</v>
          </cell>
          <cell r="K243">
            <v>1.0923023999999999</v>
          </cell>
          <cell r="L243">
            <v>1.0923023999999999</v>
          </cell>
          <cell r="M243">
            <v>1.0923023999999999</v>
          </cell>
          <cell r="N243">
            <v>1.0923023999999999</v>
          </cell>
          <cell r="O243">
            <v>1.0923023999999999</v>
          </cell>
          <cell r="P243">
            <v>1.0923023999999999</v>
          </cell>
          <cell r="Q243">
            <v>1.0923023999999999</v>
          </cell>
          <cell r="R243">
            <v>1.0923023999999999</v>
          </cell>
          <cell r="S243">
            <v>1.0923023999999999</v>
          </cell>
          <cell r="T243">
            <v>2.1846047999999998</v>
          </cell>
          <cell r="U243">
            <v>2.1846047999999998</v>
          </cell>
          <cell r="V243">
            <v>2.1846047999999998</v>
          </cell>
          <cell r="W243">
            <v>2.1846047999999998</v>
          </cell>
          <cell r="X243">
            <v>2.5432304000000001</v>
          </cell>
          <cell r="CG243">
            <v>30.943092799999992</v>
          </cell>
          <cell r="CH243">
            <v>27.666185599999988</v>
          </cell>
        </row>
        <row r="244">
          <cell r="A244" t="str">
            <v>EN/YACYRETA</v>
          </cell>
          <cell r="B244">
            <v>0.16076685999999998</v>
          </cell>
          <cell r="CG244">
            <v>0.16076685999999998</v>
          </cell>
          <cell r="CH244">
            <v>0</v>
          </cell>
        </row>
        <row r="245">
          <cell r="A245" t="str">
            <v>EXIMUS/YACYRETA</v>
          </cell>
          <cell r="B245">
            <v>23.21632503</v>
          </cell>
          <cell r="CG245">
            <v>23.21632503</v>
          </cell>
          <cell r="CH245">
            <v>0</v>
          </cell>
        </row>
        <row r="246">
          <cell r="A246" t="str">
            <v>FERRO</v>
          </cell>
          <cell r="B246">
            <v>0</v>
          </cell>
          <cell r="C246">
            <v>0</v>
          </cell>
          <cell r="D246">
            <v>0</v>
          </cell>
          <cell r="E246">
            <v>0</v>
          </cell>
          <cell r="F246">
            <v>0</v>
          </cell>
          <cell r="G246">
            <v>0</v>
          </cell>
          <cell r="H246">
            <v>0</v>
          </cell>
          <cell r="I246">
            <v>0</v>
          </cell>
          <cell r="J246">
            <v>0</v>
          </cell>
          <cell r="K246">
            <v>0</v>
          </cell>
          <cell r="L246">
            <v>0</v>
          </cell>
          <cell r="M246">
            <v>0</v>
          </cell>
          <cell r="N246">
            <v>0</v>
          </cell>
          <cell r="O246">
            <v>0</v>
          </cell>
          <cell r="P246">
            <v>0</v>
          </cell>
          <cell r="Q246">
            <v>0</v>
          </cell>
          <cell r="R246">
            <v>0</v>
          </cell>
          <cell r="S246">
            <v>0</v>
          </cell>
          <cell r="T246">
            <v>0</v>
          </cell>
          <cell r="U246">
            <v>0</v>
          </cell>
          <cell r="V246">
            <v>0</v>
          </cell>
          <cell r="W246">
            <v>0</v>
          </cell>
          <cell r="X246">
            <v>0</v>
          </cell>
          <cell r="Y246">
            <v>0</v>
          </cell>
          <cell r="Z246">
            <v>0</v>
          </cell>
          <cell r="AA246">
            <v>0</v>
          </cell>
          <cell r="AB246">
            <v>0</v>
          </cell>
          <cell r="AC246">
            <v>0</v>
          </cell>
          <cell r="AD246">
            <v>0</v>
          </cell>
          <cell r="AE246">
            <v>0</v>
          </cell>
          <cell r="AF246">
            <v>0</v>
          </cell>
          <cell r="AG246">
            <v>0</v>
          </cell>
          <cell r="AH246">
            <v>0</v>
          </cell>
          <cell r="AI246">
            <v>0</v>
          </cell>
          <cell r="AJ246">
            <v>0</v>
          </cell>
          <cell r="AK246">
            <v>0</v>
          </cell>
          <cell r="AL246">
            <v>0</v>
          </cell>
          <cell r="AM246">
            <v>0</v>
          </cell>
          <cell r="AN246">
            <v>0</v>
          </cell>
          <cell r="AO246">
            <v>0</v>
          </cell>
          <cell r="AP246">
            <v>0</v>
          </cell>
          <cell r="AQ246">
            <v>0</v>
          </cell>
          <cell r="AR246">
            <v>0</v>
          </cell>
          <cell r="AS246">
            <v>0.16788790153296301</v>
          </cell>
          <cell r="CG246">
            <v>0.16788790153296301</v>
          </cell>
          <cell r="CH246">
            <v>0.16788790153296301</v>
          </cell>
        </row>
        <row r="247">
          <cell r="A247" t="str">
            <v>FIDA 417</v>
          </cell>
          <cell r="B247">
            <v>0.31105621145987999</v>
          </cell>
          <cell r="C247">
            <v>0.31105621145987999</v>
          </cell>
          <cell r="D247">
            <v>0.31105621145987999</v>
          </cell>
          <cell r="E247">
            <v>0.31105621145987999</v>
          </cell>
          <cell r="F247">
            <v>0.31105621145987999</v>
          </cell>
          <cell r="G247">
            <v>0.31105621145987999</v>
          </cell>
          <cell r="H247">
            <v>0.31105621145987999</v>
          </cell>
          <cell r="I247">
            <v>0.21147979558414201</v>
          </cell>
          <cell r="CG247">
            <v>2.3888732758033018</v>
          </cell>
          <cell r="CH247">
            <v>1.4557046414236621</v>
          </cell>
        </row>
        <row r="248">
          <cell r="A248" t="str">
            <v>FIDA 514</v>
          </cell>
          <cell r="B248">
            <v>1.7207718831005882E-2</v>
          </cell>
          <cell r="C248">
            <v>1.7207718831005882E-2</v>
          </cell>
          <cell r="D248">
            <v>1.7207718831005882E-2</v>
          </cell>
          <cell r="E248">
            <v>1.7207718831005882E-2</v>
          </cell>
          <cell r="F248">
            <v>1.7207718831005882E-2</v>
          </cell>
          <cell r="G248">
            <v>1.7207718831005882E-2</v>
          </cell>
          <cell r="H248">
            <v>1.7207718831005882E-2</v>
          </cell>
          <cell r="I248">
            <v>1.7207718831005882E-2</v>
          </cell>
          <cell r="J248">
            <v>3.2115425622190399E-2</v>
          </cell>
          <cell r="CG248">
            <v>0.16977717627023747</v>
          </cell>
          <cell r="CH248">
            <v>0.11815401977721982</v>
          </cell>
        </row>
        <row r="249">
          <cell r="A249" t="str">
            <v>FKUW/PROVSF</v>
          </cell>
          <cell r="B249">
            <v>2.2377303663129</v>
          </cell>
          <cell r="C249">
            <v>2.2377303663129</v>
          </cell>
          <cell r="D249">
            <v>2.2377303663129</v>
          </cell>
          <cell r="E249">
            <v>2.2377303663129</v>
          </cell>
          <cell r="F249">
            <v>2.2377303663129</v>
          </cell>
          <cell r="G249">
            <v>2.2377303663129</v>
          </cell>
          <cell r="H249">
            <v>2.2377306401917103</v>
          </cell>
          <cell r="CG249">
            <v>15.664112838069109</v>
          </cell>
          <cell r="CH249">
            <v>8.9509217391304112</v>
          </cell>
        </row>
        <row r="250">
          <cell r="A250" t="str">
            <v>FMI 2003</v>
          </cell>
          <cell r="B250">
            <v>1047.7545733188867</v>
          </cell>
          <cell r="CG250">
            <v>1047.7545733188867</v>
          </cell>
          <cell r="CH250">
            <v>0</v>
          </cell>
        </row>
        <row r="251">
          <cell r="A251" t="str">
            <v>FMI 2003 II</v>
          </cell>
          <cell r="B251">
            <v>3068.8851850723622</v>
          </cell>
          <cell r="C251">
            <v>424.47623150690686</v>
          </cell>
          <cell r="CG251">
            <v>3493.3614165792692</v>
          </cell>
          <cell r="CH251">
            <v>0</v>
          </cell>
        </row>
        <row r="252">
          <cell r="A252" t="str">
            <v>FON/TESORO</v>
          </cell>
          <cell r="B252">
            <v>11.056708666666673</v>
          </cell>
          <cell r="C252">
            <v>11.05670867697595</v>
          </cell>
          <cell r="D252">
            <v>8.0918313814433009</v>
          </cell>
          <cell r="E252">
            <v>3.8918357869415789</v>
          </cell>
          <cell r="F252">
            <v>0.91288944329896948</v>
          </cell>
          <cell r="G252">
            <v>0.32179600000000003</v>
          </cell>
          <cell r="H252">
            <v>0.32179601718213102</v>
          </cell>
          <cell r="CG252">
            <v>35.653565972508602</v>
          </cell>
          <cell r="CH252">
            <v>5.44831724742268</v>
          </cell>
        </row>
        <row r="253">
          <cell r="A253" t="str">
            <v>FONP 06/94</v>
          </cell>
          <cell r="B253">
            <v>6.6242401400000004</v>
          </cell>
          <cell r="C253">
            <v>6.6242401400000004</v>
          </cell>
          <cell r="D253">
            <v>6.6242401400000004</v>
          </cell>
          <cell r="E253">
            <v>6.4728599500000001</v>
          </cell>
          <cell r="CG253">
            <v>26.34558037</v>
          </cell>
          <cell r="CH253">
            <v>6.4728599500000001</v>
          </cell>
        </row>
        <row r="254">
          <cell r="A254" t="str">
            <v>FONP 07/94</v>
          </cell>
          <cell r="B254">
            <v>4.0192656900000001</v>
          </cell>
          <cell r="CG254">
            <v>4.0192656900000001</v>
          </cell>
          <cell r="CH254">
            <v>0</v>
          </cell>
        </row>
        <row r="255">
          <cell r="A255" t="str">
            <v>FONP 10/96</v>
          </cell>
          <cell r="B255">
            <v>1.40495456</v>
          </cell>
          <cell r="CG255">
            <v>1.40495456</v>
          </cell>
          <cell r="CH255">
            <v>0</v>
          </cell>
        </row>
        <row r="256">
          <cell r="A256" t="str">
            <v>FONP 12/02</v>
          </cell>
          <cell r="B256">
            <v>7.2375E-3</v>
          </cell>
          <cell r="C256">
            <v>7.2375E-3</v>
          </cell>
          <cell r="D256">
            <v>7.2375E-3</v>
          </cell>
          <cell r="E256">
            <v>7.2375E-3</v>
          </cell>
          <cell r="F256">
            <v>7.2375E-3</v>
          </cell>
          <cell r="CG256">
            <v>3.6187499999999997E-2</v>
          </cell>
          <cell r="CH256">
            <v>1.4475E-2</v>
          </cell>
        </row>
        <row r="257">
          <cell r="A257" t="str">
            <v>FONP 13/03</v>
          </cell>
          <cell r="B257">
            <v>0</v>
          </cell>
          <cell r="C257">
            <v>0</v>
          </cell>
          <cell r="D257">
            <v>0.19159089999999998</v>
          </cell>
          <cell r="E257">
            <v>0.19159089999999998</v>
          </cell>
          <cell r="F257">
            <v>0.19159089999999998</v>
          </cell>
          <cell r="G257">
            <v>0.19159089999999998</v>
          </cell>
          <cell r="H257">
            <v>0.19159089999999998</v>
          </cell>
          <cell r="I257">
            <v>0.19159089999999998</v>
          </cell>
          <cell r="J257">
            <v>0.19159089999999998</v>
          </cell>
          <cell r="K257">
            <v>0.19159089999999998</v>
          </cell>
          <cell r="L257">
            <v>0.19159089999999998</v>
          </cell>
          <cell r="M257">
            <v>0.19159089999999998</v>
          </cell>
          <cell r="N257">
            <v>0.19159089999999998</v>
          </cell>
          <cell r="CG257">
            <v>2.1074998999999996</v>
          </cell>
          <cell r="CH257">
            <v>1.9159089999999999</v>
          </cell>
        </row>
        <row r="258">
          <cell r="A258" t="str">
            <v>FONP 14/04</v>
          </cell>
          <cell r="B258">
            <v>0</v>
          </cell>
          <cell r="C258">
            <v>0</v>
          </cell>
          <cell r="D258">
            <v>0.16982800000000001</v>
          </cell>
          <cell r="E258">
            <v>0.33965600000000001</v>
          </cell>
          <cell r="F258">
            <v>0.33965600000000001</v>
          </cell>
          <cell r="G258">
            <v>0.33965600000000001</v>
          </cell>
          <cell r="H258">
            <v>0.33965600000000001</v>
          </cell>
          <cell r="I258">
            <v>0.33965600000000001</v>
          </cell>
          <cell r="J258">
            <v>0.33965600000000001</v>
          </cell>
          <cell r="K258">
            <v>0.33965600000000001</v>
          </cell>
          <cell r="L258">
            <v>0.33965600000000001</v>
          </cell>
          <cell r="M258">
            <v>0.33965600000000001</v>
          </cell>
          <cell r="N258">
            <v>0.33965600000000001</v>
          </cell>
          <cell r="CG258">
            <v>3.5663880000000008</v>
          </cell>
          <cell r="CH258">
            <v>3.3965600000000009</v>
          </cell>
        </row>
        <row r="259">
          <cell r="A259" t="str">
            <v>FUB/RELEXT</v>
          </cell>
          <cell r="B259">
            <v>2.4304140000000002E-2</v>
          </cell>
          <cell r="C259">
            <v>2.5487290000000003E-2</v>
          </cell>
          <cell r="D259">
            <v>2.8408570000000001E-2</v>
          </cell>
          <cell r="E259">
            <v>3.0564569999999996E-2</v>
          </cell>
          <cell r="F259">
            <v>3.2690339999999998E-2</v>
          </cell>
          <cell r="G259">
            <v>3.4999309999999999E-2</v>
          </cell>
          <cell r="H259">
            <v>3.7908510000000006E-2</v>
          </cell>
          <cell r="I259">
            <v>4.0470680000000002E-2</v>
          </cell>
          <cell r="J259">
            <v>4.4176380000000001E-2</v>
          </cell>
          <cell r="K259">
            <v>4.7365649999999995E-2</v>
          </cell>
          <cell r="L259">
            <v>5.1018249999999994E-2</v>
          </cell>
          <cell r="M259">
            <v>5.4950799999999994E-2</v>
          </cell>
          <cell r="N259">
            <v>5.9184879999999988E-2</v>
          </cell>
          <cell r="O259">
            <v>6.3502459999999997E-2</v>
          </cell>
          <cell r="P259">
            <v>6.877111000000001E-2</v>
          </cell>
          <cell r="Q259">
            <v>7.3951860000000008E-2</v>
          </cell>
          <cell r="R259">
            <v>7.9658669999999987E-2</v>
          </cell>
          <cell r="S259">
            <v>8.5723939999999985E-2</v>
          </cell>
          <cell r="T259">
            <v>9.2338219999999999E-2</v>
          </cell>
          <cell r="U259">
            <v>9.9594080000000001E-2</v>
          </cell>
          <cell r="V259">
            <v>7.059791E-2</v>
          </cell>
          <cell r="CG259">
            <v>1.14566762</v>
          </cell>
          <cell r="CH259">
            <v>1.06746762</v>
          </cell>
        </row>
        <row r="260">
          <cell r="A260" t="str">
            <v>GLO17 PES</v>
          </cell>
          <cell r="B260">
            <v>0</v>
          </cell>
          <cell r="C260">
            <v>0</v>
          </cell>
          <cell r="D260">
            <v>0</v>
          </cell>
          <cell r="E260">
            <v>0</v>
          </cell>
          <cell r="F260">
            <v>0</v>
          </cell>
          <cell r="G260">
            <v>0</v>
          </cell>
          <cell r="H260">
            <v>0</v>
          </cell>
          <cell r="I260">
            <v>0</v>
          </cell>
          <cell r="J260">
            <v>0</v>
          </cell>
          <cell r="K260">
            <v>0</v>
          </cell>
          <cell r="L260">
            <v>1.0424034846059299E-2</v>
          </cell>
          <cell r="CG260">
            <v>1.0424034846059299E-2</v>
          </cell>
          <cell r="CH260">
            <v>1.0424034846059299E-2</v>
          </cell>
        </row>
        <row r="261">
          <cell r="A261" t="str">
            <v>ICE/ASEGSAL</v>
          </cell>
          <cell r="B261">
            <v>0.21460242000000002</v>
          </cell>
          <cell r="C261">
            <v>0.21460242000000002</v>
          </cell>
          <cell r="D261">
            <v>0.21460242000000002</v>
          </cell>
          <cell r="E261">
            <v>0.21460242000000002</v>
          </cell>
          <cell r="F261">
            <v>0.21460242000000002</v>
          </cell>
          <cell r="G261">
            <v>0.21460242000000002</v>
          </cell>
          <cell r="H261">
            <v>0.21460242000000002</v>
          </cell>
          <cell r="I261">
            <v>0.21460242000000002</v>
          </cell>
          <cell r="J261">
            <v>0.21460242000000002</v>
          </cell>
          <cell r="K261">
            <v>0.21460242000000002</v>
          </cell>
          <cell r="L261">
            <v>0.21460242000000002</v>
          </cell>
          <cell r="M261">
            <v>0.21460242000000002</v>
          </cell>
          <cell r="N261">
            <v>0.21460242000000002</v>
          </cell>
          <cell r="O261">
            <v>0.21460242000000002</v>
          </cell>
          <cell r="P261">
            <v>0.21460242000000002</v>
          </cell>
          <cell r="Q261">
            <v>0.21460242000000002</v>
          </cell>
          <cell r="R261">
            <v>0.21460242000000002</v>
          </cell>
          <cell r="S261">
            <v>0.10730160000000001</v>
          </cell>
          <cell r="CG261">
            <v>3.7555427399999992</v>
          </cell>
          <cell r="CH261">
            <v>3.1117354799999997</v>
          </cell>
        </row>
        <row r="262">
          <cell r="A262" t="str">
            <v>ICE/BANADE</v>
          </cell>
          <cell r="B262">
            <v>1.8537615600000001</v>
          </cell>
          <cell r="C262">
            <v>0.92688099000000002</v>
          </cell>
          <cell r="CG262">
            <v>2.78064255</v>
          </cell>
          <cell r="CH262">
            <v>0</v>
          </cell>
        </row>
        <row r="263">
          <cell r="A263" t="str">
            <v>ICE/BICE</v>
          </cell>
          <cell r="B263">
            <v>1.54197136</v>
          </cell>
          <cell r="C263">
            <v>1.54197136</v>
          </cell>
          <cell r="D263">
            <v>1.54197136</v>
          </cell>
          <cell r="E263">
            <v>1.54197136</v>
          </cell>
          <cell r="F263">
            <v>1.54197136</v>
          </cell>
          <cell r="G263">
            <v>1.54197136</v>
          </cell>
          <cell r="H263">
            <v>1.54197136</v>
          </cell>
          <cell r="I263">
            <v>1.54197136</v>
          </cell>
          <cell r="J263">
            <v>1.5419716000000001</v>
          </cell>
          <cell r="CG263">
            <v>13.87774248</v>
          </cell>
          <cell r="CH263">
            <v>9.2518284000000008</v>
          </cell>
        </row>
        <row r="264">
          <cell r="A264" t="str">
            <v>ICE/CORTE</v>
          </cell>
          <cell r="B264">
            <v>0.18643915999999999</v>
          </cell>
          <cell r="C264">
            <v>0.18643915999999999</v>
          </cell>
          <cell r="D264">
            <v>0.18643915999999999</v>
          </cell>
          <cell r="E264">
            <v>0.18643915999999999</v>
          </cell>
          <cell r="F264">
            <v>0.18643915999999999</v>
          </cell>
          <cell r="G264">
            <v>0.18643915999999999</v>
          </cell>
          <cell r="H264">
            <v>0.18643915999999999</v>
          </cell>
          <cell r="I264">
            <v>0.18643915999999999</v>
          </cell>
          <cell r="J264">
            <v>0.18643915999999999</v>
          </cell>
          <cell r="K264">
            <v>0.18643915999999999</v>
          </cell>
          <cell r="L264">
            <v>0.18643915999999999</v>
          </cell>
          <cell r="M264">
            <v>0.18643915999999999</v>
          </cell>
          <cell r="N264">
            <v>0.18643915999999999</v>
          </cell>
          <cell r="O264">
            <v>0.18643915999999999</v>
          </cell>
          <cell r="P264">
            <v>0.18643915999999999</v>
          </cell>
          <cell r="Q264">
            <v>0.18643915999999999</v>
          </cell>
          <cell r="R264">
            <v>0.18643915999999999</v>
          </cell>
          <cell r="S264">
            <v>0.18643915999999999</v>
          </cell>
          <cell r="T264">
            <v>0.18643915999999999</v>
          </cell>
          <cell r="U264">
            <v>9.3219800000000005E-2</v>
          </cell>
          <cell r="CG264">
            <v>3.6355638399999992</v>
          </cell>
          <cell r="CH264">
            <v>3.0762463599999994</v>
          </cell>
        </row>
        <row r="265">
          <cell r="A265" t="str">
            <v>ICE/DEFENSA</v>
          </cell>
          <cell r="B265">
            <v>1.4560975600000001</v>
          </cell>
          <cell r="C265">
            <v>1.4560975600000001</v>
          </cell>
          <cell r="D265">
            <v>1.4560975600000001</v>
          </cell>
          <cell r="E265">
            <v>1.4560975600000001</v>
          </cell>
          <cell r="F265">
            <v>1.4560975600000001</v>
          </cell>
          <cell r="G265">
            <v>1.4560975600000001</v>
          </cell>
          <cell r="H265">
            <v>1.4560975600000001</v>
          </cell>
          <cell r="I265">
            <v>1.4560975600000001</v>
          </cell>
          <cell r="J265">
            <v>1.4560975600000001</v>
          </cell>
          <cell r="K265">
            <v>1.4560975600000001</v>
          </cell>
          <cell r="L265">
            <v>1.4560975600000001</v>
          </cell>
          <cell r="M265">
            <v>1.4560975600000001</v>
          </cell>
          <cell r="N265">
            <v>1.4560975600000001</v>
          </cell>
          <cell r="O265">
            <v>1.4560975600000001</v>
          </cell>
          <cell r="P265">
            <v>1.4560975600000001</v>
          </cell>
          <cell r="Q265">
            <v>1.4560975600000001</v>
          </cell>
          <cell r="R265">
            <v>1.4560975600000001</v>
          </cell>
          <cell r="S265">
            <v>1.4560975600000001</v>
          </cell>
          <cell r="T265">
            <v>1.4560975800000002</v>
          </cell>
          <cell r="CG265">
            <v>27.665853660000003</v>
          </cell>
          <cell r="CH265">
            <v>23.297560980000004</v>
          </cell>
        </row>
        <row r="266">
          <cell r="A266" t="str">
            <v>ICE/EDUCACION</v>
          </cell>
          <cell r="B266">
            <v>0.86243745999999999</v>
          </cell>
          <cell r="C266">
            <v>0.86243745999999999</v>
          </cell>
          <cell r="D266">
            <v>0.86243745999999999</v>
          </cell>
          <cell r="E266">
            <v>0.86243745999999999</v>
          </cell>
          <cell r="F266">
            <v>0.86243745999999999</v>
          </cell>
          <cell r="G266">
            <v>0.86243745999999999</v>
          </cell>
          <cell r="H266">
            <v>0.43121894</v>
          </cell>
          <cell r="CG266">
            <v>5.6058436999999994</v>
          </cell>
          <cell r="CH266">
            <v>3.0185313200000001</v>
          </cell>
        </row>
        <row r="267">
          <cell r="A267" t="str">
            <v>ICE/JUSTICIA</v>
          </cell>
          <cell r="B267">
            <v>0.19754817999999999</v>
          </cell>
          <cell r="C267">
            <v>0.19754817999999999</v>
          </cell>
          <cell r="D267">
            <v>0.19754817999999999</v>
          </cell>
          <cell r="E267">
            <v>0.19754817999999999</v>
          </cell>
          <cell r="F267">
            <v>0.19754817999999999</v>
          </cell>
          <cell r="G267">
            <v>0.19754817999999999</v>
          </cell>
          <cell r="H267">
            <v>0.19754817999999999</v>
          </cell>
          <cell r="I267">
            <v>0.19754817999999999</v>
          </cell>
          <cell r="J267">
            <v>0.19754817999999999</v>
          </cell>
          <cell r="K267">
            <v>0.19754817999999999</v>
          </cell>
          <cell r="L267">
            <v>0.19754817999999999</v>
          </cell>
          <cell r="M267">
            <v>0.19754817999999999</v>
          </cell>
          <cell r="N267">
            <v>0.19754817999999999</v>
          </cell>
          <cell r="O267">
            <v>0.19754817999999999</v>
          </cell>
          <cell r="P267">
            <v>0.19754817999999999</v>
          </cell>
          <cell r="Q267">
            <v>0.19754817999999999</v>
          </cell>
          <cell r="CG267">
            <v>3.1607708800000007</v>
          </cell>
          <cell r="CH267">
            <v>2.5681263400000005</v>
          </cell>
        </row>
        <row r="268">
          <cell r="A268" t="str">
            <v>ICE/MCBA</v>
          </cell>
          <cell r="B268">
            <v>0.70790518000000013</v>
          </cell>
          <cell r="C268">
            <v>0.70790518000000013</v>
          </cell>
          <cell r="D268">
            <v>0.70790518000000013</v>
          </cell>
          <cell r="E268">
            <v>0.70790518000000013</v>
          </cell>
          <cell r="F268">
            <v>0.70790518000000013</v>
          </cell>
          <cell r="G268">
            <v>0.70790518000000013</v>
          </cell>
          <cell r="H268">
            <v>0.70790518000000013</v>
          </cell>
          <cell r="I268">
            <v>0.70790518000000013</v>
          </cell>
          <cell r="J268">
            <v>0.70790518000000013</v>
          </cell>
          <cell r="K268">
            <v>0.70790518000000013</v>
          </cell>
          <cell r="L268">
            <v>0.70790518000000013</v>
          </cell>
          <cell r="M268">
            <v>0.70790518000000013</v>
          </cell>
          <cell r="N268">
            <v>0.70790518000000013</v>
          </cell>
          <cell r="O268">
            <v>0.70790518000000013</v>
          </cell>
          <cell r="P268">
            <v>0.70790518000000013</v>
          </cell>
          <cell r="Q268">
            <v>0.70790518000000013</v>
          </cell>
          <cell r="R268">
            <v>6.6975999999999994E-2</v>
          </cell>
          <cell r="CG268">
            <v>11.393458880000006</v>
          </cell>
          <cell r="CH268">
            <v>9.2697433400000033</v>
          </cell>
        </row>
        <row r="269">
          <cell r="A269" t="str">
            <v>ICE/PREFEC</v>
          </cell>
          <cell r="B269">
            <v>0.13360796</v>
          </cell>
          <cell r="C269">
            <v>0.13360796</v>
          </cell>
          <cell r="D269">
            <v>0.13360796</v>
          </cell>
          <cell r="E269">
            <v>0.13360796</v>
          </cell>
          <cell r="F269">
            <v>0.13360796</v>
          </cell>
          <cell r="G269">
            <v>0.13360796</v>
          </cell>
          <cell r="H269">
            <v>0.13360796</v>
          </cell>
          <cell r="I269">
            <v>0.13360796</v>
          </cell>
          <cell r="J269">
            <v>0.13360796</v>
          </cell>
          <cell r="K269">
            <v>0.13360796</v>
          </cell>
          <cell r="L269">
            <v>0.13360796</v>
          </cell>
          <cell r="M269">
            <v>0.13360796</v>
          </cell>
          <cell r="N269">
            <v>0.13360796</v>
          </cell>
          <cell r="O269">
            <v>0.13360796</v>
          </cell>
          <cell r="P269">
            <v>0.13360796</v>
          </cell>
          <cell r="Q269">
            <v>0.13360796</v>
          </cell>
          <cell r="R269">
            <v>0.13360796</v>
          </cell>
          <cell r="S269">
            <v>0.13360796</v>
          </cell>
          <cell r="T269">
            <v>0.13360828</v>
          </cell>
          <cell r="CG269">
            <v>2.5385515599999997</v>
          </cell>
          <cell r="CH269">
            <v>2.1377276799999998</v>
          </cell>
        </row>
        <row r="270">
          <cell r="A270" t="str">
            <v>ICE/PRES</v>
          </cell>
          <cell r="B270">
            <v>3.0466340000000001E-2</v>
          </cell>
          <cell r="C270">
            <v>3.0466340000000001E-2</v>
          </cell>
          <cell r="D270">
            <v>3.0466340000000001E-2</v>
          </cell>
          <cell r="E270">
            <v>3.0466340000000001E-2</v>
          </cell>
          <cell r="F270">
            <v>3.0466340000000001E-2</v>
          </cell>
          <cell r="G270">
            <v>3.0466340000000001E-2</v>
          </cell>
          <cell r="H270">
            <v>3.0466340000000001E-2</v>
          </cell>
          <cell r="I270">
            <v>3.0466340000000001E-2</v>
          </cell>
          <cell r="J270">
            <v>3.0466340000000001E-2</v>
          </cell>
          <cell r="K270">
            <v>3.0466340000000001E-2</v>
          </cell>
          <cell r="L270">
            <v>3.0466340000000001E-2</v>
          </cell>
          <cell r="M270">
            <v>3.0466340000000001E-2</v>
          </cell>
          <cell r="N270">
            <v>3.0466340000000001E-2</v>
          </cell>
          <cell r="O270">
            <v>3.0466340000000001E-2</v>
          </cell>
          <cell r="P270">
            <v>3.0466340000000001E-2</v>
          </cell>
          <cell r="Q270">
            <v>3.0466340000000001E-2</v>
          </cell>
          <cell r="R270">
            <v>3.0466340000000001E-2</v>
          </cell>
          <cell r="S270">
            <v>1.5233200000000001E-2</v>
          </cell>
          <cell r="CG270">
            <v>0.5331609799999999</v>
          </cell>
          <cell r="CH270">
            <v>0.44176195999999995</v>
          </cell>
        </row>
        <row r="271">
          <cell r="A271" t="str">
            <v>ICE/PROVCB</v>
          </cell>
          <cell r="B271">
            <v>1.2473036200000001</v>
          </cell>
          <cell r="C271">
            <v>1.2473036200000001</v>
          </cell>
          <cell r="D271">
            <v>1.2473036200000001</v>
          </cell>
          <cell r="E271">
            <v>1.2473036200000001</v>
          </cell>
          <cell r="F271">
            <v>1.2473036200000001</v>
          </cell>
          <cell r="G271">
            <v>1.2473036200000001</v>
          </cell>
          <cell r="H271">
            <v>1.2473036200000001</v>
          </cell>
          <cell r="I271">
            <v>1.2473036200000001</v>
          </cell>
          <cell r="J271">
            <v>1.2473036200000001</v>
          </cell>
          <cell r="K271">
            <v>1.2473036200000001</v>
          </cell>
          <cell r="L271">
            <v>1.2473036200000001</v>
          </cell>
          <cell r="M271">
            <v>1.2473036200000001</v>
          </cell>
          <cell r="N271">
            <v>1.2473036200000001</v>
          </cell>
          <cell r="O271">
            <v>1.2473036200000001</v>
          </cell>
          <cell r="P271">
            <v>1.2473036200000001</v>
          </cell>
          <cell r="Q271">
            <v>1.2473036200000001</v>
          </cell>
          <cell r="R271">
            <v>1.2473036200000001</v>
          </cell>
          <cell r="S271">
            <v>1.2473036200000001</v>
          </cell>
          <cell r="T271">
            <v>1.2473037599999999</v>
          </cell>
          <cell r="CG271">
            <v>23.698768920000003</v>
          </cell>
          <cell r="CH271">
            <v>19.956858060000002</v>
          </cell>
        </row>
        <row r="272">
          <cell r="A272" t="str">
            <v>ICE/SALUD</v>
          </cell>
          <cell r="B272">
            <v>4.6871713399999999</v>
          </cell>
          <cell r="C272">
            <v>4.6871713399999999</v>
          </cell>
          <cell r="D272">
            <v>4.6871713399999999</v>
          </cell>
          <cell r="E272">
            <v>4.6871713399999999</v>
          </cell>
          <cell r="F272">
            <v>4.6871713399999999</v>
          </cell>
          <cell r="G272">
            <v>4.6871713399999999</v>
          </cell>
          <cell r="H272">
            <v>4.6871713399999999</v>
          </cell>
          <cell r="I272">
            <v>4.6871713399999999</v>
          </cell>
          <cell r="J272">
            <v>4.6871713399999999</v>
          </cell>
          <cell r="K272">
            <v>4.6871713399999999</v>
          </cell>
          <cell r="L272">
            <v>4.6871713399999999</v>
          </cell>
          <cell r="M272">
            <v>4.6871713399999999</v>
          </cell>
          <cell r="N272">
            <v>4.6871713399999999</v>
          </cell>
          <cell r="O272">
            <v>4.6871713399999999</v>
          </cell>
          <cell r="P272">
            <v>4.6871713399999999</v>
          </cell>
          <cell r="Q272">
            <v>4.6871713399999999</v>
          </cell>
          <cell r="R272">
            <v>4.6871713399999999</v>
          </cell>
          <cell r="S272">
            <v>4.6871713399999999</v>
          </cell>
          <cell r="T272">
            <v>4.6871718699999994</v>
          </cell>
          <cell r="CG272">
            <v>89.056255990000025</v>
          </cell>
          <cell r="CH272">
            <v>74.994741970000007</v>
          </cell>
        </row>
        <row r="273">
          <cell r="A273" t="str">
            <v>ICE/SALUDPBA</v>
          </cell>
          <cell r="B273">
            <v>1.2892936399999999</v>
          </cell>
          <cell r="C273">
            <v>1.2892936399999999</v>
          </cell>
          <cell r="D273">
            <v>1.2892936399999999</v>
          </cell>
          <cell r="E273">
            <v>1.2892936399999999</v>
          </cell>
          <cell r="F273">
            <v>1.2892936399999999</v>
          </cell>
          <cell r="G273">
            <v>1.2892936399999999</v>
          </cell>
          <cell r="H273">
            <v>1.2892936399999999</v>
          </cell>
          <cell r="I273">
            <v>1.2892936399999999</v>
          </cell>
          <cell r="J273">
            <v>1.2892936399999999</v>
          </cell>
          <cell r="K273">
            <v>1.2892936399999999</v>
          </cell>
          <cell r="L273">
            <v>1.2892936399999999</v>
          </cell>
          <cell r="M273">
            <v>1.2892936399999999</v>
          </cell>
          <cell r="N273">
            <v>1.2892936399999999</v>
          </cell>
          <cell r="O273">
            <v>1.2892936399999999</v>
          </cell>
          <cell r="P273">
            <v>1.2892936399999999</v>
          </cell>
          <cell r="Q273">
            <v>1.2892940199999998</v>
          </cell>
          <cell r="CG273">
            <v>20.628698620000002</v>
          </cell>
          <cell r="CH273">
            <v>16.760817700000004</v>
          </cell>
        </row>
        <row r="274">
          <cell r="A274" t="str">
            <v>ICE/VIALIDAD</v>
          </cell>
          <cell r="B274">
            <v>0.24259994000000001</v>
          </cell>
          <cell r="C274">
            <v>0.24259994000000001</v>
          </cell>
          <cell r="D274">
            <v>0.24259994000000001</v>
          </cell>
          <cell r="E274">
            <v>0.24259994000000001</v>
          </cell>
          <cell r="F274">
            <v>0.24259994000000001</v>
          </cell>
          <cell r="G274">
            <v>0.24259994000000001</v>
          </cell>
          <cell r="H274">
            <v>0.24259994000000001</v>
          </cell>
          <cell r="I274">
            <v>0.24259994000000001</v>
          </cell>
          <cell r="J274">
            <v>0.24259994000000001</v>
          </cell>
          <cell r="K274">
            <v>0.24259994000000001</v>
          </cell>
          <cell r="L274">
            <v>0.24259994000000001</v>
          </cell>
          <cell r="M274">
            <v>0.24259994000000001</v>
          </cell>
          <cell r="N274">
            <v>0.24259994000000001</v>
          </cell>
          <cell r="O274">
            <v>0.24259994000000001</v>
          </cell>
          <cell r="P274">
            <v>0.24259994000000001</v>
          </cell>
          <cell r="Q274">
            <v>0.24259994000000001</v>
          </cell>
          <cell r="R274">
            <v>0.24259994000000001</v>
          </cell>
          <cell r="S274">
            <v>0.1213002</v>
          </cell>
          <cell r="CG274">
            <v>4.2454991799999995</v>
          </cell>
          <cell r="CH274">
            <v>3.5176993599999995</v>
          </cell>
        </row>
        <row r="275">
          <cell r="A275" t="str">
            <v>ICO/CBA</v>
          </cell>
          <cell r="B275">
            <v>2.5037054801105603</v>
          </cell>
          <cell r="C275">
            <v>5.0074109602211205</v>
          </cell>
          <cell r="D275">
            <v>5.0074109602211205</v>
          </cell>
          <cell r="E275">
            <v>5.0074109602211205</v>
          </cell>
          <cell r="F275">
            <v>5.0074109602211205</v>
          </cell>
          <cell r="G275">
            <v>5.0074109602211205</v>
          </cell>
          <cell r="H275">
            <v>2.50370552818171</v>
          </cell>
          <cell r="CG275">
            <v>30.044465809397877</v>
          </cell>
          <cell r="CH275">
            <v>17.525938408845072</v>
          </cell>
        </row>
        <row r="276">
          <cell r="A276" t="str">
            <v>ICO/SALUD</v>
          </cell>
          <cell r="B276">
            <v>2.1785096983535603</v>
          </cell>
          <cell r="C276">
            <v>4.3570193967071207</v>
          </cell>
          <cell r="D276">
            <v>4.3570193967071207</v>
          </cell>
          <cell r="E276">
            <v>4.3570193967071207</v>
          </cell>
          <cell r="F276">
            <v>4.3570193967071207</v>
          </cell>
          <cell r="G276">
            <v>4.3570193967071207</v>
          </cell>
          <cell r="H276">
            <v>2.1785097344069202</v>
          </cell>
          <cell r="CG276">
            <v>26.14211641629608</v>
          </cell>
          <cell r="CH276">
            <v>15.249567924528282</v>
          </cell>
        </row>
        <row r="277">
          <cell r="A277" t="str">
            <v>IRB/RELEXT</v>
          </cell>
          <cell r="B277">
            <v>1.6621547890878503E-2</v>
          </cell>
          <cell r="C277">
            <v>1.7981132075471702E-2</v>
          </cell>
          <cell r="D277">
            <v>1.9451892801346002E-2</v>
          </cell>
          <cell r="E277">
            <v>2.1042939550534788E-2</v>
          </cell>
          <cell r="F277">
            <v>2.2764211032327848E-2</v>
          </cell>
          <cell r="G277">
            <v>2.4626210791972119E-2</v>
          </cell>
          <cell r="H277">
            <v>2.6640523975483728E-2</v>
          </cell>
          <cell r="I277">
            <v>2.8819613027280377E-2</v>
          </cell>
          <cell r="J277">
            <v>3.1176901814685739E-2</v>
          </cell>
          <cell r="K277">
            <v>7.8140127388535031E-3</v>
          </cell>
          <cell r="CG277">
            <v>0.21693898569883432</v>
          </cell>
          <cell r="CH277">
            <v>0.16288441293113812</v>
          </cell>
        </row>
        <row r="278">
          <cell r="A278" t="str">
            <v>ISTBSP/SALUD</v>
          </cell>
          <cell r="B278">
            <v>0.86759565999999999</v>
          </cell>
          <cell r="CG278">
            <v>0.86759565999999999</v>
          </cell>
          <cell r="CH278">
            <v>0</v>
          </cell>
        </row>
        <row r="279">
          <cell r="A279" t="str">
            <v>JBIC/HIDRONOR</v>
          </cell>
          <cell r="B279">
            <v>7.6165418832026806</v>
          </cell>
          <cell r="C279">
            <v>7.6157355236501401</v>
          </cell>
          <cell r="CG279">
            <v>15.23227740685282</v>
          </cell>
          <cell r="CH279">
            <v>0</v>
          </cell>
        </row>
        <row r="280">
          <cell r="A280" t="str">
            <v>JBIC/PROV</v>
          </cell>
          <cell r="B280">
            <v>2.7610546463489798</v>
          </cell>
          <cell r="C280">
            <v>2.7610546463489798</v>
          </cell>
          <cell r="D280">
            <v>2.7610546463489798</v>
          </cell>
          <cell r="E280">
            <v>2.7610546463489798</v>
          </cell>
          <cell r="F280">
            <v>2.7610546463489798</v>
          </cell>
          <cell r="G280">
            <v>1.37861900819167</v>
          </cell>
          <cell r="CG280">
            <v>15.183892239936569</v>
          </cell>
          <cell r="CH280">
            <v>6.9007283008896296</v>
          </cell>
        </row>
        <row r="281">
          <cell r="A281" t="str">
            <v>JBIC/PROVBA</v>
          </cell>
          <cell r="B281">
            <v>2.2067294988108799</v>
          </cell>
          <cell r="C281">
            <v>2.2067294988108799</v>
          </cell>
          <cell r="D281">
            <v>2.2067294988108799</v>
          </cell>
          <cell r="E281">
            <v>2.2067294988108799</v>
          </cell>
          <cell r="F281">
            <v>2.2067294988108799</v>
          </cell>
          <cell r="G281">
            <v>2.2067294988108799</v>
          </cell>
          <cell r="H281">
            <v>2.2067294988108799</v>
          </cell>
          <cell r="I281">
            <v>2.2067294988108799</v>
          </cell>
          <cell r="J281">
            <v>2.2067294988108799</v>
          </cell>
          <cell r="K281">
            <v>2.2067294988108799</v>
          </cell>
          <cell r="L281">
            <v>2.2067294988108799</v>
          </cell>
          <cell r="M281">
            <v>2.2067294988108799</v>
          </cell>
          <cell r="N281">
            <v>2.2067294988108799</v>
          </cell>
          <cell r="O281">
            <v>1.1033647494054399</v>
          </cell>
          <cell r="CG281">
            <v>29.790848233946878</v>
          </cell>
          <cell r="CH281">
            <v>23.170659737514239</v>
          </cell>
        </row>
        <row r="282">
          <cell r="A282" t="str">
            <v>JBIC/TESORO</v>
          </cell>
          <cell r="B282">
            <v>42.802959570157675</v>
          </cell>
          <cell r="C282">
            <v>29.006614991632176</v>
          </cell>
          <cell r="D282">
            <v>15.210596318153799</v>
          </cell>
          <cell r="CG282">
            <v>87.020170879943649</v>
          </cell>
          <cell r="CH282">
            <v>0</v>
          </cell>
        </row>
        <row r="283">
          <cell r="A283" t="str">
            <v>KFW/CONEA</v>
          </cell>
          <cell r="B283">
            <v>44.771701069582988</v>
          </cell>
          <cell r="C283">
            <v>19.573734647277963</v>
          </cell>
          <cell r="D283">
            <v>19.573734467011164</v>
          </cell>
          <cell r="E283">
            <v>7.9041216440331654</v>
          </cell>
          <cell r="F283">
            <v>21.709594700156181</v>
          </cell>
          <cell r="CG283">
            <v>113.53288652806145</v>
          </cell>
          <cell r="CH283">
            <v>29.613716344189346</v>
          </cell>
        </row>
        <row r="284">
          <cell r="A284" t="str">
            <v>KFW/INTI</v>
          </cell>
          <cell r="B284">
            <v>0.56850698233385444</v>
          </cell>
          <cell r="C284">
            <v>0.56850698233385444</v>
          </cell>
          <cell r="D284">
            <v>0.56850698233385444</v>
          </cell>
          <cell r="E284">
            <v>0.56850698233385444</v>
          </cell>
          <cell r="F284">
            <v>0.56850698233385444</v>
          </cell>
          <cell r="G284">
            <v>0.56850698233385444</v>
          </cell>
          <cell r="H284">
            <v>0.56850698233385444</v>
          </cell>
          <cell r="I284">
            <v>0.56850698233385444</v>
          </cell>
          <cell r="J284">
            <v>0.56850698233385444</v>
          </cell>
          <cell r="K284">
            <v>0.56850698233385444</v>
          </cell>
          <cell r="L284">
            <v>0.56937014781877215</v>
          </cell>
          <cell r="CG284">
            <v>6.2544399711573169</v>
          </cell>
          <cell r="CH284">
            <v>4.5489190241557536</v>
          </cell>
        </row>
        <row r="285">
          <cell r="A285" t="str">
            <v>KFW/NASA</v>
          </cell>
          <cell r="B285">
            <v>0.53056291311140502</v>
          </cell>
          <cell r="CG285">
            <v>0.53056291311140502</v>
          </cell>
          <cell r="CH285">
            <v>0</v>
          </cell>
        </row>
        <row r="286">
          <cell r="A286" t="str">
            <v>KFW/YACYRETA</v>
          </cell>
          <cell r="B286">
            <v>0.68236613387814005</v>
          </cell>
          <cell r="C286">
            <v>0.68236613387814005</v>
          </cell>
          <cell r="D286">
            <v>0.68236613387814005</v>
          </cell>
          <cell r="E286">
            <v>0.68236613387814005</v>
          </cell>
          <cell r="F286">
            <v>0.68236613387814005</v>
          </cell>
          <cell r="G286">
            <v>0.68236613387814005</v>
          </cell>
          <cell r="H286">
            <v>0.34118306693907002</v>
          </cell>
          <cell r="CG286">
            <v>4.4353798702079104</v>
          </cell>
          <cell r="CH286">
            <v>2.3882814685734899</v>
          </cell>
        </row>
        <row r="287">
          <cell r="A287" t="str">
            <v>MEDIO/BANADE</v>
          </cell>
          <cell r="B287">
            <v>15.76582249729598</v>
          </cell>
          <cell r="C287">
            <v>11.041882934743407</v>
          </cell>
          <cell r="D287">
            <v>3.9839399471217325</v>
          </cell>
          <cell r="CG287">
            <v>30.791645379161121</v>
          </cell>
          <cell r="CH287">
            <v>0</v>
          </cell>
        </row>
        <row r="288">
          <cell r="A288" t="str">
            <v>MEDIO/BCRA</v>
          </cell>
          <cell r="B288">
            <v>5.7153230399999995</v>
          </cell>
          <cell r="C288">
            <v>5.7153230399999995</v>
          </cell>
          <cell r="D288">
            <v>4.3400552299999999</v>
          </cell>
          <cell r="E288">
            <v>2.9146494999999994</v>
          </cell>
          <cell r="F288">
            <v>2.8382122799999996</v>
          </cell>
          <cell r="G288">
            <v>1.4191064799999999</v>
          </cell>
          <cell r="CG288">
            <v>22.94266957</v>
          </cell>
          <cell r="CH288">
            <v>7.171968259999999</v>
          </cell>
        </row>
        <row r="289">
          <cell r="A289" t="str">
            <v>MEDIO/HIDRONOR</v>
          </cell>
          <cell r="B289">
            <v>0.13020776348996521</v>
          </cell>
          <cell r="C289">
            <v>0.13020776348996521</v>
          </cell>
          <cell r="D289">
            <v>0.13020776348996521</v>
          </cell>
          <cell r="E289">
            <v>0.13020776348996521</v>
          </cell>
          <cell r="F289">
            <v>0.1302078115611105</v>
          </cell>
          <cell r="CG289">
            <v>0.65103886552097134</v>
          </cell>
          <cell r="CH289">
            <v>0.26041557505107571</v>
          </cell>
        </row>
        <row r="290">
          <cell r="A290" t="str">
            <v>MEDIO/JUSTICIA</v>
          </cell>
          <cell r="B290">
            <v>0.11332410000000001</v>
          </cell>
          <cell r="C290">
            <v>0.11332410000000001</v>
          </cell>
          <cell r="D290">
            <v>0.11332410000000001</v>
          </cell>
          <cell r="E290">
            <v>0.11332410000000001</v>
          </cell>
          <cell r="F290">
            <v>0.11332410000000001</v>
          </cell>
          <cell r="G290">
            <v>6.2328250000000002E-2</v>
          </cell>
          <cell r="H290">
            <v>1.1332599999999998E-2</v>
          </cell>
          <cell r="CG290">
            <v>0.64028135000000008</v>
          </cell>
          <cell r="CH290">
            <v>0.30030905000000008</v>
          </cell>
        </row>
        <row r="291">
          <cell r="A291" t="str">
            <v>MEDIO/NASA</v>
          </cell>
          <cell r="B291">
            <v>0.47971145295036599</v>
          </cell>
          <cell r="C291">
            <v>0.47971145295036599</v>
          </cell>
          <cell r="D291">
            <v>0.47971145295036599</v>
          </cell>
          <cell r="E291">
            <v>0.47971145295036599</v>
          </cell>
          <cell r="F291">
            <v>0.47971145295036599</v>
          </cell>
          <cell r="G291">
            <v>0.47971145295036599</v>
          </cell>
          <cell r="H291">
            <v>0.47971145295036599</v>
          </cell>
          <cell r="I291">
            <v>0.47971145295036599</v>
          </cell>
          <cell r="J291">
            <v>0.239855810599688</v>
          </cell>
          <cell r="CG291">
            <v>4.0775474342026161</v>
          </cell>
          <cell r="CH291">
            <v>2.6384130753515183</v>
          </cell>
        </row>
        <row r="292">
          <cell r="A292" t="str">
            <v>MEDIO/PROVBA</v>
          </cell>
          <cell r="B292">
            <v>0.94791092416776801</v>
          </cell>
          <cell r="C292">
            <v>0.94791092416776801</v>
          </cell>
          <cell r="D292">
            <v>0.94791092416776801</v>
          </cell>
          <cell r="E292">
            <v>0.94791092416776801</v>
          </cell>
          <cell r="F292">
            <v>0.94791102031005903</v>
          </cell>
          <cell r="CG292">
            <v>4.7395547169811314</v>
          </cell>
          <cell r="CH292">
            <v>1.895821944477827</v>
          </cell>
        </row>
        <row r="293">
          <cell r="A293" t="str">
            <v>MEDIO/SALUD</v>
          </cell>
          <cell r="B293">
            <v>1.1491363538036299</v>
          </cell>
          <cell r="C293">
            <v>1.1491363538036299</v>
          </cell>
          <cell r="D293">
            <v>1.1491363538036299</v>
          </cell>
          <cell r="E293">
            <v>1.1491363538036299</v>
          </cell>
          <cell r="F293">
            <v>1.1491363538036299</v>
          </cell>
          <cell r="G293">
            <v>0.57456818891960104</v>
          </cell>
          <cell r="CG293">
            <v>6.3202499579377509</v>
          </cell>
          <cell r="CH293">
            <v>2.8728408965268608</v>
          </cell>
        </row>
        <row r="294">
          <cell r="A294" t="str">
            <v>MEDIO/YACYRETA</v>
          </cell>
          <cell r="B294">
            <v>1.0574106692224492</v>
          </cell>
          <cell r="C294">
            <v>2.015077269222449</v>
          </cell>
          <cell r="D294">
            <v>2.015077269222449</v>
          </cell>
          <cell r="E294">
            <v>2.015077269222449</v>
          </cell>
          <cell r="F294">
            <v>2.015077269222449</v>
          </cell>
          <cell r="G294">
            <v>2.015077269222449</v>
          </cell>
          <cell r="H294">
            <v>1.9784591944718182</v>
          </cell>
          <cell r="I294">
            <v>1.9153331999999998</v>
          </cell>
          <cell r="J294">
            <v>1.9153331999999998</v>
          </cell>
          <cell r="K294">
            <v>1.9153331999999998</v>
          </cell>
          <cell r="L294">
            <v>1.9153331999999998</v>
          </cell>
          <cell r="M294">
            <v>1.9153331999999998</v>
          </cell>
          <cell r="N294">
            <v>1.9153331999999998</v>
          </cell>
          <cell r="O294">
            <v>1.9153331999999998</v>
          </cell>
          <cell r="P294">
            <v>1.9153331999999998</v>
          </cell>
          <cell r="Q294">
            <v>1.9153331999999998</v>
          </cell>
          <cell r="R294">
            <v>1.9153331999999998</v>
          </cell>
          <cell r="S294">
            <v>1.9153331999999998</v>
          </cell>
          <cell r="T294">
            <v>0.95766899999999999</v>
          </cell>
          <cell r="CG294">
            <v>35.137590409806506</v>
          </cell>
          <cell r="CH294">
            <v>30.050025202139157</v>
          </cell>
        </row>
        <row r="295">
          <cell r="A295" t="str">
            <v>OCMO</v>
          </cell>
          <cell r="B295">
            <v>2.7612890879188412</v>
          </cell>
          <cell r="C295">
            <v>2.714354996334241</v>
          </cell>
          <cell r="D295">
            <v>2.6654653179305314</v>
          </cell>
          <cell r="E295">
            <v>2.6165756395268218</v>
          </cell>
          <cell r="F295">
            <v>2.5657303703410199</v>
          </cell>
          <cell r="G295">
            <v>2.5168406919373094</v>
          </cell>
          <cell r="H295">
            <v>2.4699066003527101</v>
          </cell>
          <cell r="CG295">
            <v>18.310162704341476</v>
          </cell>
          <cell r="CH295">
            <v>10.169053302157861</v>
          </cell>
        </row>
        <row r="296">
          <cell r="A296" t="str">
            <v>P BG04/06</v>
          </cell>
          <cell r="B296">
            <v>0</v>
          </cell>
          <cell r="C296">
            <v>0</v>
          </cell>
          <cell r="D296">
            <v>23.329466197775986</v>
          </cell>
          <cell r="E296">
            <v>0</v>
          </cell>
          <cell r="F296">
            <v>2.4221905937404239E-2</v>
          </cell>
          <cell r="CG296">
            <v>23.353688103713392</v>
          </cell>
          <cell r="CH296">
            <v>2.4221905937404239E-2</v>
          </cell>
        </row>
        <row r="297">
          <cell r="A297" t="str">
            <v>P BG05/17</v>
          </cell>
          <cell r="B297">
            <v>0</v>
          </cell>
          <cell r="C297">
            <v>0</v>
          </cell>
          <cell r="D297">
            <v>0</v>
          </cell>
          <cell r="E297">
            <v>0</v>
          </cell>
          <cell r="F297">
            <v>0</v>
          </cell>
          <cell r="G297">
            <v>0</v>
          </cell>
          <cell r="H297">
            <v>0</v>
          </cell>
          <cell r="I297">
            <v>0</v>
          </cell>
          <cell r="J297">
            <v>0</v>
          </cell>
          <cell r="K297">
            <v>0</v>
          </cell>
          <cell r="L297">
            <v>494.49194706652196</v>
          </cell>
          <cell r="CG297">
            <v>494.49194706652196</v>
          </cell>
          <cell r="CH297">
            <v>494.49194706652196</v>
          </cell>
        </row>
        <row r="298">
          <cell r="A298" t="str">
            <v>P BG06/27</v>
          </cell>
          <cell r="B298">
            <v>0</v>
          </cell>
          <cell r="C298">
            <v>0</v>
          </cell>
          <cell r="D298">
            <v>0</v>
          </cell>
          <cell r="E298">
            <v>0</v>
          </cell>
          <cell r="F298">
            <v>0</v>
          </cell>
          <cell r="G298">
            <v>0</v>
          </cell>
          <cell r="H298">
            <v>0</v>
          </cell>
          <cell r="I298">
            <v>0</v>
          </cell>
          <cell r="J298">
            <v>0</v>
          </cell>
          <cell r="K298">
            <v>0</v>
          </cell>
          <cell r="L298">
            <v>0</v>
          </cell>
          <cell r="M298">
            <v>0</v>
          </cell>
          <cell r="N298">
            <v>0</v>
          </cell>
          <cell r="O298">
            <v>0</v>
          </cell>
          <cell r="P298">
            <v>0</v>
          </cell>
          <cell r="Q298">
            <v>0</v>
          </cell>
          <cell r="R298">
            <v>0</v>
          </cell>
          <cell r="S298">
            <v>0</v>
          </cell>
          <cell r="T298">
            <v>0</v>
          </cell>
          <cell r="U298">
            <v>0</v>
          </cell>
          <cell r="V298">
            <v>197.29602234294504</v>
          </cell>
          <cell r="CG298">
            <v>197.29602234294504</v>
          </cell>
          <cell r="CH298">
            <v>197.29602234294504</v>
          </cell>
        </row>
        <row r="299">
          <cell r="A299" t="str">
            <v>P BG07/05</v>
          </cell>
          <cell r="B299">
            <v>0</v>
          </cell>
          <cell r="C299">
            <v>8.0921020524466361</v>
          </cell>
          <cell r="CG299">
            <v>8.0921020524466361</v>
          </cell>
          <cell r="CH299">
            <v>0</v>
          </cell>
        </row>
        <row r="300">
          <cell r="A300" t="str">
            <v>P BG08/19</v>
          </cell>
          <cell r="B300">
            <v>0</v>
          </cell>
          <cell r="C300">
            <v>0</v>
          </cell>
          <cell r="D300">
            <v>0</v>
          </cell>
          <cell r="E300">
            <v>0</v>
          </cell>
          <cell r="F300">
            <v>0</v>
          </cell>
          <cell r="G300">
            <v>0</v>
          </cell>
          <cell r="H300">
            <v>0</v>
          </cell>
          <cell r="I300">
            <v>0</v>
          </cell>
          <cell r="J300">
            <v>0</v>
          </cell>
          <cell r="K300">
            <v>0</v>
          </cell>
          <cell r="L300">
            <v>0</v>
          </cell>
          <cell r="M300">
            <v>0</v>
          </cell>
          <cell r="N300">
            <v>25.016012715031501</v>
          </cell>
          <cell r="CG300">
            <v>25.016012715031501</v>
          </cell>
          <cell r="CH300">
            <v>25.016012715031501</v>
          </cell>
        </row>
        <row r="301">
          <cell r="A301" t="str">
            <v>P BG09/09</v>
          </cell>
          <cell r="B301">
            <v>0</v>
          </cell>
          <cell r="C301">
            <v>0</v>
          </cell>
          <cell r="D301">
            <v>0</v>
          </cell>
          <cell r="E301">
            <v>0</v>
          </cell>
          <cell r="F301">
            <v>0</v>
          </cell>
          <cell r="G301">
            <v>181.0058603809353</v>
          </cell>
          <cell r="CG301">
            <v>181.0058603809353</v>
          </cell>
          <cell r="CH301">
            <v>181.0058603809353</v>
          </cell>
        </row>
        <row r="302">
          <cell r="A302" t="str">
            <v>P BG10/20</v>
          </cell>
          <cell r="B302">
            <v>0</v>
          </cell>
          <cell r="C302">
            <v>0</v>
          </cell>
          <cell r="D302">
            <v>0</v>
          </cell>
          <cell r="E302">
            <v>0</v>
          </cell>
          <cell r="F302">
            <v>0</v>
          </cell>
          <cell r="G302">
            <v>0</v>
          </cell>
          <cell r="H302">
            <v>0</v>
          </cell>
          <cell r="I302">
            <v>0</v>
          </cell>
          <cell r="J302">
            <v>0</v>
          </cell>
          <cell r="K302">
            <v>0</v>
          </cell>
          <cell r="L302">
            <v>0</v>
          </cell>
          <cell r="M302">
            <v>0</v>
          </cell>
          <cell r="N302">
            <v>0</v>
          </cell>
          <cell r="O302">
            <v>30.8523138837262</v>
          </cell>
          <cell r="CG302">
            <v>30.8523138837262</v>
          </cell>
          <cell r="CH302">
            <v>30.8523138837262</v>
          </cell>
        </row>
        <row r="303">
          <cell r="A303" t="str">
            <v>P BG11/10</v>
          </cell>
          <cell r="B303">
            <v>0</v>
          </cell>
          <cell r="C303">
            <v>0</v>
          </cell>
          <cell r="D303">
            <v>0</v>
          </cell>
          <cell r="E303">
            <v>0</v>
          </cell>
          <cell r="F303">
            <v>0</v>
          </cell>
          <cell r="G303">
            <v>0</v>
          </cell>
          <cell r="H303">
            <v>73.282461372364196</v>
          </cell>
          <cell r="CG303">
            <v>73.282461372364196</v>
          </cell>
          <cell r="CH303">
            <v>73.282461372364196</v>
          </cell>
        </row>
        <row r="304">
          <cell r="A304" t="str">
            <v>P BG12/15</v>
          </cell>
          <cell r="B304">
            <v>0</v>
          </cell>
          <cell r="C304">
            <v>0</v>
          </cell>
          <cell r="D304">
            <v>0</v>
          </cell>
          <cell r="E304">
            <v>0</v>
          </cell>
          <cell r="F304">
            <v>0</v>
          </cell>
          <cell r="G304">
            <v>0</v>
          </cell>
          <cell r="H304">
            <v>0</v>
          </cell>
          <cell r="I304">
            <v>0</v>
          </cell>
          <cell r="J304">
            <v>160.31553493340374</v>
          </cell>
          <cell r="CG304">
            <v>160.31553493340374</v>
          </cell>
          <cell r="CH304">
            <v>160.31553493340374</v>
          </cell>
        </row>
        <row r="305">
          <cell r="A305" t="str">
            <v>P BG13/30</v>
          </cell>
          <cell r="B305">
            <v>0</v>
          </cell>
          <cell r="C305">
            <v>0</v>
          </cell>
          <cell r="D305">
            <v>0</v>
          </cell>
          <cell r="E305">
            <v>0</v>
          </cell>
          <cell r="F305">
            <v>0</v>
          </cell>
          <cell r="G305">
            <v>0</v>
          </cell>
          <cell r="H305">
            <v>0</v>
          </cell>
          <cell r="I305">
            <v>0</v>
          </cell>
          <cell r="J305">
            <v>0</v>
          </cell>
          <cell r="K305">
            <v>0</v>
          </cell>
          <cell r="L305">
            <v>0</v>
          </cell>
          <cell r="M305">
            <v>0</v>
          </cell>
          <cell r="N305">
            <v>0</v>
          </cell>
          <cell r="O305">
            <v>0</v>
          </cell>
          <cell r="P305">
            <v>0</v>
          </cell>
          <cell r="Q305">
            <v>0</v>
          </cell>
          <cell r="R305">
            <v>0</v>
          </cell>
          <cell r="S305">
            <v>0</v>
          </cell>
          <cell r="T305">
            <v>0</v>
          </cell>
          <cell r="U305">
            <v>0</v>
          </cell>
          <cell r="V305">
            <v>0</v>
          </cell>
          <cell r="W305">
            <v>0</v>
          </cell>
          <cell r="X305">
            <v>0</v>
          </cell>
          <cell r="Y305">
            <v>62.825537264492674</v>
          </cell>
          <cell r="CG305">
            <v>62.825537264492674</v>
          </cell>
          <cell r="CH305">
            <v>62.825537264492674</v>
          </cell>
        </row>
        <row r="306">
          <cell r="A306" t="str">
            <v>P BG14/31</v>
          </cell>
          <cell r="B306">
            <v>0</v>
          </cell>
          <cell r="C306">
            <v>0</v>
          </cell>
          <cell r="D306">
            <v>0</v>
          </cell>
          <cell r="E306">
            <v>0</v>
          </cell>
          <cell r="F306">
            <v>0</v>
          </cell>
          <cell r="G306">
            <v>0</v>
          </cell>
          <cell r="H306">
            <v>0</v>
          </cell>
          <cell r="I306">
            <v>0</v>
          </cell>
          <cell r="J306">
            <v>0</v>
          </cell>
          <cell r="K306">
            <v>0</v>
          </cell>
          <cell r="L306">
            <v>0</v>
          </cell>
          <cell r="M306">
            <v>0</v>
          </cell>
          <cell r="N306">
            <v>0</v>
          </cell>
          <cell r="O306">
            <v>0</v>
          </cell>
          <cell r="P306">
            <v>0</v>
          </cell>
          <cell r="Q306">
            <v>0</v>
          </cell>
          <cell r="R306">
            <v>0</v>
          </cell>
          <cell r="S306">
            <v>0</v>
          </cell>
          <cell r="T306">
            <v>0</v>
          </cell>
          <cell r="U306">
            <v>0</v>
          </cell>
          <cell r="V306">
            <v>0</v>
          </cell>
          <cell r="W306">
            <v>0</v>
          </cell>
          <cell r="X306">
            <v>0</v>
          </cell>
          <cell r="Y306">
            <v>0</v>
          </cell>
          <cell r="Z306">
            <v>1.71353666310608</v>
          </cell>
          <cell r="CG306">
            <v>1.71353666310608</v>
          </cell>
          <cell r="CH306">
            <v>1.71353666310608</v>
          </cell>
        </row>
        <row r="307">
          <cell r="A307" t="str">
            <v>P BG15/12</v>
          </cell>
          <cell r="B307">
            <v>0</v>
          </cell>
          <cell r="C307">
            <v>0</v>
          </cell>
          <cell r="D307">
            <v>0</v>
          </cell>
          <cell r="E307">
            <v>0</v>
          </cell>
          <cell r="F307">
            <v>0</v>
          </cell>
          <cell r="G307">
            <v>371.91441607363276</v>
          </cell>
          <cell r="CG307">
            <v>371.91441607363276</v>
          </cell>
          <cell r="CH307">
            <v>371.91441607363276</v>
          </cell>
        </row>
        <row r="308">
          <cell r="A308" t="str">
            <v>P BG16/08$</v>
          </cell>
          <cell r="B308">
            <v>0</v>
          </cell>
          <cell r="C308">
            <v>0</v>
          </cell>
          <cell r="D308">
            <v>0</v>
          </cell>
          <cell r="E308">
            <v>0</v>
          </cell>
          <cell r="F308">
            <v>170.85048594330399</v>
          </cell>
          <cell r="CG308">
            <v>170.85048594330399</v>
          </cell>
          <cell r="CH308">
            <v>170.85048594330399</v>
          </cell>
        </row>
        <row r="309">
          <cell r="A309" t="str">
            <v>P BG17/08</v>
          </cell>
          <cell r="B309">
            <v>0</v>
          </cell>
          <cell r="C309">
            <v>0</v>
          </cell>
          <cell r="D309">
            <v>1718.7507002717693</v>
          </cell>
          <cell r="E309">
            <v>1718.7507002717693</v>
          </cell>
          <cell r="F309">
            <v>1733.6510240583286</v>
          </cell>
          <cell r="CG309">
            <v>5171.1524246018671</v>
          </cell>
          <cell r="CH309">
            <v>3452.4017243300977</v>
          </cell>
        </row>
        <row r="310">
          <cell r="A310" t="str">
            <v>P BG18/18</v>
          </cell>
          <cell r="B310">
            <v>0</v>
          </cell>
          <cell r="C310">
            <v>0</v>
          </cell>
          <cell r="D310">
            <v>0</v>
          </cell>
          <cell r="E310">
            <v>0</v>
          </cell>
          <cell r="F310">
            <v>0</v>
          </cell>
          <cell r="G310">
            <v>0</v>
          </cell>
          <cell r="H310">
            <v>0</v>
          </cell>
          <cell r="I310">
            <v>0</v>
          </cell>
          <cell r="J310">
            <v>0</v>
          </cell>
          <cell r="K310">
            <v>515.23241858800202</v>
          </cell>
          <cell r="L310">
            <v>515.23241858800202</v>
          </cell>
          <cell r="M310">
            <v>257.61620930545598</v>
          </cell>
          <cell r="CG310">
            <v>1288.0810464814599</v>
          </cell>
          <cell r="CH310">
            <v>1288.0810464814599</v>
          </cell>
        </row>
        <row r="311">
          <cell r="A311" t="str">
            <v>P BG19/31</v>
          </cell>
          <cell r="B311">
            <v>0</v>
          </cell>
          <cell r="C311">
            <v>0</v>
          </cell>
          <cell r="D311">
            <v>0</v>
          </cell>
          <cell r="E311">
            <v>0</v>
          </cell>
          <cell r="F311">
            <v>0</v>
          </cell>
          <cell r="G311">
            <v>0</v>
          </cell>
          <cell r="H311">
            <v>0</v>
          </cell>
          <cell r="I311">
            <v>0</v>
          </cell>
          <cell r="J311">
            <v>0</v>
          </cell>
          <cell r="K311">
            <v>0</v>
          </cell>
          <cell r="L311">
            <v>0</v>
          </cell>
          <cell r="M311">
            <v>0</v>
          </cell>
          <cell r="N311">
            <v>0</v>
          </cell>
          <cell r="O311">
            <v>0</v>
          </cell>
          <cell r="P311">
            <v>0</v>
          </cell>
          <cell r="Q311">
            <v>0</v>
          </cell>
          <cell r="R311">
            <v>0</v>
          </cell>
          <cell r="S311">
            <v>0</v>
          </cell>
          <cell r="T311">
            <v>0</v>
          </cell>
          <cell r="U311">
            <v>0</v>
          </cell>
          <cell r="V311">
            <v>0</v>
          </cell>
          <cell r="W311">
            <v>0</v>
          </cell>
          <cell r="X311">
            <v>0</v>
          </cell>
          <cell r="Y311">
            <v>0</v>
          </cell>
          <cell r="Z311">
            <v>795.67563842345089</v>
          </cell>
          <cell r="CG311">
            <v>795.67563842345089</v>
          </cell>
          <cell r="CH311">
            <v>795.67563842345089</v>
          </cell>
        </row>
        <row r="312">
          <cell r="A312" t="str">
            <v>P BIHD</v>
          </cell>
          <cell r="B312">
            <v>5.014141749691426E-2</v>
          </cell>
          <cell r="C312">
            <v>5.014141749691426E-2</v>
          </cell>
          <cell r="D312">
            <v>5.014141749691426E-2</v>
          </cell>
          <cell r="E312">
            <v>5.014141749691426E-2</v>
          </cell>
          <cell r="F312">
            <v>4.6103415589659538E-2</v>
          </cell>
          <cell r="CG312">
            <v>0.24666908557731659</v>
          </cell>
          <cell r="CH312">
            <v>9.6244833086573806E-2</v>
          </cell>
        </row>
        <row r="313">
          <cell r="A313" t="str">
            <v>P BP04/E435</v>
          </cell>
          <cell r="B313">
            <v>4.4156158055860208</v>
          </cell>
          <cell r="C313">
            <v>0</v>
          </cell>
          <cell r="D313">
            <v>1.9048417694512798</v>
          </cell>
          <cell r="CG313">
            <v>6.3204575750373007</v>
          </cell>
          <cell r="CH313">
            <v>0</v>
          </cell>
        </row>
        <row r="314">
          <cell r="A314" t="str">
            <v>P BP05/B400 (Hexagon IV)</v>
          </cell>
          <cell r="B314">
            <v>0</v>
          </cell>
          <cell r="C314">
            <v>29.261187996323002</v>
          </cell>
          <cell r="CG314">
            <v>29.261187996323002</v>
          </cell>
          <cell r="CH314">
            <v>0</v>
          </cell>
        </row>
        <row r="315">
          <cell r="A315" t="str">
            <v>P BP06/B450 (Radar III)</v>
          </cell>
          <cell r="B315">
            <v>0</v>
          </cell>
          <cell r="C315">
            <v>0</v>
          </cell>
          <cell r="D315">
            <v>30.772896489906699</v>
          </cell>
          <cell r="CG315">
            <v>30.772896489906699</v>
          </cell>
          <cell r="CH315">
            <v>0</v>
          </cell>
        </row>
        <row r="316">
          <cell r="A316" t="str">
            <v>P BP06/B450 (Radar IV)</v>
          </cell>
          <cell r="B316">
            <v>0</v>
          </cell>
          <cell r="C316">
            <v>0</v>
          </cell>
          <cell r="D316">
            <v>14.693156306111499</v>
          </cell>
          <cell r="CG316">
            <v>14.693156306111499</v>
          </cell>
          <cell r="CH316">
            <v>0</v>
          </cell>
        </row>
        <row r="317">
          <cell r="A317" t="str">
            <v>P BP06/E580</v>
          </cell>
          <cell r="B317">
            <v>0</v>
          </cell>
          <cell r="C317">
            <v>0</v>
          </cell>
          <cell r="D317">
            <v>969.01975510391082</v>
          </cell>
          <cell r="CG317">
            <v>969.01975510391082</v>
          </cell>
          <cell r="CH317">
            <v>0</v>
          </cell>
        </row>
        <row r="318">
          <cell r="A318" t="str">
            <v>P BP07/B450 (Celtic I)</v>
          </cell>
          <cell r="B318">
            <v>0</v>
          </cell>
          <cell r="C318">
            <v>0</v>
          </cell>
          <cell r="D318">
            <v>0</v>
          </cell>
          <cell r="E318">
            <v>11.4358330321627</v>
          </cell>
          <cell r="CG318">
            <v>11.4358330321627</v>
          </cell>
          <cell r="CH318">
            <v>11.4358330321627</v>
          </cell>
        </row>
        <row r="319">
          <cell r="A319" t="str">
            <v>P BP07/B450 (Celtic II)</v>
          </cell>
          <cell r="B319">
            <v>0</v>
          </cell>
          <cell r="C319">
            <v>0</v>
          </cell>
          <cell r="D319">
            <v>0</v>
          </cell>
          <cell r="E319">
            <v>16.985574298453901</v>
          </cell>
          <cell r="CG319">
            <v>16.985574298453901</v>
          </cell>
          <cell r="CH319">
            <v>16.985574298453901</v>
          </cell>
        </row>
        <row r="320">
          <cell r="A320" t="str">
            <v>P BT03</v>
          </cell>
          <cell r="E320">
            <v>0</v>
          </cell>
          <cell r="F320">
            <v>3.3755782275131523</v>
          </cell>
          <cell r="CG320">
            <v>3.3755782275131523</v>
          </cell>
          <cell r="CH320">
            <v>3.3755782275131523</v>
          </cell>
        </row>
        <row r="321">
          <cell r="A321" t="str">
            <v>P BT04</v>
          </cell>
          <cell r="B321">
            <v>620.83813355365032</v>
          </cell>
          <cell r="E321">
            <v>0</v>
          </cell>
          <cell r="F321">
            <v>6.0789305627546794E-2</v>
          </cell>
          <cell r="CG321">
            <v>620.89892285927783</v>
          </cell>
          <cell r="CH321">
            <v>6.0789305627546794E-2</v>
          </cell>
        </row>
        <row r="322">
          <cell r="A322" t="str">
            <v>P BT05</v>
          </cell>
          <cell r="B322">
            <v>0</v>
          </cell>
          <cell r="C322">
            <v>437.92712029737174</v>
          </cell>
          <cell r="E322">
            <v>0</v>
          </cell>
          <cell r="F322">
            <v>1.16523813478506</v>
          </cell>
          <cell r="CG322">
            <v>439.0923584321568</v>
          </cell>
          <cell r="CH322">
            <v>1.16523813478506</v>
          </cell>
        </row>
        <row r="323">
          <cell r="A323" t="str">
            <v>P BT06</v>
          </cell>
          <cell r="B323">
            <v>0</v>
          </cell>
          <cell r="C323">
            <v>0</v>
          </cell>
          <cell r="D323">
            <v>286.1884428725657</v>
          </cell>
          <cell r="E323">
            <v>0</v>
          </cell>
          <cell r="F323">
            <v>0.9787063314556721</v>
          </cell>
          <cell r="CG323">
            <v>287.16714920402137</v>
          </cell>
          <cell r="CH323">
            <v>0.9787063314556721</v>
          </cell>
        </row>
        <row r="324">
          <cell r="A324" t="str">
            <v>P BT2006</v>
          </cell>
          <cell r="B324">
            <v>221.40913326441239</v>
          </cell>
          <cell r="C324">
            <v>221.40913326441239</v>
          </cell>
          <cell r="D324">
            <v>55.352283316103097</v>
          </cell>
          <cell r="CG324">
            <v>498.1705498449279</v>
          </cell>
          <cell r="CH324">
            <v>0</v>
          </cell>
        </row>
        <row r="325">
          <cell r="A325" t="str">
            <v>P BT27</v>
          </cell>
          <cell r="B325">
            <v>0</v>
          </cell>
          <cell r="C325">
            <v>0</v>
          </cell>
          <cell r="D325">
            <v>0</v>
          </cell>
          <cell r="E325">
            <v>0</v>
          </cell>
          <cell r="F325">
            <v>0</v>
          </cell>
          <cell r="G325">
            <v>0</v>
          </cell>
          <cell r="H325">
            <v>0</v>
          </cell>
          <cell r="I325">
            <v>0</v>
          </cell>
          <cell r="J325">
            <v>0</v>
          </cell>
          <cell r="K325">
            <v>0</v>
          </cell>
          <cell r="L325">
            <v>0</v>
          </cell>
          <cell r="M325">
            <v>0</v>
          </cell>
          <cell r="N325">
            <v>0</v>
          </cell>
          <cell r="O325">
            <v>0</v>
          </cell>
          <cell r="P325">
            <v>0</v>
          </cell>
          <cell r="Q325">
            <v>0</v>
          </cell>
          <cell r="R325">
            <v>0</v>
          </cell>
          <cell r="S325">
            <v>0</v>
          </cell>
          <cell r="T325">
            <v>0</v>
          </cell>
          <cell r="U325">
            <v>0</v>
          </cell>
          <cell r="V325">
            <v>34.379914763468896</v>
          </cell>
          <cell r="CG325">
            <v>34.379914763468896</v>
          </cell>
          <cell r="CH325">
            <v>34.379914763468896</v>
          </cell>
        </row>
        <row r="326">
          <cell r="A326" t="str">
            <v>P CCAP</v>
          </cell>
          <cell r="M326">
            <v>5.1232597503386375</v>
          </cell>
          <cell r="CG326">
            <v>5.1232597503386375</v>
          </cell>
          <cell r="CH326">
            <v>5.1232597503386375</v>
          </cell>
        </row>
        <row r="327">
          <cell r="A327" t="str">
            <v>P DC$</v>
          </cell>
          <cell r="B327">
            <v>4.0644955463917558</v>
          </cell>
          <cell r="C327">
            <v>4.0644955463917558</v>
          </cell>
          <cell r="D327">
            <v>4.0644955463917558</v>
          </cell>
          <cell r="E327">
            <v>1.036883594501719</v>
          </cell>
          <cell r="CG327">
            <v>13.230370233676986</v>
          </cell>
          <cell r="CH327">
            <v>1.036883594501719</v>
          </cell>
        </row>
        <row r="328">
          <cell r="A328" t="str">
            <v>P EL/ARP-61</v>
          </cell>
          <cell r="B328">
            <v>0</v>
          </cell>
          <cell r="C328">
            <v>0</v>
          </cell>
          <cell r="D328">
            <v>0</v>
          </cell>
          <cell r="E328">
            <v>22.652130604811003</v>
          </cell>
          <cell r="F328">
            <v>0.45964335395188799</v>
          </cell>
          <cell r="CG328">
            <v>23.111773958762889</v>
          </cell>
          <cell r="CH328">
            <v>23.111773958762889</v>
          </cell>
        </row>
        <row r="329">
          <cell r="A329" t="str">
            <v>P EL/USD-79</v>
          </cell>
          <cell r="B329">
            <v>0</v>
          </cell>
          <cell r="C329">
            <v>69.269690274432705</v>
          </cell>
          <cell r="CG329">
            <v>69.269690274432705</v>
          </cell>
          <cell r="CH329">
            <v>0</v>
          </cell>
        </row>
        <row r="330">
          <cell r="A330" t="str">
            <v>P EL/USD-91</v>
          </cell>
          <cell r="B330">
            <v>0</v>
          </cell>
          <cell r="C330">
            <v>4.1127186570177505</v>
          </cell>
          <cell r="CG330">
            <v>4.1127186570177505</v>
          </cell>
          <cell r="CH330">
            <v>0</v>
          </cell>
        </row>
        <row r="331">
          <cell r="A331" t="str">
            <v>P FRB</v>
          </cell>
          <cell r="B331">
            <v>123.48490756687565</v>
          </cell>
          <cell r="C331">
            <v>61.733810019101199</v>
          </cell>
          <cell r="CG331">
            <v>185.21871758597683</v>
          </cell>
          <cell r="CH331">
            <v>0</v>
          </cell>
        </row>
        <row r="332">
          <cell r="A332" t="str">
            <v>P PRE6</v>
          </cell>
          <cell r="B332">
            <v>0</v>
          </cell>
          <cell r="C332">
            <v>0</v>
          </cell>
          <cell r="D332">
            <v>6.4818414401205109</v>
          </cell>
          <cell r="E332">
            <v>7.0710997528587392</v>
          </cell>
          <cell r="F332">
            <v>7.0710997528587392</v>
          </cell>
          <cell r="G332">
            <v>7.0710997528587392</v>
          </cell>
          <cell r="H332">
            <v>0.63458587657828136</v>
          </cell>
          <cell r="CG332">
            <v>28.329726575275011</v>
          </cell>
          <cell r="CH332">
            <v>21.847885135154499</v>
          </cell>
        </row>
        <row r="333">
          <cell r="A333" t="str">
            <v>P PRO1</v>
          </cell>
          <cell r="B333">
            <v>22.983982515463925</v>
          </cell>
          <cell r="C333">
            <v>22.983982515463925</v>
          </cell>
          <cell r="D333">
            <v>22.983982515463925</v>
          </cell>
          <cell r="E333">
            <v>5.8689432783505167</v>
          </cell>
          <cell r="CG333">
            <v>74.820890824742293</v>
          </cell>
          <cell r="CH333">
            <v>5.8689432783505167</v>
          </cell>
        </row>
        <row r="334">
          <cell r="A334" t="str">
            <v>P PRO10</v>
          </cell>
          <cell r="B334">
            <v>2.8097028520044804</v>
          </cell>
          <cell r="C334">
            <v>2.8097028520044804</v>
          </cell>
          <cell r="D334">
            <v>2.8097028520044804</v>
          </cell>
          <cell r="E334">
            <v>1.4048514260022402</v>
          </cell>
          <cell r="CG334">
            <v>9.8339599820156813</v>
          </cell>
          <cell r="CH334">
            <v>1.4048514260022402</v>
          </cell>
        </row>
        <row r="335">
          <cell r="A335" t="str">
            <v>P PRO2</v>
          </cell>
          <cell r="B335">
            <v>17.426618196813759</v>
          </cell>
          <cell r="C335">
            <v>17.426618196813759</v>
          </cell>
          <cell r="D335">
            <v>17.426618196813759</v>
          </cell>
          <cell r="E335">
            <v>3.2824997121935384</v>
          </cell>
          <cell r="CG335">
            <v>55.562354302634816</v>
          </cell>
          <cell r="CH335">
            <v>3.2824997121935384</v>
          </cell>
        </row>
        <row r="336">
          <cell r="A336" t="str">
            <v>P PRO3</v>
          </cell>
          <cell r="B336">
            <v>5.3884206185567031E-2</v>
          </cell>
          <cell r="C336">
            <v>5.3832838487972531E-2</v>
          </cell>
          <cell r="D336">
            <v>5.3884206185567031E-2</v>
          </cell>
          <cell r="E336">
            <v>5.3884206185567031E-2</v>
          </cell>
          <cell r="F336">
            <v>5.3884206185567031E-2</v>
          </cell>
          <cell r="G336">
            <v>5.3884206185567031E-2</v>
          </cell>
          <cell r="H336">
            <v>5.3884206185567031E-2</v>
          </cell>
          <cell r="I336">
            <v>2.8003780068728504E-4</v>
          </cell>
          <cell r="CG336">
            <v>0.37741811340206205</v>
          </cell>
          <cell r="CH336">
            <v>0.2158168625429554</v>
          </cell>
        </row>
        <row r="337">
          <cell r="A337" t="str">
            <v>P PRO4</v>
          </cell>
          <cell r="B337">
            <v>28.562077086310467</v>
          </cell>
          <cell r="C337">
            <v>28.595284824724462</v>
          </cell>
          <cell r="D337">
            <v>28.562077086310467</v>
          </cell>
          <cell r="E337">
            <v>28.562077086310467</v>
          </cell>
          <cell r="F337">
            <v>28.562077086310467</v>
          </cell>
          <cell r="G337">
            <v>28.562077086310467</v>
          </cell>
          <cell r="H337">
            <v>26.036094652527428</v>
          </cell>
          <cell r="CG337">
            <v>197.4417649088042</v>
          </cell>
          <cell r="CH337">
            <v>111.72232591145882</v>
          </cell>
        </row>
        <row r="338">
          <cell r="A338" t="str">
            <v>P PRO5</v>
          </cell>
          <cell r="B338">
            <v>9.2653877800687194</v>
          </cell>
          <cell r="C338">
            <v>9.2653877800687194</v>
          </cell>
          <cell r="D338">
            <v>9.2653877800687194</v>
          </cell>
          <cell r="E338">
            <v>4.6375184329896904</v>
          </cell>
          <cell r="CG338">
            <v>32.433681773195843</v>
          </cell>
          <cell r="CH338">
            <v>4.6375184329896904</v>
          </cell>
        </row>
        <row r="339">
          <cell r="A339" t="str">
            <v>P PRO6</v>
          </cell>
          <cell r="B339">
            <v>44.559437239578074</v>
          </cell>
          <cell r="C339">
            <v>44.559437239578074</v>
          </cell>
          <cell r="D339">
            <v>44.559437239578074</v>
          </cell>
          <cell r="E339">
            <v>21.642337887643791</v>
          </cell>
          <cell r="CG339">
            <v>155.32064960637803</v>
          </cell>
          <cell r="CH339">
            <v>21.642337887643791</v>
          </cell>
        </row>
        <row r="340">
          <cell r="A340" t="str">
            <v>P PRO7</v>
          </cell>
          <cell r="B340">
            <v>0</v>
          </cell>
          <cell r="C340">
            <v>0</v>
          </cell>
          <cell r="D340">
            <v>7.9233529209622025E-2</v>
          </cell>
          <cell r="E340">
            <v>8.6436577319587662E-2</v>
          </cell>
          <cell r="F340">
            <v>8.6436577319587662E-2</v>
          </cell>
          <cell r="G340">
            <v>8.6436577319587662E-2</v>
          </cell>
          <cell r="H340">
            <v>8.6436577319587662E-2</v>
          </cell>
          <cell r="I340">
            <v>8.6436577319587662E-2</v>
          </cell>
          <cell r="J340">
            <v>8.6436577319587662E-2</v>
          </cell>
          <cell r="K340">
            <v>8.6436577319587662E-2</v>
          </cell>
          <cell r="L340">
            <v>8.6436577319587662E-2</v>
          </cell>
          <cell r="M340">
            <v>8.6436577319587662E-2</v>
          </cell>
          <cell r="N340">
            <v>7.20304810996564E-3</v>
          </cell>
          <cell r="CG340">
            <v>0.8643657731958766</v>
          </cell>
          <cell r="CH340">
            <v>0.78513224398625459</v>
          </cell>
        </row>
        <row r="341">
          <cell r="A341" t="str">
            <v>P PRO8</v>
          </cell>
          <cell r="B341">
            <v>0</v>
          </cell>
          <cell r="C341">
            <v>0</v>
          </cell>
          <cell r="D341">
            <v>0.42562354342727376</v>
          </cell>
          <cell r="E341">
            <v>0.46431659282975318</v>
          </cell>
          <cell r="F341">
            <v>0.46431659282975318</v>
          </cell>
          <cell r="G341">
            <v>0.46431659282975318</v>
          </cell>
          <cell r="H341">
            <v>0.46431659282975318</v>
          </cell>
          <cell r="I341">
            <v>0.46431659282975318</v>
          </cell>
          <cell r="J341">
            <v>0.46431659282975318</v>
          </cell>
          <cell r="K341">
            <v>0.46431659282975318</v>
          </cell>
          <cell r="L341">
            <v>0.46431659282975318</v>
          </cell>
          <cell r="M341">
            <v>0.46431659282975318</v>
          </cell>
          <cell r="N341">
            <v>3.0648896169167238E-3</v>
          </cell>
          <cell r="CG341">
            <v>4.6075377685119685</v>
          </cell>
          <cell r="CH341">
            <v>4.1819142250846948</v>
          </cell>
        </row>
        <row r="342">
          <cell r="A342" t="str">
            <v>P PRO9</v>
          </cell>
          <cell r="B342">
            <v>4.8327155189003603</v>
          </cell>
          <cell r="C342">
            <v>4.8327155189003603</v>
          </cell>
          <cell r="D342">
            <v>4.8327155189003603</v>
          </cell>
          <cell r="E342">
            <v>2.41635776632303</v>
          </cell>
          <cell r="CG342">
            <v>16.914504323024111</v>
          </cell>
          <cell r="CH342">
            <v>2.41635776632303</v>
          </cell>
        </row>
        <row r="343">
          <cell r="A343" t="str">
            <v>PAR</v>
          </cell>
          <cell r="B343">
            <v>0</v>
          </cell>
          <cell r="C343">
            <v>0</v>
          </cell>
          <cell r="D343">
            <v>0</v>
          </cell>
          <cell r="E343">
            <v>0</v>
          </cell>
          <cell r="F343">
            <v>0</v>
          </cell>
          <cell r="G343">
            <v>0</v>
          </cell>
          <cell r="H343">
            <v>0</v>
          </cell>
          <cell r="I343">
            <v>0</v>
          </cell>
          <cell r="J343">
            <v>0</v>
          </cell>
          <cell r="K343">
            <v>0</v>
          </cell>
          <cell r="L343">
            <v>0</v>
          </cell>
          <cell r="M343">
            <v>0</v>
          </cell>
          <cell r="N343">
            <v>0</v>
          </cell>
          <cell r="O343">
            <v>0</v>
          </cell>
          <cell r="P343">
            <v>0</v>
          </cell>
          <cell r="Q343">
            <v>0</v>
          </cell>
          <cell r="R343">
            <v>185.047</v>
          </cell>
          <cell r="CG343">
            <v>185.047</v>
          </cell>
          <cell r="CH343">
            <v>185.047</v>
          </cell>
        </row>
        <row r="344">
          <cell r="A344" t="str">
            <v>PAR $+CER</v>
          </cell>
          <cell r="B344">
            <v>0</v>
          </cell>
          <cell r="C344">
            <v>0</v>
          </cell>
          <cell r="D344">
            <v>0</v>
          </cell>
          <cell r="E344">
            <v>0</v>
          </cell>
          <cell r="F344">
            <v>0</v>
          </cell>
          <cell r="G344">
            <v>0</v>
          </cell>
          <cell r="H344">
            <v>0</v>
          </cell>
          <cell r="I344">
            <v>0</v>
          </cell>
          <cell r="J344">
            <v>0</v>
          </cell>
          <cell r="K344">
            <v>0</v>
          </cell>
          <cell r="L344">
            <v>0</v>
          </cell>
          <cell r="M344">
            <v>0</v>
          </cell>
          <cell r="N344">
            <v>0</v>
          </cell>
          <cell r="O344">
            <v>0</v>
          </cell>
          <cell r="P344">
            <v>0</v>
          </cell>
          <cell r="Q344">
            <v>0</v>
          </cell>
          <cell r="R344">
            <v>0</v>
          </cell>
          <cell r="S344">
            <v>0</v>
          </cell>
          <cell r="T344">
            <v>0</v>
          </cell>
          <cell r="U344">
            <v>0</v>
          </cell>
          <cell r="V344">
            <v>0</v>
          </cell>
          <cell r="W344">
            <v>0</v>
          </cell>
          <cell r="X344">
            <v>106.32826507404201</v>
          </cell>
          <cell r="Y344">
            <v>212.65653014808402</v>
          </cell>
          <cell r="Z344">
            <v>212.65653014808402</v>
          </cell>
          <cell r="AA344">
            <v>212.65653014808402</v>
          </cell>
          <cell r="AB344">
            <v>212.65653014808402</v>
          </cell>
          <cell r="AC344">
            <v>212.65653014808402</v>
          </cell>
          <cell r="AD344">
            <v>212.65653014808402</v>
          </cell>
          <cell r="AE344">
            <v>212.65653014808402</v>
          </cell>
          <cell r="AF344">
            <v>212.65653014808402</v>
          </cell>
          <cell r="AG344">
            <v>318.98479522212602</v>
          </cell>
          <cell r="CG344">
            <v>2126.5653014808408</v>
          </cell>
          <cell r="CH344">
            <v>2126.5653014808408</v>
          </cell>
        </row>
        <row r="345">
          <cell r="A345" t="str">
            <v>PAR EUR</v>
          </cell>
          <cell r="B345">
            <v>0</v>
          </cell>
          <cell r="C345">
            <v>0</v>
          </cell>
          <cell r="D345">
            <v>0</v>
          </cell>
          <cell r="E345">
            <v>0</v>
          </cell>
          <cell r="F345">
            <v>0</v>
          </cell>
          <cell r="G345">
            <v>0</v>
          </cell>
          <cell r="H345">
            <v>0</v>
          </cell>
          <cell r="I345">
            <v>0</v>
          </cell>
          <cell r="J345">
            <v>0</v>
          </cell>
          <cell r="K345">
            <v>0</v>
          </cell>
          <cell r="L345">
            <v>0</v>
          </cell>
          <cell r="M345">
            <v>0</v>
          </cell>
          <cell r="N345">
            <v>0</v>
          </cell>
          <cell r="O345">
            <v>0</v>
          </cell>
          <cell r="P345">
            <v>0</v>
          </cell>
          <cell r="Q345">
            <v>0</v>
          </cell>
          <cell r="R345">
            <v>0</v>
          </cell>
          <cell r="S345">
            <v>0</v>
          </cell>
          <cell r="T345">
            <v>0</v>
          </cell>
          <cell r="U345">
            <v>0</v>
          </cell>
          <cell r="V345">
            <v>0</v>
          </cell>
          <cell r="W345">
            <v>0</v>
          </cell>
          <cell r="X345">
            <v>304.80452722028599</v>
          </cell>
          <cell r="Y345">
            <v>609.60905444057198</v>
          </cell>
          <cell r="Z345">
            <v>609.60905444057198</v>
          </cell>
          <cell r="AA345">
            <v>609.60905444057198</v>
          </cell>
          <cell r="AB345">
            <v>609.60905444057198</v>
          </cell>
          <cell r="AC345">
            <v>609.60905444057198</v>
          </cell>
          <cell r="AD345">
            <v>609.60905444057198</v>
          </cell>
          <cell r="AE345">
            <v>609.60905444057198</v>
          </cell>
          <cell r="AF345">
            <v>609.60905444057198</v>
          </cell>
          <cell r="AG345">
            <v>914.41358166085797</v>
          </cell>
          <cell r="CG345">
            <v>6096.0905444057189</v>
          </cell>
          <cell r="CH345">
            <v>6096.0905444057189</v>
          </cell>
        </row>
        <row r="346">
          <cell r="A346" t="str">
            <v>PAR JPY</v>
          </cell>
          <cell r="B346">
            <v>0</v>
          </cell>
          <cell r="C346">
            <v>0</v>
          </cell>
          <cell r="D346">
            <v>0</v>
          </cell>
          <cell r="E346">
            <v>0</v>
          </cell>
          <cell r="F346">
            <v>0</v>
          </cell>
          <cell r="G346">
            <v>0</v>
          </cell>
          <cell r="H346">
            <v>0</v>
          </cell>
          <cell r="I346">
            <v>0</v>
          </cell>
          <cell r="J346">
            <v>0</v>
          </cell>
          <cell r="K346">
            <v>0</v>
          </cell>
          <cell r="L346">
            <v>0</v>
          </cell>
          <cell r="M346">
            <v>0</v>
          </cell>
          <cell r="N346">
            <v>0</v>
          </cell>
          <cell r="O346">
            <v>0</v>
          </cell>
          <cell r="P346">
            <v>0</v>
          </cell>
          <cell r="Q346">
            <v>0</v>
          </cell>
          <cell r="R346">
            <v>0</v>
          </cell>
          <cell r="S346">
            <v>0</v>
          </cell>
          <cell r="T346">
            <v>0</v>
          </cell>
          <cell r="U346">
            <v>0</v>
          </cell>
          <cell r="V346">
            <v>0</v>
          </cell>
          <cell r="W346">
            <v>0</v>
          </cell>
          <cell r="X346">
            <v>9.2653232625737694</v>
          </cell>
          <cell r="Y346">
            <v>18.530646525147539</v>
          </cell>
          <cell r="Z346">
            <v>18.530646525147539</v>
          </cell>
          <cell r="AA346">
            <v>18.530646525147539</v>
          </cell>
          <cell r="AB346">
            <v>18.530646525147539</v>
          </cell>
          <cell r="AC346">
            <v>18.530646525147539</v>
          </cell>
          <cell r="AD346">
            <v>18.530646525147539</v>
          </cell>
          <cell r="AE346">
            <v>18.530646525147539</v>
          </cell>
          <cell r="AF346">
            <v>18.530646525147539</v>
          </cell>
          <cell r="AG346">
            <v>27.795969787721308</v>
          </cell>
          <cell r="CG346">
            <v>185.30646525147543</v>
          </cell>
          <cell r="CH346">
            <v>185.30646525147543</v>
          </cell>
        </row>
        <row r="347">
          <cell r="A347" t="str">
            <v>PAR USD</v>
          </cell>
          <cell r="B347">
            <v>0</v>
          </cell>
          <cell r="C347">
            <v>0</v>
          </cell>
          <cell r="D347">
            <v>0</v>
          </cell>
          <cell r="E347">
            <v>0</v>
          </cell>
          <cell r="F347">
            <v>0</v>
          </cell>
          <cell r="G347">
            <v>0</v>
          </cell>
          <cell r="H347">
            <v>0</v>
          </cell>
          <cell r="I347">
            <v>0</v>
          </cell>
          <cell r="J347">
            <v>0</v>
          </cell>
          <cell r="K347">
            <v>0</v>
          </cell>
          <cell r="L347">
            <v>0</v>
          </cell>
          <cell r="M347">
            <v>0</v>
          </cell>
          <cell r="N347">
            <v>0</v>
          </cell>
          <cell r="O347">
            <v>0</v>
          </cell>
          <cell r="P347">
            <v>0</v>
          </cell>
          <cell r="Q347">
            <v>0</v>
          </cell>
          <cell r="R347">
            <v>0</v>
          </cell>
          <cell r="S347">
            <v>0</v>
          </cell>
          <cell r="T347">
            <v>0</v>
          </cell>
          <cell r="U347">
            <v>0</v>
          </cell>
          <cell r="V347">
            <v>0</v>
          </cell>
          <cell r="W347">
            <v>0</v>
          </cell>
          <cell r="X347">
            <v>327.95723000000004</v>
          </cell>
          <cell r="Y347">
            <v>655.91446000000008</v>
          </cell>
          <cell r="Z347">
            <v>655.91446000000008</v>
          </cell>
          <cell r="AA347">
            <v>655.91446000000008</v>
          </cell>
          <cell r="AB347">
            <v>655.91446000000008</v>
          </cell>
          <cell r="AC347">
            <v>655.91446000000008</v>
          </cell>
          <cell r="AD347">
            <v>655.91446000000008</v>
          </cell>
          <cell r="AE347">
            <v>655.91446000000008</v>
          </cell>
          <cell r="AF347">
            <v>655.91446000000008</v>
          </cell>
          <cell r="AG347">
            <v>983.87169000000006</v>
          </cell>
          <cell r="CG347">
            <v>6559.1446000000005</v>
          </cell>
          <cell r="CH347">
            <v>6559.1446000000005</v>
          </cell>
        </row>
        <row r="348">
          <cell r="A348" t="str">
            <v>PARDM</v>
          </cell>
          <cell r="B348">
            <v>0</v>
          </cell>
          <cell r="C348">
            <v>0</v>
          </cell>
          <cell r="D348">
            <v>0</v>
          </cell>
          <cell r="E348">
            <v>0</v>
          </cell>
          <cell r="F348">
            <v>0</v>
          </cell>
          <cell r="G348">
            <v>0</v>
          </cell>
          <cell r="H348">
            <v>0</v>
          </cell>
          <cell r="I348">
            <v>0</v>
          </cell>
          <cell r="J348">
            <v>0</v>
          </cell>
          <cell r="K348">
            <v>0</v>
          </cell>
          <cell r="L348">
            <v>0</v>
          </cell>
          <cell r="M348">
            <v>0</v>
          </cell>
          <cell r="N348">
            <v>0</v>
          </cell>
          <cell r="O348">
            <v>0</v>
          </cell>
          <cell r="P348">
            <v>0</v>
          </cell>
          <cell r="Q348">
            <v>0</v>
          </cell>
          <cell r="R348">
            <v>55.7837200336498</v>
          </cell>
          <cell r="CG348">
            <v>55.7837200336498</v>
          </cell>
          <cell r="CH348">
            <v>55.7837200336498</v>
          </cell>
        </row>
        <row r="349">
          <cell r="A349" t="str">
            <v>PR12</v>
          </cell>
          <cell r="I349">
            <v>4.2187164232959988</v>
          </cell>
          <cell r="J349">
            <v>5.6249552310613318</v>
          </cell>
          <cell r="K349">
            <v>5.6249552310613318</v>
          </cell>
          <cell r="L349">
            <v>5.6249552310613318</v>
          </cell>
          <cell r="M349">
            <v>5.6249552310613318</v>
          </cell>
          <cell r="N349">
            <v>5.6249552310613318</v>
          </cell>
          <cell r="O349">
            <v>5.6249552310613318</v>
          </cell>
          <cell r="P349">
            <v>5.6249552310613318</v>
          </cell>
          <cell r="Q349">
            <v>5.6249552310613318</v>
          </cell>
          <cell r="R349">
            <v>5.6249552310613318</v>
          </cell>
          <cell r="S349">
            <v>1.632140627103063</v>
          </cell>
          <cell r="CG349">
            <v>56.475454129951054</v>
          </cell>
          <cell r="CH349">
            <v>56.475454129951054</v>
          </cell>
        </row>
        <row r="350">
          <cell r="A350" t="str">
            <v>PR8</v>
          </cell>
          <cell r="C350">
            <v>17.93694095242461</v>
          </cell>
          <cell r="D350">
            <v>23.915921269899481</v>
          </cell>
          <cell r="E350">
            <v>23.915921269899481</v>
          </cell>
          <cell r="F350">
            <v>23.915921269899481</v>
          </cell>
          <cell r="G350">
            <v>23.915921269899481</v>
          </cell>
          <cell r="H350">
            <v>23.915921269899481</v>
          </cell>
          <cell r="I350">
            <v>10.112596329250589</v>
          </cell>
          <cell r="CG350">
            <v>147.62914363117261</v>
          </cell>
          <cell r="CH350">
            <v>105.77628140884852</v>
          </cell>
        </row>
        <row r="351">
          <cell r="A351" t="str">
            <v>PRE5</v>
          </cell>
          <cell r="B351">
            <v>259.66633930124738</v>
          </cell>
          <cell r="C351">
            <v>259.66633930124738</v>
          </cell>
          <cell r="D351">
            <v>259.66633930124738</v>
          </cell>
          <cell r="E351">
            <v>23.303389426497599</v>
          </cell>
          <cell r="CG351">
            <v>802.3024073302397</v>
          </cell>
          <cell r="CH351">
            <v>23.303389426497599</v>
          </cell>
        </row>
        <row r="352">
          <cell r="A352" t="str">
            <v>PRE6</v>
          </cell>
          <cell r="B352">
            <v>2.3311103716282924</v>
          </cell>
          <cell r="C352">
            <v>2.3311103716282924</v>
          </cell>
          <cell r="D352">
            <v>2.3311103716282924</v>
          </cell>
          <cell r="E352">
            <v>0.209202211957284</v>
          </cell>
          <cell r="CG352">
            <v>7.2025333268421612</v>
          </cell>
          <cell r="CH352">
            <v>0.209202211957284</v>
          </cell>
        </row>
        <row r="353">
          <cell r="A353" t="str">
            <v>PRO1</v>
          </cell>
          <cell r="B353">
            <v>0.69812507903779897</v>
          </cell>
          <cell r="CG353">
            <v>0.69812507903779897</v>
          </cell>
          <cell r="CH353">
            <v>0</v>
          </cell>
        </row>
        <row r="354">
          <cell r="A354" t="str">
            <v>PRO10</v>
          </cell>
          <cell r="B354">
            <v>1.195107336853372</v>
          </cell>
          <cell r="CG354">
            <v>1.195107336853372</v>
          </cell>
          <cell r="CH354">
            <v>0</v>
          </cell>
        </row>
        <row r="355">
          <cell r="A355" t="str">
            <v>PRO2</v>
          </cell>
          <cell r="B355">
            <v>3.3484393030186173</v>
          </cell>
          <cell r="CG355">
            <v>3.3484393030186173</v>
          </cell>
          <cell r="CH355">
            <v>0</v>
          </cell>
        </row>
        <row r="356">
          <cell r="A356" t="str">
            <v>PRO3</v>
          </cell>
          <cell r="B356">
            <v>1.2151321649484539</v>
          </cell>
          <cell r="C356">
            <v>1.2151321649484539</v>
          </cell>
          <cell r="D356">
            <v>1.2151321649484539</v>
          </cell>
          <cell r="E356">
            <v>1.2194618384879727</v>
          </cell>
          <cell r="CG356">
            <v>4.8648583333333342</v>
          </cell>
          <cell r="CH356">
            <v>1.2194618384879727</v>
          </cell>
        </row>
        <row r="357">
          <cell r="A357" t="str">
            <v>PRO4</v>
          </cell>
          <cell r="B357">
            <v>43.035259855140232</v>
          </cell>
          <cell r="C357">
            <v>43.035259855140232</v>
          </cell>
          <cell r="D357">
            <v>43.035259855140232</v>
          </cell>
          <cell r="E357">
            <v>42.952672968584061</v>
          </cell>
          <cell r="CG357">
            <v>172.05845253400477</v>
          </cell>
          <cell r="CH357">
            <v>42.952672968584061</v>
          </cell>
        </row>
        <row r="358">
          <cell r="A358" t="str">
            <v>PRO5</v>
          </cell>
          <cell r="B358">
            <v>0.61465021993127178</v>
          </cell>
          <cell r="CG358">
            <v>0.61465021993127178</v>
          </cell>
          <cell r="CH358">
            <v>0</v>
          </cell>
        </row>
        <row r="359">
          <cell r="A359" t="str">
            <v>PRO6</v>
          </cell>
          <cell r="B359">
            <v>7.492741655398742</v>
          </cell>
          <cell r="CG359">
            <v>7.492741655398742</v>
          </cell>
          <cell r="CH359">
            <v>0</v>
          </cell>
        </row>
        <row r="360">
          <cell r="A360" t="str">
            <v>PRO7</v>
          </cell>
          <cell r="B360">
            <v>127.56379189720384</v>
          </cell>
          <cell r="C360">
            <v>127.56379189720384</v>
          </cell>
          <cell r="D360">
            <v>127.56379189720384</v>
          </cell>
          <cell r="E360">
            <v>127.56379189720384</v>
          </cell>
          <cell r="F360">
            <v>108.88276083644377</v>
          </cell>
          <cell r="G360">
            <v>108.88276083644377</v>
          </cell>
          <cell r="H360">
            <v>108.88276083644377</v>
          </cell>
          <cell r="I360">
            <v>108.88276083644377</v>
          </cell>
          <cell r="J360">
            <v>108.88276083644377</v>
          </cell>
          <cell r="K360">
            <v>0.43207444274532114</v>
          </cell>
          <cell r="CG360">
            <v>1055.1010462137797</v>
          </cell>
          <cell r="CH360">
            <v>672.40967052216808</v>
          </cell>
        </row>
        <row r="361">
          <cell r="A361" t="str">
            <v>PRO8</v>
          </cell>
          <cell r="B361">
            <v>0.13165521645622916</v>
          </cell>
          <cell r="C361">
            <v>0.13165521645622916</v>
          </cell>
          <cell r="D361">
            <v>0.13165521645622916</v>
          </cell>
          <cell r="E361">
            <v>0.13165521645622916</v>
          </cell>
          <cell r="F361">
            <v>0.13165521645622916</v>
          </cell>
          <cell r="G361">
            <v>0.13165521645622916</v>
          </cell>
          <cell r="H361">
            <v>0.13165521645622916</v>
          </cell>
          <cell r="I361">
            <v>0.13165521645622916</v>
          </cell>
          <cell r="J361">
            <v>0.13165521645622916</v>
          </cell>
          <cell r="K361">
            <v>5.2243888050447702E-4</v>
          </cell>
          <cell r="CG361">
            <v>1.185419386986567</v>
          </cell>
          <cell r="CH361">
            <v>0.7904537376178794</v>
          </cell>
        </row>
        <row r="362">
          <cell r="A362" t="str">
            <v>PRO9</v>
          </cell>
          <cell r="B362">
            <v>0.7128681030927827</v>
          </cell>
          <cell r="CG362">
            <v>0.7128681030927827</v>
          </cell>
          <cell r="CH362">
            <v>0</v>
          </cell>
        </row>
        <row r="363">
          <cell r="A363" t="str">
            <v>SABA/INTGM</v>
          </cell>
          <cell r="B363">
            <v>0.81604444000000009</v>
          </cell>
          <cell r="C363">
            <v>0.48222741999999996</v>
          </cell>
          <cell r="D363">
            <v>0.28354438000000004</v>
          </cell>
          <cell r="E363">
            <v>9.682781E-2</v>
          </cell>
          <cell r="CG363">
            <v>1.6786440500000002</v>
          </cell>
          <cell r="CH363">
            <v>9.682781E-2</v>
          </cell>
        </row>
        <row r="364">
          <cell r="A364" t="str">
            <v>SGP/TESORO</v>
          </cell>
          <cell r="B364">
            <v>0.7924599200000001</v>
          </cell>
          <cell r="CG364">
            <v>0.7924599200000001</v>
          </cell>
          <cell r="CH364">
            <v>0</v>
          </cell>
        </row>
        <row r="365">
          <cell r="A365" t="str">
            <v>VER 1</v>
          </cell>
          <cell r="B365">
            <v>3.5433064236682901</v>
          </cell>
          <cell r="CG365">
            <v>3.5433064236682901</v>
          </cell>
          <cell r="CH365">
            <v>0</v>
          </cell>
        </row>
        <row r="366">
          <cell r="A366" t="str">
            <v>VER 2</v>
          </cell>
          <cell r="B366">
            <v>2.5123669432090598</v>
          </cell>
          <cell r="CG366">
            <v>2.5123669432090598</v>
          </cell>
          <cell r="CH366">
            <v>0</v>
          </cell>
        </row>
        <row r="367">
          <cell r="A367" t="str">
            <v>WBC/RELEXT</v>
          </cell>
          <cell r="B367">
            <v>3.1404255643685174E-2</v>
          </cell>
          <cell r="C367">
            <v>3.0614124466137906E-2</v>
          </cell>
          <cell r="D367">
            <v>3.4606658023184876E-2</v>
          </cell>
          <cell r="E367">
            <v>3.5059243441122656E-2</v>
          </cell>
          <cell r="F367">
            <v>3.6658549420378259E-2</v>
          </cell>
          <cell r="G367">
            <v>3.8133206223306917E-2</v>
          </cell>
          <cell r="H367">
            <v>4.0311218730933497E-2</v>
          </cell>
          <cell r="I367">
            <v>4.3413888041488727E-2</v>
          </cell>
          <cell r="J367">
            <v>4.5682100366076901E-2</v>
          </cell>
          <cell r="K367">
            <v>0.25238230628432001</v>
          </cell>
          <cell r="CG367">
            <v>0.5882655506406349</v>
          </cell>
          <cell r="CH367">
            <v>0.49164051250762697</v>
          </cell>
        </row>
        <row r="368">
          <cell r="A368" t="str">
            <v>WEST/CONEA</v>
          </cell>
          <cell r="B368">
            <v>44.772459019348624</v>
          </cell>
          <cell r="C368">
            <v>9.9530793894964553</v>
          </cell>
          <cell r="D368">
            <v>9.9530793294075242</v>
          </cell>
          <cell r="E368">
            <v>7.90488054320394</v>
          </cell>
          <cell r="F368">
            <v>21.696404506669886</v>
          </cell>
          <cell r="CG368">
            <v>94.279902788126435</v>
          </cell>
          <cell r="CH368">
            <v>29.601285049873827</v>
          </cell>
        </row>
        <row r="369">
          <cell r="A369" t="str">
            <v>#N/A</v>
          </cell>
          <cell r="B369">
            <v>0.59551147422680384</v>
          </cell>
          <cell r="CG369">
            <v>0.59551147422680384</v>
          </cell>
          <cell r="CH369">
            <v>0</v>
          </cell>
        </row>
        <row r="370">
          <cell r="A370" t="str">
            <v>Total general</v>
          </cell>
          <cell r="B370">
            <v>13576.589699441894</v>
          </cell>
          <cell r="C370">
            <v>9304.7149020689176</v>
          </cell>
          <cell r="D370">
            <v>9148.3112556164815</v>
          </cell>
          <cell r="E370">
            <v>7033.6509740552192</v>
          </cell>
          <cell r="F370">
            <v>7035.610533638227</v>
          </cell>
          <cell r="G370">
            <v>5339.0294857679519</v>
          </cell>
          <cell r="H370">
            <v>2795.5357820722174</v>
          </cell>
          <cell r="I370">
            <v>2768.8401934722133</v>
          </cell>
          <cell r="J370">
            <v>2412.0414328888969</v>
          </cell>
          <cell r="K370">
            <v>2790.5799574999305</v>
          </cell>
          <cell r="L370">
            <v>3596.6546315832688</v>
          </cell>
          <cell r="M370">
            <v>973.96302450081862</v>
          </cell>
          <cell r="N370">
            <v>284.22779520147606</v>
          </cell>
          <cell r="O370">
            <v>290.20976315572619</v>
          </cell>
          <cell r="P370">
            <v>135.67565595924003</v>
          </cell>
          <cell r="Q370">
            <v>58.73123693924002</v>
          </cell>
          <cell r="R370">
            <v>381.32759430334528</v>
          </cell>
          <cell r="S370">
            <v>1350.1463991081453</v>
          </cell>
          <cell r="T370">
            <v>1336.781125691042</v>
          </cell>
          <cell r="U370">
            <v>1442.3049520327331</v>
          </cell>
          <cell r="V370">
            <v>1756.2774642474558</v>
          </cell>
          <cell r="W370">
            <v>1407.5654760688967</v>
          </cell>
          <cell r="X370">
            <v>2072.7229882779438</v>
          </cell>
          <cell r="Y370">
            <v>3066.2098003993378</v>
          </cell>
          <cell r="Z370">
            <v>4331.4952665114024</v>
          </cell>
          <cell r="AA370">
            <v>2818.5351034348455</v>
          </cell>
          <cell r="AB370">
            <v>2818.5387498956707</v>
          </cell>
          <cell r="AC370">
            <v>1499.7397759419823</v>
          </cell>
          <cell r="AD370">
            <v>1499.7397759419823</v>
          </cell>
          <cell r="AE370">
            <v>2503.3313897715843</v>
          </cell>
          <cell r="AF370">
            <v>2503.3313897715843</v>
          </cell>
          <cell r="AG370">
            <v>3251.6867353284861</v>
          </cell>
          <cell r="AH370">
            <v>1006.6206986577807</v>
          </cell>
          <cell r="AI370">
            <v>1006.6206986577807</v>
          </cell>
          <cell r="AJ370">
            <v>1006.6206986577807</v>
          </cell>
          <cell r="AK370">
            <v>1006.6206986577807</v>
          </cell>
          <cell r="AL370">
            <v>1006.6206986577807</v>
          </cell>
          <cell r="AM370">
            <v>1006.6206986577807</v>
          </cell>
          <cell r="AN370">
            <v>1006.6206986577807</v>
          </cell>
          <cell r="AO370">
            <v>3.0290848281786897</v>
          </cell>
          <cell r="AP370">
            <v>3.0290848281786897</v>
          </cell>
          <cell r="AQ370">
            <v>3.0290848281786897</v>
          </cell>
          <cell r="AR370">
            <v>3.0290848281786897</v>
          </cell>
          <cell r="AS370">
            <v>3.1969727297116526</v>
          </cell>
          <cell r="AT370">
            <v>3.0290848281786897</v>
          </cell>
          <cell r="AU370">
            <v>3.0290848281786897</v>
          </cell>
          <cell r="AV370">
            <v>3.0290848281786897</v>
          </cell>
          <cell r="AW370">
            <v>3.0290848281786897</v>
          </cell>
          <cell r="AX370">
            <v>3.0290848281786897</v>
          </cell>
          <cell r="AY370">
            <v>3.0290848281786897</v>
          </cell>
          <cell r="AZ370">
            <v>3.0290848281786897</v>
          </cell>
          <cell r="BA370">
            <v>3.0290848281786897</v>
          </cell>
          <cell r="BB370">
            <v>3.0290848281786897</v>
          </cell>
          <cell r="BC370">
            <v>3.0290848281786897</v>
          </cell>
          <cell r="BD370">
            <v>3.0290848281786897</v>
          </cell>
          <cell r="BE370">
            <v>3.0290848281786897</v>
          </cell>
          <cell r="BF370">
            <v>3.0290848281786897</v>
          </cell>
          <cell r="BG370">
            <v>3.0290848281786897</v>
          </cell>
          <cell r="BH370">
            <v>3.0290848281786897</v>
          </cell>
          <cell r="BI370">
            <v>3.0290848281786897</v>
          </cell>
          <cell r="BJ370">
            <v>3.0290848281786897</v>
          </cell>
          <cell r="BK370">
            <v>3.0290848281786897</v>
          </cell>
          <cell r="BL370">
            <v>3.0290848281786897</v>
          </cell>
          <cell r="BM370">
            <v>3.0290848281786897</v>
          </cell>
          <cell r="BN370">
            <v>3.0290848281786897</v>
          </cell>
          <cell r="BO370">
            <v>3.0290848281786897</v>
          </cell>
          <cell r="BP370">
            <v>3.0290848281786897</v>
          </cell>
          <cell r="BQ370">
            <v>3.0290848281786897</v>
          </cell>
          <cell r="BR370">
            <v>3.0290848281786897</v>
          </cell>
          <cell r="BS370">
            <v>3.0290848281786897</v>
          </cell>
          <cell r="BT370">
            <v>3.0290848281786897</v>
          </cell>
          <cell r="BU370">
            <v>3.0290848281786897</v>
          </cell>
          <cell r="BV370">
            <v>3.0290848281786897</v>
          </cell>
          <cell r="BW370">
            <v>3.0290848281786897</v>
          </cell>
          <cell r="BX370">
            <v>3.0290848281786897</v>
          </cell>
          <cell r="BY370">
            <v>3.0290848281786897</v>
          </cell>
          <cell r="BZ370">
            <v>3.0290848281786897</v>
          </cell>
          <cell r="CA370">
            <v>3.0290848281786897</v>
          </cell>
          <cell r="CB370">
            <v>3.0290848281786897</v>
          </cell>
          <cell r="CC370">
            <v>3.0290848281786897</v>
          </cell>
          <cell r="CD370">
            <v>3.0290848281786897</v>
          </cell>
          <cell r="CE370">
            <v>3.0290848281786897</v>
          </cell>
          <cell r="CF370">
            <v>63.610781408934699</v>
          </cell>
          <cell r="CG370">
            <v>108824.47451811477</v>
          </cell>
          <cell r="CH370">
            <v>76794.858660987185</v>
          </cell>
        </row>
      </sheetData>
      <sheetData sheetId="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AP. 2006"/>
      <sheetName val="INT. 2006"/>
      <sheetName val="kap. 2007"/>
      <sheetName val="INT. 2007"/>
      <sheetName val="KAP.2008"/>
      <sheetName val="INT.2008"/>
      <sheetName val="KAP.2009"/>
      <sheetName val="INT.2009"/>
      <sheetName val="KAP. RESTO"/>
      <sheetName val="INT. RESTO"/>
    </sheetNames>
    <sheetDataSet>
      <sheetData sheetId="0"/>
      <sheetData sheetId="1"/>
      <sheetData sheetId="2" refreshError="1">
        <row r="3">
          <cell r="A3" t="str">
            <v>COD. DNCI</v>
          </cell>
          <cell r="B3">
            <v>1</v>
          </cell>
          <cell r="C3">
            <v>2</v>
          </cell>
          <cell r="D3">
            <v>3</v>
          </cell>
          <cell r="E3">
            <v>4</v>
          </cell>
          <cell r="F3">
            <v>5</v>
          </cell>
          <cell r="G3">
            <v>6</v>
          </cell>
          <cell r="H3">
            <v>7</v>
          </cell>
          <cell r="I3">
            <v>8</v>
          </cell>
          <cell r="J3">
            <v>9</v>
          </cell>
          <cell r="K3">
            <v>10</v>
          </cell>
          <cell r="L3">
            <v>11</v>
          </cell>
          <cell r="M3">
            <v>12</v>
          </cell>
          <cell r="N3">
            <v>2007</v>
          </cell>
        </row>
        <row r="4">
          <cell r="A4">
            <v>1</v>
          </cell>
          <cell r="B4">
            <v>2</v>
          </cell>
          <cell r="C4">
            <v>3</v>
          </cell>
          <cell r="D4">
            <v>4</v>
          </cell>
          <cell r="E4">
            <v>5</v>
          </cell>
          <cell r="F4">
            <v>6</v>
          </cell>
          <cell r="G4">
            <v>7</v>
          </cell>
          <cell r="H4">
            <v>8</v>
          </cell>
          <cell r="I4">
            <v>9</v>
          </cell>
          <cell r="J4">
            <v>10</v>
          </cell>
          <cell r="K4">
            <v>11</v>
          </cell>
          <cell r="L4">
            <v>12</v>
          </cell>
          <cell r="M4">
            <v>13</v>
          </cell>
          <cell r="N4">
            <v>14</v>
          </cell>
        </row>
        <row r="5">
          <cell r="A5" t="str">
            <v>ALENIA/FFAA</v>
          </cell>
          <cell r="M5">
            <v>0.80388000000000004</v>
          </cell>
          <cell r="N5">
            <v>0.80388000000000004</v>
          </cell>
        </row>
        <row r="6">
          <cell r="A6" t="str">
            <v>ARMADA-CCI</v>
          </cell>
          <cell r="B6">
            <v>9.3827983552631597E-2</v>
          </cell>
          <cell r="C6">
            <v>9.3827983552631597E-2</v>
          </cell>
          <cell r="D6">
            <v>9.3827983552631597E-2</v>
          </cell>
          <cell r="E6">
            <v>9.3827983552631597E-2</v>
          </cell>
          <cell r="F6">
            <v>9.3827983552631597E-2</v>
          </cell>
          <cell r="G6">
            <v>9.3827983552631597E-2</v>
          </cell>
          <cell r="H6">
            <v>9.3827983552631597E-2</v>
          </cell>
          <cell r="I6">
            <v>9.3827983552631597E-2</v>
          </cell>
          <cell r="J6">
            <v>9.3827983552631597E-2</v>
          </cell>
          <cell r="K6">
            <v>9.3827983552631597E-2</v>
          </cell>
          <cell r="L6">
            <v>9.3827983552631597E-2</v>
          </cell>
          <cell r="N6">
            <v>1.0321078190789474</v>
          </cell>
        </row>
        <row r="7">
          <cell r="A7" t="str">
            <v>AVAL 1/2005</v>
          </cell>
          <cell r="G7">
            <v>9.5522714099999995</v>
          </cell>
          <cell r="M7">
            <v>9.5522714099999995</v>
          </cell>
          <cell r="N7">
            <v>19.104542819999999</v>
          </cell>
        </row>
        <row r="8">
          <cell r="A8" t="str">
            <v>BD07-I $</v>
          </cell>
          <cell r="C8">
            <v>220.23348132034599</v>
          </cell>
          <cell r="N8">
            <v>220.23348132034599</v>
          </cell>
        </row>
        <row r="9">
          <cell r="A9" t="str">
            <v>BD08-UCP</v>
          </cell>
          <cell r="D9">
            <v>108.41312104897601</v>
          </cell>
          <cell r="J9">
            <v>108.41312104897601</v>
          </cell>
          <cell r="N9">
            <v>216.82624209795202</v>
          </cell>
        </row>
        <row r="10">
          <cell r="A10" t="str">
            <v>BD11-UCP</v>
          </cell>
          <cell r="B10">
            <v>30.431100805271303</v>
          </cell>
          <cell r="C10">
            <v>30.431100805271303</v>
          </cell>
          <cell r="D10">
            <v>30.431100805271303</v>
          </cell>
          <cell r="E10">
            <v>30.431100805271303</v>
          </cell>
          <cell r="F10">
            <v>30.431100805271303</v>
          </cell>
          <cell r="G10">
            <v>30.431100805271303</v>
          </cell>
          <cell r="H10">
            <v>30.431100805271303</v>
          </cell>
          <cell r="I10">
            <v>30.431100805271303</v>
          </cell>
          <cell r="J10">
            <v>30.431100805271303</v>
          </cell>
          <cell r="K10">
            <v>30.431100805271303</v>
          </cell>
          <cell r="L10">
            <v>30.431100805271303</v>
          </cell>
          <cell r="M10">
            <v>30.431100805271303</v>
          </cell>
          <cell r="N10">
            <v>365.17320966325559</v>
          </cell>
        </row>
        <row r="11">
          <cell r="A11" t="str">
            <v>BD12-I u$s</v>
          </cell>
          <cell r="C11">
            <v>0</v>
          </cell>
          <cell r="I11">
            <v>1712.02643629</v>
          </cell>
          <cell r="N11">
            <v>1712.02643629</v>
          </cell>
        </row>
        <row r="12">
          <cell r="A12" t="str">
            <v>BD13-u$s</v>
          </cell>
          <cell r="E12">
            <v>245.35378750000001</v>
          </cell>
          <cell r="K12">
            <v>0</v>
          </cell>
          <cell r="N12">
            <v>245.35378750000001</v>
          </cell>
        </row>
        <row r="13">
          <cell r="A13" t="str">
            <v>BERL/YACYRETA</v>
          </cell>
          <cell r="B13">
            <v>0.57377678909952601</v>
          </cell>
          <cell r="H13">
            <v>0.57377678909952601</v>
          </cell>
          <cell r="N13">
            <v>1.147553578199052</v>
          </cell>
        </row>
        <row r="14">
          <cell r="A14" t="str">
            <v>BESP</v>
          </cell>
          <cell r="D14">
            <v>0</v>
          </cell>
          <cell r="J14">
            <v>0</v>
          </cell>
          <cell r="N14">
            <v>0</v>
          </cell>
        </row>
        <row r="15">
          <cell r="A15" t="str">
            <v>BG05/17</v>
          </cell>
          <cell r="B15">
            <v>0</v>
          </cell>
          <cell r="H15">
            <v>0</v>
          </cell>
          <cell r="N15">
            <v>0</v>
          </cell>
        </row>
        <row r="16">
          <cell r="A16" t="str">
            <v>BG06/27</v>
          </cell>
          <cell r="D16">
            <v>0</v>
          </cell>
          <cell r="J16">
            <v>0</v>
          </cell>
          <cell r="N16">
            <v>0</v>
          </cell>
        </row>
        <row r="17">
          <cell r="A17" t="str">
            <v>BG08/19</v>
          </cell>
          <cell r="C17">
            <v>0</v>
          </cell>
          <cell r="I17">
            <v>0</v>
          </cell>
          <cell r="N17">
            <v>0</v>
          </cell>
        </row>
        <row r="18">
          <cell r="A18" t="str">
            <v>BG08/Pesificado</v>
          </cell>
          <cell r="G18">
            <v>3.89565337175065E-3</v>
          </cell>
          <cell r="M18">
            <v>3.89565337175065E-3</v>
          </cell>
          <cell r="N18">
            <v>7.7913067435013E-3</v>
          </cell>
        </row>
        <row r="19">
          <cell r="A19" t="str">
            <v>BG09/09</v>
          </cell>
          <cell r="E19">
            <v>0</v>
          </cell>
          <cell r="K19">
            <v>0</v>
          </cell>
          <cell r="N19">
            <v>0</v>
          </cell>
        </row>
        <row r="20">
          <cell r="A20" t="str">
            <v>BG10/20</v>
          </cell>
          <cell r="C20">
            <v>0</v>
          </cell>
          <cell r="I20">
            <v>0</v>
          </cell>
          <cell r="N20">
            <v>0</v>
          </cell>
        </row>
        <row r="21">
          <cell r="A21" t="str">
            <v>BG11/10</v>
          </cell>
          <cell r="D21">
            <v>0</v>
          </cell>
          <cell r="J21">
            <v>0</v>
          </cell>
          <cell r="N21">
            <v>0</v>
          </cell>
        </row>
        <row r="22">
          <cell r="A22" t="str">
            <v>BG12/15</v>
          </cell>
          <cell r="G22">
            <v>0</v>
          </cell>
          <cell r="M22">
            <v>0</v>
          </cell>
          <cell r="N22">
            <v>0</v>
          </cell>
        </row>
        <row r="23">
          <cell r="A23" t="str">
            <v>BG13/30</v>
          </cell>
          <cell r="B23">
            <v>0</v>
          </cell>
          <cell r="H23">
            <v>0</v>
          </cell>
          <cell r="N23">
            <v>0</v>
          </cell>
        </row>
        <row r="24">
          <cell r="A24" t="str">
            <v>BG14/31</v>
          </cell>
          <cell r="B24">
            <v>0</v>
          </cell>
          <cell r="H24">
            <v>0</v>
          </cell>
          <cell r="N24">
            <v>0</v>
          </cell>
        </row>
        <row r="25">
          <cell r="A25" t="str">
            <v>BG15/12</v>
          </cell>
          <cell r="C25">
            <v>0</v>
          </cell>
          <cell r="I25">
            <v>0</v>
          </cell>
          <cell r="N25">
            <v>0</v>
          </cell>
        </row>
        <row r="26">
          <cell r="A26" t="str">
            <v>BG16/08$</v>
          </cell>
          <cell r="D26">
            <v>0</v>
          </cell>
          <cell r="J26">
            <v>0</v>
          </cell>
          <cell r="N26">
            <v>0</v>
          </cell>
        </row>
        <row r="27">
          <cell r="A27" t="str">
            <v>BG17/08</v>
          </cell>
          <cell r="G27">
            <v>73.481211580000007</v>
          </cell>
          <cell r="M27">
            <v>73.481211580000007</v>
          </cell>
          <cell r="N27">
            <v>146.96242316000001</v>
          </cell>
        </row>
        <row r="28">
          <cell r="A28" t="str">
            <v>BG18/18</v>
          </cell>
          <cell r="G28">
            <v>0</v>
          </cell>
          <cell r="M28">
            <v>0</v>
          </cell>
          <cell r="N28">
            <v>0</v>
          </cell>
        </row>
        <row r="29">
          <cell r="A29" t="str">
            <v>BG19/31</v>
          </cell>
          <cell r="G29">
            <v>0</v>
          </cell>
          <cell r="M29">
            <v>0</v>
          </cell>
          <cell r="N29">
            <v>0</v>
          </cell>
        </row>
        <row r="30">
          <cell r="A30" t="str">
            <v>BID 1008</v>
          </cell>
          <cell r="G30">
            <v>0.209907435</v>
          </cell>
          <cell r="M30">
            <v>0.209907435</v>
          </cell>
          <cell r="N30">
            <v>0.41981487000000001</v>
          </cell>
        </row>
        <row r="31">
          <cell r="A31" t="str">
            <v>BID 1021</v>
          </cell>
          <cell r="D31">
            <v>0.36717496100000002</v>
          </cell>
          <cell r="J31">
            <v>0.36717496100000002</v>
          </cell>
          <cell r="N31">
            <v>0.73434992200000004</v>
          </cell>
        </row>
        <row r="32">
          <cell r="A32" t="str">
            <v>BID 1031</v>
          </cell>
          <cell r="C32">
            <v>11.075883347</v>
          </cell>
          <cell r="I32">
            <v>11.075883347</v>
          </cell>
          <cell r="N32">
            <v>22.151766693999999</v>
          </cell>
        </row>
        <row r="33">
          <cell r="A33" t="str">
            <v>BID 1034</v>
          </cell>
          <cell r="F33">
            <v>2.9075023</v>
          </cell>
          <cell r="L33">
            <v>2.9075023</v>
          </cell>
          <cell r="N33">
            <v>5.8150046</v>
          </cell>
        </row>
        <row r="34">
          <cell r="A34" t="str">
            <v>BID 1059</v>
          </cell>
          <cell r="C34">
            <v>6.2037378190000005</v>
          </cell>
          <cell r="I34">
            <v>6.2037378190000005</v>
          </cell>
          <cell r="N34">
            <v>12.407475638000001</v>
          </cell>
        </row>
        <row r="35">
          <cell r="A35" t="str">
            <v>BID 1060</v>
          </cell>
          <cell r="B35">
            <v>2.1383265839999996</v>
          </cell>
          <cell r="H35">
            <v>2.1383265839999996</v>
          </cell>
          <cell r="N35">
            <v>4.2766531679999993</v>
          </cell>
        </row>
        <row r="36">
          <cell r="A36" t="str">
            <v>BID 1068</v>
          </cell>
          <cell r="D36">
            <v>3.4056913250000003</v>
          </cell>
          <cell r="J36">
            <v>3.4056913250000003</v>
          </cell>
          <cell r="N36">
            <v>6.8113826500000005</v>
          </cell>
        </row>
        <row r="37">
          <cell r="A37" t="str">
            <v>BID 1082</v>
          </cell>
          <cell r="C37">
            <v>5.6778839999999997E-2</v>
          </cell>
          <cell r="I37">
            <v>5.6778839999999997E-2</v>
          </cell>
          <cell r="N37">
            <v>0.11355767999999999</v>
          </cell>
        </row>
        <row r="38">
          <cell r="A38" t="str">
            <v>BID 1111</v>
          </cell>
          <cell r="G38">
            <v>0.25303136900000001</v>
          </cell>
          <cell r="M38">
            <v>0.25303136900000001</v>
          </cell>
          <cell r="N38">
            <v>0.50606273800000001</v>
          </cell>
        </row>
        <row r="39">
          <cell r="A39" t="str">
            <v>BID 1118</v>
          </cell>
          <cell r="C39">
            <v>0</v>
          </cell>
          <cell r="I39">
            <v>0</v>
          </cell>
          <cell r="N39">
            <v>0</v>
          </cell>
        </row>
        <row r="40">
          <cell r="A40" t="str">
            <v>BID 1133</v>
          </cell>
          <cell r="B40">
            <v>4.7266242999999999E-2</v>
          </cell>
          <cell r="H40">
            <v>4.7266242999999999E-2</v>
          </cell>
          <cell r="N40">
            <v>9.4532485999999999E-2</v>
          </cell>
        </row>
        <row r="41">
          <cell r="A41" t="str">
            <v>BID 1134</v>
          </cell>
          <cell r="E41">
            <v>0.89829272999999998</v>
          </cell>
          <cell r="K41">
            <v>0.89829272999999998</v>
          </cell>
          <cell r="N41">
            <v>1.79658546</v>
          </cell>
        </row>
        <row r="42">
          <cell r="A42" t="str">
            <v>BID 1164</v>
          </cell>
          <cell r="G42">
            <v>2.3552758599999999</v>
          </cell>
          <cell r="M42">
            <v>2.3552758599999999</v>
          </cell>
          <cell r="N42">
            <v>4.7105517199999998</v>
          </cell>
        </row>
        <row r="43">
          <cell r="A43" t="str">
            <v>BID 1192</v>
          </cell>
          <cell r="D43">
            <v>0.49487639299999997</v>
          </cell>
          <cell r="J43">
            <v>0.49487639299999997</v>
          </cell>
          <cell r="N43">
            <v>0.98975278599999994</v>
          </cell>
        </row>
        <row r="44">
          <cell r="A44" t="str">
            <v>BID 1193</v>
          </cell>
          <cell r="D44">
            <v>0</v>
          </cell>
          <cell r="J44">
            <v>2.0172524690000002</v>
          </cell>
          <cell r="N44">
            <v>2.0172524690000002</v>
          </cell>
        </row>
        <row r="45">
          <cell r="A45" t="str">
            <v>BID 1201</v>
          </cell>
          <cell r="F45">
            <v>4.5015083959999993</v>
          </cell>
          <cell r="L45">
            <v>4.5015083959999993</v>
          </cell>
          <cell r="N45">
            <v>9.0030167919999986</v>
          </cell>
        </row>
        <row r="46">
          <cell r="A46" t="str">
            <v>BID 1206</v>
          </cell>
          <cell r="D46">
            <v>5.5740668E-2</v>
          </cell>
          <cell r="J46">
            <v>5.5740668E-2</v>
          </cell>
          <cell r="N46">
            <v>0.111481336</v>
          </cell>
        </row>
        <row r="47">
          <cell r="A47" t="str">
            <v>BID 1279</v>
          </cell>
          <cell r="E47">
            <v>3.0710684000000002E-2</v>
          </cell>
          <cell r="K47">
            <v>3.0710684000000002E-2</v>
          </cell>
          <cell r="N47">
            <v>6.1421368000000004E-2</v>
          </cell>
        </row>
        <row r="48">
          <cell r="A48" t="str">
            <v>BID 1287</v>
          </cell>
          <cell r="B48">
            <v>5.6315558069999998</v>
          </cell>
          <cell r="H48">
            <v>5.6315558069999998</v>
          </cell>
          <cell r="N48">
            <v>11.263111614</v>
          </cell>
        </row>
        <row r="49">
          <cell r="A49" t="str">
            <v>BID 1295</v>
          </cell>
          <cell r="C49">
            <v>13.33333333</v>
          </cell>
          <cell r="I49">
            <v>13.33333333</v>
          </cell>
          <cell r="N49">
            <v>26.666666660000001</v>
          </cell>
        </row>
        <row r="50">
          <cell r="A50" t="str">
            <v>BID 1307</v>
          </cell>
          <cell r="E50">
            <v>0.35347475</v>
          </cell>
          <cell r="K50">
            <v>0.35347475</v>
          </cell>
          <cell r="N50">
            <v>0.70694950000000001</v>
          </cell>
        </row>
        <row r="51">
          <cell r="A51" t="str">
            <v>BID 1324</v>
          </cell>
          <cell r="G51">
            <v>16.666666670000001</v>
          </cell>
          <cell r="M51">
            <v>16.666666670000001</v>
          </cell>
          <cell r="N51">
            <v>33.333333340000003</v>
          </cell>
        </row>
        <row r="52">
          <cell r="A52" t="str">
            <v>BID 1325</v>
          </cell>
          <cell r="G52">
            <v>1.9968863E-2</v>
          </cell>
          <cell r="M52">
            <v>1.9968863E-2</v>
          </cell>
          <cell r="N52">
            <v>3.9937726E-2</v>
          </cell>
        </row>
        <row r="53">
          <cell r="A53" t="str">
            <v>BID 1341</v>
          </cell>
          <cell r="D53">
            <v>16.666666670000001</v>
          </cell>
          <cell r="J53">
            <v>16.666666670000001</v>
          </cell>
          <cell r="N53">
            <v>33.333333340000003</v>
          </cell>
        </row>
        <row r="54">
          <cell r="A54" t="str">
            <v>BID 1345</v>
          </cell>
          <cell r="F54">
            <v>0</v>
          </cell>
          <cell r="L54">
            <v>0</v>
          </cell>
          <cell r="N54">
            <v>0</v>
          </cell>
        </row>
        <row r="55">
          <cell r="A55" t="str">
            <v>BID 1452</v>
          </cell>
          <cell r="C55">
            <v>300</v>
          </cell>
          <cell r="I55">
            <v>300</v>
          </cell>
          <cell r="N55">
            <v>600</v>
          </cell>
        </row>
        <row r="56">
          <cell r="A56" t="str">
            <v>BID 1463</v>
          </cell>
          <cell r="D56">
            <v>0</v>
          </cell>
          <cell r="J56">
            <v>0</v>
          </cell>
          <cell r="N56">
            <v>0</v>
          </cell>
        </row>
        <row r="57">
          <cell r="A57" t="str">
            <v>BID 1464</v>
          </cell>
          <cell r="F57">
            <v>0</v>
          </cell>
          <cell r="L57">
            <v>0</v>
          </cell>
          <cell r="N57">
            <v>0</v>
          </cell>
        </row>
        <row r="58">
          <cell r="A58" t="str">
            <v>BID 1517</v>
          </cell>
          <cell r="C58">
            <v>0</v>
          </cell>
          <cell r="G58">
            <v>100</v>
          </cell>
          <cell r="I58">
            <v>0</v>
          </cell>
          <cell r="M58">
            <v>100</v>
          </cell>
          <cell r="N58">
            <v>200</v>
          </cell>
        </row>
        <row r="59">
          <cell r="A59" t="str">
            <v>BID 1575</v>
          </cell>
          <cell r="F59">
            <v>0</v>
          </cell>
          <cell r="L59">
            <v>0</v>
          </cell>
          <cell r="N59">
            <v>0</v>
          </cell>
        </row>
        <row r="60">
          <cell r="A60" t="str">
            <v>BID 1603</v>
          </cell>
          <cell r="F60">
            <v>0</v>
          </cell>
          <cell r="L60">
            <v>0</v>
          </cell>
          <cell r="N60">
            <v>0</v>
          </cell>
        </row>
        <row r="61">
          <cell r="A61" t="str">
            <v>BID 1606</v>
          </cell>
          <cell r="G61">
            <v>0</v>
          </cell>
          <cell r="M61">
            <v>0</v>
          </cell>
          <cell r="N61">
            <v>0</v>
          </cell>
        </row>
        <row r="62">
          <cell r="A62" t="str">
            <v>BID 206</v>
          </cell>
          <cell r="B62">
            <v>3.81858451388766</v>
          </cell>
          <cell r="H62">
            <v>3.81858451388766</v>
          </cell>
          <cell r="N62">
            <v>7.6371690277753199</v>
          </cell>
        </row>
        <row r="63">
          <cell r="A63" t="str">
            <v>BID 214</v>
          </cell>
          <cell r="B63">
            <v>1.11091143163548</v>
          </cell>
          <cell r="N63">
            <v>1.11091143163548</v>
          </cell>
        </row>
        <row r="64">
          <cell r="A64" t="str">
            <v>BID 4</v>
          </cell>
          <cell r="C64">
            <v>8.0321342512908803E-3</v>
          </cell>
          <cell r="I64">
            <v>8.0321342512908803E-3</v>
          </cell>
          <cell r="N64">
            <v>1.6064268502581761E-2</v>
          </cell>
        </row>
        <row r="65">
          <cell r="A65" t="str">
            <v>BID 514</v>
          </cell>
          <cell r="B65">
            <v>4.1075199999999999E-2</v>
          </cell>
          <cell r="H65">
            <v>4.1075199999999999E-2</v>
          </cell>
          <cell r="N65">
            <v>8.2150399999999998E-2</v>
          </cell>
        </row>
        <row r="66">
          <cell r="A66" t="str">
            <v>BID 515</v>
          </cell>
          <cell r="D66">
            <v>1.6788629222193499</v>
          </cell>
          <cell r="J66">
            <v>1.6788629222193499</v>
          </cell>
          <cell r="N66">
            <v>3.3577258444386997</v>
          </cell>
        </row>
        <row r="67">
          <cell r="A67" t="str">
            <v>BID 516</v>
          </cell>
          <cell r="D67">
            <v>1.2719554230987498</v>
          </cell>
          <cell r="J67">
            <v>1.2719554230987498</v>
          </cell>
          <cell r="N67">
            <v>2.5439108461974995</v>
          </cell>
        </row>
        <row r="68">
          <cell r="A68" t="str">
            <v>BID 528</v>
          </cell>
          <cell r="D68">
            <v>0.69943259728408202</v>
          </cell>
          <cell r="J68">
            <v>0.69943259728408202</v>
          </cell>
          <cell r="N68">
            <v>1.398865194568164</v>
          </cell>
        </row>
        <row r="69">
          <cell r="A69" t="str">
            <v>BID 545</v>
          </cell>
          <cell r="F69">
            <v>1.85697962632529</v>
          </cell>
          <cell r="L69">
            <v>1.85697962632529</v>
          </cell>
          <cell r="N69">
            <v>3.71395925265058</v>
          </cell>
        </row>
        <row r="70">
          <cell r="A70" t="str">
            <v>BID 553</v>
          </cell>
          <cell r="B70">
            <v>0.127534667113299</v>
          </cell>
          <cell r="H70">
            <v>0.127534667113299</v>
          </cell>
          <cell r="N70">
            <v>0.255069334226598</v>
          </cell>
        </row>
        <row r="71">
          <cell r="A71" t="str">
            <v>BID 555</v>
          </cell>
          <cell r="F71">
            <v>9.5852864931857393</v>
          </cell>
          <cell r="L71">
            <v>9.5852864931857393</v>
          </cell>
          <cell r="N71">
            <v>19.170572986371479</v>
          </cell>
        </row>
        <row r="72">
          <cell r="A72" t="str">
            <v>BID 583</v>
          </cell>
          <cell r="E72">
            <v>8.9978412632994207</v>
          </cell>
          <cell r="K72">
            <v>8.9978412632994207</v>
          </cell>
          <cell r="N72">
            <v>17.995682526598841</v>
          </cell>
        </row>
        <row r="73">
          <cell r="A73" t="str">
            <v>BID 618</v>
          </cell>
          <cell r="D73">
            <v>1.70581519163461</v>
          </cell>
          <cell r="J73">
            <v>1.70581519163461</v>
          </cell>
          <cell r="N73">
            <v>3.4116303832692201</v>
          </cell>
        </row>
        <row r="74">
          <cell r="A74" t="str">
            <v>BID 619</v>
          </cell>
          <cell r="D74">
            <v>12.9841272513703</v>
          </cell>
          <cell r="J74">
            <v>12.9841272513703</v>
          </cell>
          <cell r="N74">
            <v>25.968254502740599</v>
          </cell>
        </row>
        <row r="75">
          <cell r="A75" t="str">
            <v>BID 621</v>
          </cell>
          <cell r="B75">
            <v>2.04239363651822</v>
          </cell>
          <cell r="H75">
            <v>2.04239363651822</v>
          </cell>
          <cell r="N75">
            <v>4.0847872730364401</v>
          </cell>
        </row>
        <row r="76">
          <cell r="A76" t="str">
            <v>BID 633</v>
          </cell>
          <cell r="F76">
            <v>11.3512228200662</v>
          </cell>
          <cell r="L76">
            <v>11.3512228200662</v>
          </cell>
          <cell r="N76">
            <v>22.7024456401324</v>
          </cell>
        </row>
        <row r="77">
          <cell r="A77" t="str">
            <v>BID 643</v>
          </cell>
          <cell r="E77">
            <v>1.02772007962675</v>
          </cell>
          <cell r="K77">
            <v>1.02772007962675</v>
          </cell>
          <cell r="N77">
            <v>2.0554401592535001</v>
          </cell>
        </row>
        <row r="78">
          <cell r="A78" t="str">
            <v>BID 661</v>
          </cell>
          <cell r="D78">
            <v>0.41505735999999999</v>
          </cell>
          <cell r="J78">
            <v>0.41505739000000003</v>
          </cell>
          <cell r="N78">
            <v>0.83011475000000001</v>
          </cell>
        </row>
        <row r="79">
          <cell r="A79" t="str">
            <v>BID 682</v>
          </cell>
          <cell r="E79">
            <v>9.9546786108669902</v>
          </cell>
          <cell r="K79">
            <v>9.9546786108669902</v>
          </cell>
          <cell r="N79">
            <v>19.90935722173398</v>
          </cell>
        </row>
        <row r="80">
          <cell r="A80" t="str">
            <v>BID 684</v>
          </cell>
          <cell r="E80">
            <v>0.11879910748189301</v>
          </cell>
          <cell r="K80">
            <v>0.11879910748189301</v>
          </cell>
          <cell r="N80">
            <v>0.23759821496378603</v>
          </cell>
        </row>
        <row r="81">
          <cell r="A81" t="str">
            <v>BID 718</v>
          </cell>
          <cell r="D81">
            <v>0.56482353000000007</v>
          </cell>
          <cell r="J81">
            <v>0.56482353000000007</v>
          </cell>
          <cell r="N81">
            <v>1.1296470600000001</v>
          </cell>
        </row>
        <row r="82">
          <cell r="A82" t="str">
            <v>BID 733</v>
          </cell>
          <cell r="G82">
            <v>12.0012093167737</v>
          </cell>
          <cell r="M82">
            <v>12.0012093167737</v>
          </cell>
          <cell r="N82">
            <v>24.0024186335474</v>
          </cell>
        </row>
        <row r="83">
          <cell r="A83" t="str">
            <v>BID 734</v>
          </cell>
          <cell r="G83">
            <v>13.953091071886298</v>
          </cell>
          <cell r="M83">
            <v>13.953091071886298</v>
          </cell>
          <cell r="N83">
            <v>27.906182143772597</v>
          </cell>
        </row>
        <row r="84">
          <cell r="A84" t="str">
            <v>BID 740</v>
          </cell>
          <cell r="B84">
            <v>0.77254437463399206</v>
          </cell>
          <cell r="H84">
            <v>0.77254437463399206</v>
          </cell>
          <cell r="N84">
            <v>1.5450887492679841</v>
          </cell>
        </row>
        <row r="85">
          <cell r="A85" t="str">
            <v>BID 760</v>
          </cell>
          <cell r="B85">
            <v>3.36431814490708</v>
          </cell>
          <cell r="H85">
            <v>3.36431814490708</v>
          </cell>
          <cell r="N85">
            <v>6.7286362898141601</v>
          </cell>
        </row>
        <row r="86">
          <cell r="A86" t="str">
            <v>BID 768</v>
          </cell>
          <cell r="D86">
            <v>0.17748855831736801</v>
          </cell>
          <cell r="J86">
            <v>0.17748855831736801</v>
          </cell>
          <cell r="N86">
            <v>0.35497711663473602</v>
          </cell>
        </row>
        <row r="87">
          <cell r="A87" t="str">
            <v>BID 795</v>
          </cell>
          <cell r="D87">
            <v>12.809753617500201</v>
          </cell>
          <cell r="J87">
            <v>12.809753617500201</v>
          </cell>
          <cell r="N87">
            <v>25.619507235000402</v>
          </cell>
        </row>
        <row r="88">
          <cell r="A88" t="str">
            <v>BID 797</v>
          </cell>
          <cell r="D88">
            <v>6.7416980315078199</v>
          </cell>
          <cell r="J88">
            <v>6.7416980315078199</v>
          </cell>
          <cell r="N88">
            <v>13.48339606301564</v>
          </cell>
        </row>
        <row r="89">
          <cell r="A89" t="str">
            <v>BID 798</v>
          </cell>
          <cell r="D89">
            <v>1.7813770530605699</v>
          </cell>
          <cell r="J89">
            <v>1.7813770530605699</v>
          </cell>
          <cell r="N89">
            <v>3.5627541061211399</v>
          </cell>
        </row>
        <row r="90">
          <cell r="A90" t="str">
            <v>BID 802</v>
          </cell>
          <cell r="D90">
            <v>3.2181461061333998</v>
          </cell>
          <cell r="J90">
            <v>3.2181461061333998</v>
          </cell>
          <cell r="N90">
            <v>6.4362922122667996</v>
          </cell>
        </row>
        <row r="91">
          <cell r="A91" t="str">
            <v>BID 816</v>
          </cell>
          <cell r="G91">
            <v>4.18354986494227</v>
          </cell>
          <cell r="M91">
            <v>4.18354986494227</v>
          </cell>
          <cell r="N91">
            <v>8.36709972988454</v>
          </cell>
        </row>
        <row r="92">
          <cell r="A92" t="str">
            <v>BID 826</v>
          </cell>
          <cell r="B92">
            <v>1.9096770020101699</v>
          </cell>
          <cell r="H92">
            <v>1.9096770020101699</v>
          </cell>
          <cell r="N92">
            <v>3.8193540040203398</v>
          </cell>
        </row>
        <row r="93">
          <cell r="A93" t="str">
            <v>BID 830</v>
          </cell>
          <cell r="G93">
            <v>5.5887633358321196</v>
          </cell>
          <cell r="M93">
            <v>5.5887633358321196</v>
          </cell>
          <cell r="N93">
            <v>11.177526671664239</v>
          </cell>
        </row>
        <row r="94">
          <cell r="A94" t="str">
            <v>BID 845</v>
          </cell>
          <cell r="E94">
            <v>12.8632597662201</v>
          </cell>
          <cell r="K94">
            <v>12.8632597662201</v>
          </cell>
          <cell r="N94">
            <v>25.7265195324402</v>
          </cell>
        </row>
        <row r="95">
          <cell r="A95" t="str">
            <v>BID 855</v>
          </cell>
          <cell r="C95">
            <v>0.84320547999999995</v>
          </cell>
          <cell r="I95">
            <v>0.84320547999999995</v>
          </cell>
          <cell r="N95">
            <v>1.6864109599999999</v>
          </cell>
        </row>
        <row r="96">
          <cell r="A96" t="str">
            <v>BID 857</v>
          </cell>
          <cell r="G96">
            <v>7.6932642107339806</v>
          </cell>
          <cell r="M96">
            <v>7.6932642107339806</v>
          </cell>
          <cell r="N96">
            <v>15.386528421467961</v>
          </cell>
        </row>
        <row r="97">
          <cell r="A97" t="str">
            <v>BID 863</v>
          </cell>
          <cell r="E97">
            <v>2.1218089999999998E-2</v>
          </cell>
          <cell r="K97">
            <v>2.1218089999999998E-2</v>
          </cell>
          <cell r="N97">
            <v>4.2436179999999997E-2</v>
          </cell>
        </row>
        <row r="98">
          <cell r="A98" t="str">
            <v>BID 865</v>
          </cell>
          <cell r="G98">
            <v>35.5331822787333</v>
          </cell>
          <cell r="M98">
            <v>35.5331822787333</v>
          </cell>
          <cell r="N98">
            <v>71.066364557466599</v>
          </cell>
        </row>
        <row r="99">
          <cell r="A99" t="str">
            <v>BID 867</v>
          </cell>
          <cell r="E99">
            <v>0.47034197999999999</v>
          </cell>
          <cell r="K99">
            <v>0.47034197999999999</v>
          </cell>
          <cell r="N99">
            <v>0.94068395999999999</v>
          </cell>
        </row>
        <row r="100">
          <cell r="A100" t="str">
            <v>BID 871</v>
          </cell>
          <cell r="G100">
            <v>13.016093564849701</v>
          </cell>
          <cell r="M100">
            <v>13.016093564849701</v>
          </cell>
          <cell r="N100">
            <v>26.032187129699402</v>
          </cell>
        </row>
        <row r="101">
          <cell r="A101" t="str">
            <v>BID 899</v>
          </cell>
          <cell r="D101">
            <v>5.1099122705876292</v>
          </cell>
          <cell r="G101">
            <v>4.2407410000000006E-2</v>
          </cell>
          <cell r="J101">
            <v>5.1099122705876292</v>
          </cell>
          <cell r="M101">
            <v>4.2407410000000006E-2</v>
          </cell>
          <cell r="N101">
            <v>10.304639361175258</v>
          </cell>
        </row>
        <row r="102">
          <cell r="A102" t="str">
            <v>BID 907</v>
          </cell>
          <cell r="D102">
            <v>0.64739437</v>
          </cell>
          <cell r="J102">
            <v>0.64739437</v>
          </cell>
          <cell r="N102">
            <v>1.29478874</v>
          </cell>
        </row>
        <row r="103">
          <cell r="A103" t="str">
            <v>BID 925</v>
          </cell>
          <cell r="G103">
            <v>0.47286607000000003</v>
          </cell>
          <cell r="M103">
            <v>0.47286607000000003</v>
          </cell>
          <cell r="N103">
            <v>0.94573214000000005</v>
          </cell>
        </row>
        <row r="104">
          <cell r="A104" t="str">
            <v>BID 925/OC</v>
          </cell>
          <cell r="D104">
            <v>0.58575017500000004</v>
          </cell>
          <cell r="J104">
            <v>0.58575017500000004</v>
          </cell>
          <cell r="N104">
            <v>1.1715003500000001</v>
          </cell>
        </row>
        <row r="105">
          <cell r="A105" t="str">
            <v>BID 932</v>
          </cell>
          <cell r="G105">
            <v>0.9375</v>
          </cell>
          <cell r="M105">
            <v>0.9375</v>
          </cell>
          <cell r="N105">
            <v>1.875</v>
          </cell>
        </row>
        <row r="106">
          <cell r="A106" t="str">
            <v>BID 940</v>
          </cell>
          <cell r="C106">
            <v>0</v>
          </cell>
          <cell r="I106">
            <v>2.8621258309999997</v>
          </cell>
          <cell r="N106">
            <v>2.8621258309999997</v>
          </cell>
        </row>
        <row r="107">
          <cell r="A107" t="str">
            <v>BID 961</v>
          </cell>
          <cell r="G107">
            <v>15.962</v>
          </cell>
          <cell r="M107">
            <v>15.962</v>
          </cell>
          <cell r="N107">
            <v>31.923999999999999</v>
          </cell>
        </row>
        <row r="108">
          <cell r="A108" t="str">
            <v>BID 962</v>
          </cell>
          <cell r="C108">
            <v>1.868181262</v>
          </cell>
          <cell r="I108">
            <v>1.868181262</v>
          </cell>
          <cell r="N108">
            <v>3.736362524</v>
          </cell>
        </row>
        <row r="109">
          <cell r="A109" t="str">
            <v>BID 979</v>
          </cell>
          <cell r="C109">
            <v>11.913592098999999</v>
          </cell>
          <cell r="I109">
            <v>11.913592098999999</v>
          </cell>
          <cell r="N109">
            <v>23.827184197999998</v>
          </cell>
        </row>
        <row r="110">
          <cell r="A110" t="str">
            <v>BID 989</v>
          </cell>
          <cell r="D110">
            <v>0.88438321600000003</v>
          </cell>
          <cell r="J110">
            <v>0.88438321600000003</v>
          </cell>
          <cell r="N110">
            <v>1.7687664320000001</v>
          </cell>
        </row>
        <row r="111">
          <cell r="A111" t="str">
            <v>BID 996</v>
          </cell>
          <cell r="D111">
            <v>0.45856140999999995</v>
          </cell>
          <cell r="J111">
            <v>0.45856140999999995</v>
          </cell>
          <cell r="N111">
            <v>0.91712281999999989</v>
          </cell>
        </row>
        <row r="112">
          <cell r="A112" t="str">
            <v>BID CBA</v>
          </cell>
          <cell r="F112">
            <v>2.7966498480000004</v>
          </cell>
          <cell r="L112">
            <v>2.7966498480000004</v>
          </cell>
          <cell r="N112">
            <v>5.5932996960000008</v>
          </cell>
        </row>
        <row r="113">
          <cell r="A113" t="str">
            <v>BIRF 302</v>
          </cell>
          <cell r="G113">
            <v>0.13857376999999999</v>
          </cell>
          <cell r="M113">
            <v>0.13857376999999999</v>
          </cell>
          <cell r="N113">
            <v>0.27714753999999997</v>
          </cell>
        </row>
        <row r="114">
          <cell r="A114" t="str">
            <v>BIRF 3280</v>
          </cell>
          <cell r="E114">
            <v>9.0114366720000003</v>
          </cell>
          <cell r="K114">
            <v>7.4697644620000005</v>
          </cell>
          <cell r="N114">
            <v>16.481201134000003</v>
          </cell>
        </row>
        <row r="115">
          <cell r="A115" t="str">
            <v>BIRF 3281</v>
          </cell>
          <cell r="F115">
            <v>1.7077424699999999</v>
          </cell>
          <cell r="L115">
            <v>1.8356868</v>
          </cell>
          <cell r="N115">
            <v>3.5434292699999999</v>
          </cell>
        </row>
        <row r="116">
          <cell r="A116" t="str">
            <v>BIRF 3291</v>
          </cell>
          <cell r="D116">
            <v>12.5</v>
          </cell>
          <cell r="J116">
            <v>12.5</v>
          </cell>
          <cell r="N116">
            <v>25</v>
          </cell>
        </row>
        <row r="117">
          <cell r="A117" t="str">
            <v>BIRF 3292</v>
          </cell>
          <cell r="D117">
            <v>0.95935999999999999</v>
          </cell>
          <cell r="J117">
            <v>0.95935999999999999</v>
          </cell>
          <cell r="N117">
            <v>1.91872</v>
          </cell>
        </row>
        <row r="118">
          <cell r="A118" t="str">
            <v>BIRF 3297</v>
          </cell>
          <cell r="D118">
            <v>1.35653</v>
          </cell>
          <cell r="J118">
            <v>1.3793028999999999</v>
          </cell>
          <cell r="N118">
            <v>2.7358329000000001</v>
          </cell>
        </row>
        <row r="119">
          <cell r="A119" t="str">
            <v>BIRF 3362</v>
          </cell>
          <cell r="D119">
            <v>0.96</v>
          </cell>
          <cell r="J119">
            <v>0.96</v>
          </cell>
          <cell r="N119">
            <v>1.92</v>
          </cell>
        </row>
        <row r="120">
          <cell r="A120" t="str">
            <v>BIRF 3394</v>
          </cell>
          <cell r="D120">
            <v>17.215</v>
          </cell>
          <cell r="J120">
            <v>17.88</v>
          </cell>
          <cell r="N120">
            <v>35.094999999999999</v>
          </cell>
        </row>
        <row r="121">
          <cell r="A121" t="str">
            <v>BIRF 343</v>
          </cell>
          <cell r="B121">
            <v>0.16967599999999999</v>
          </cell>
          <cell r="H121">
            <v>0.16967599999999999</v>
          </cell>
          <cell r="N121">
            <v>0.33935199999999999</v>
          </cell>
        </row>
        <row r="122">
          <cell r="A122" t="str">
            <v>BIRF 3460</v>
          </cell>
          <cell r="F122">
            <v>0.82952760000000003</v>
          </cell>
          <cell r="L122">
            <v>0.82952760000000003</v>
          </cell>
          <cell r="N122">
            <v>1.6590552000000001</v>
          </cell>
        </row>
        <row r="123">
          <cell r="A123" t="str">
            <v>BIRF 352</v>
          </cell>
          <cell r="G123">
            <v>4.5855817E-2</v>
          </cell>
          <cell r="M123">
            <v>4.5855817E-2</v>
          </cell>
          <cell r="N123">
            <v>9.1711634E-2</v>
          </cell>
        </row>
        <row r="124">
          <cell r="A124" t="str">
            <v>BIRF 3520</v>
          </cell>
          <cell r="F124">
            <v>14.68</v>
          </cell>
          <cell r="L124">
            <v>15.24</v>
          </cell>
          <cell r="N124">
            <v>29.92</v>
          </cell>
        </row>
        <row r="125">
          <cell r="A125" t="str">
            <v>BIRF 3521</v>
          </cell>
          <cell r="F125">
            <v>8.1683228299999993</v>
          </cell>
          <cell r="L125">
            <v>8.4775545999999995</v>
          </cell>
          <cell r="N125">
            <v>16.645877429999999</v>
          </cell>
        </row>
        <row r="126">
          <cell r="A126" t="str">
            <v>BIRF 3555</v>
          </cell>
          <cell r="D126">
            <v>22.5</v>
          </cell>
          <cell r="J126">
            <v>22.5</v>
          </cell>
          <cell r="N126">
            <v>45</v>
          </cell>
        </row>
        <row r="127">
          <cell r="A127" t="str">
            <v>BIRF 3556</v>
          </cell>
          <cell r="B127">
            <v>14.145</v>
          </cell>
          <cell r="H127">
            <v>14.68</v>
          </cell>
          <cell r="N127">
            <v>28.824999999999999</v>
          </cell>
        </row>
        <row r="128">
          <cell r="A128" t="str">
            <v>BIRF 3558</v>
          </cell>
          <cell r="F128">
            <v>20</v>
          </cell>
          <cell r="L128">
            <v>20</v>
          </cell>
          <cell r="N128">
            <v>40</v>
          </cell>
        </row>
        <row r="129">
          <cell r="A129" t="str">
            <v>BIRF 3611</v>
          </cell>
          <cell r="G129">
            <v>16.252800000000001</v>
          </cell>
          <cell r="M129">
            <v>16.252800000000001</v>
          </cell>
          <cell r="N129">
            <v>32.505600000000001</v>
          </cell>
        </row>
        <row r="130">
          <cell r="A130" t="str">
            <v>BIRF 3643</v>
          </cell>
          <cell r="F130">
            <v>4.9783999999999997</v>
          </cell>
          <cell r="L130">
            <v>4.9783999999999997</v>
          </cell>
          <cell r="N130">
            <v>9.9567999999999994</v>
          </cell>
        </row>
        <row r="131">
          <cell r="A131" t="str">
            <v>BIRF 3709</v>
          </cell>
          <cell r="B131">
            <v>6.6467400000000003</v>
          </cell>
          <cell r="H131">
            <v>6.6467400000000003</v>
          </cell>
          <cell r="N131">
            <v>13.293480000000001</v>
          </cell>
        </row>
        <row r="132">
          <cell r="A132" t="str">
            <v>BIRF 3710</v>
          </cell>
          <cell r="D132">
            <v>0.34299999999999997</v>
          </cell>
          <cell r="J132">
            <v>0.34299999999999997</v>
          </cell>
          <cell r="N132">
            <v>0.68599999999999994</v>
          </cell>
        </row>
        <row r="133">
          <cell r="A133" t="str">
            <v>BIRF 3794</v>
          </cell>
          <cell r="F133">
            <v>8.3864314599999989</v>
          </cell>
          <cell r="L133">
            <v>8.3864314599999989</v>
          </cell>
          <cell r="N133">
            <v>16.772862919999998</v>
          </cell>
        </row>
        <row r="134">
          <cell r="A134" t="str">
            <v>BIRF 3836</v>
          </cell>
          <cell r="D134">
            <v>15</v>
          </cell>
          <cell r="J134">
            <v>15</v>
          </cell>
          <cell r="N134">
            <v>30</v>
          </cell>
        </row>
        <row r="135">
          <cell r="A135" t="str">
            <v>BIRF 3860</v>
          </cell>
          <cell r="F135">
            <v>9.4817456629999999</v>
          </cell>
          <cell r="L135">
            <v>9.4817456629999999</v>
          </cell>
          <cell r="N135">
            <v>18.963491326</v>
          </cell>
        </row>
        <row r="136">
          <cell r="A136" t="str">
            <v>BIRF 3877</v>
          </cell>
          <cell r="E136">
            <v>11.125616056</v>
          </cell>
          <cell r="K136">
            <v>11.125616056</v>
          </cell>
          <cell r="N136">
            <v>22.251232112</v>
          </cell>
        </row>
        <row r="137">
          <cell r="A137" t="str">
            <v>BIRF 3878</v>
          </cell>
          <cell r="C137">
            <v>25</v>
          </cell>
          <cell r="I137">
            <v>25</v>
          </cell>
          <cell r="N137">
            <v>50</v>
          </cell>
        </row>
        <row r="138">
          <cell r="A138" t="str">
            <v>BIRF 3921</v>
          </cell>
          <cell r="E138">
            <v>6.4135</v>
          </cell>
          <cell r="K138">
            <v>6.4135</v>
          </cell>
          <cell r="N138">
            <v>12.827</v>
          </cell>
        </row>
        <row r="139">
          <cell r="A139" t="str">
            <v>BIRF 3926</v>
          </cell>
          <cell r="C139">
            <v>27.777777659999998</v>
          </cell>
          <cell r="I139">
            <v>27.777777659999998</v>
          </cell>
          <cell r="N139">
            <v>55.555555319999996</v>
          </cell>
        </row>
        <row r="140">
          <cell r="A140" t="str">
            <v>BIRF 3927</v>
          </cell>
          <cell r="E140">
            <v>1.3862619600000001</v>
          </cell>
          <cell r="K140">
            <v>1.3862619600000001</v>
          </cell>
          <cell r="N140">
            <v>2.7725239200000003</v>
          </cell>
        </row>
        <row r="141">
          <cell r="A141" t="str">
            <v>BIRF 3931</v>
          </cell>
          <cell r="D141">
            <v>3.7231199999999998</v>
          </cell>
          <cell r="J141">
            <v>3.7231199999999998</v>
          </cell>
          <cell r="N141">
            <v>7.4462399999999995</v>
          </cell>
        </row>
        <row r="142">
          <cell r="A142" t="str">
            <v>BIRF 3948</v>
          </cell>
          <cell r="D142">
            <v>0.52742789899999998</v>
          </cell>
          <cell r="J142">
            <v>0.52742789899999998</v>
          </cell>
          <cell r="N142">
            <v>1.054855798</v>
          </cell>
        </row>
        <row r="143">
          <cell r="A143" t="str">
            <v>BIRF 3957</v>
          </cell>
          <cell r="C143">
            <v>8.4426269299999994</v>
          </cell>
          <cell r="I143">
            <v>8.4426269299999994</v>
          </cell>
          <cell r="N143">
            <v>16.885253859999999</v>
          </cell>
        </row>
        <row r="144">
          <cell r="A144" t="str">
            <v>BIRF 3958</v>
          </cell>
          <cell r="C144">
            <v>0.49724511199999999</v>
          </cell>
          <cell r="I144">
            <v>0.49724511199999999</v>
          </cell>
          <cell r="N144">
            <v>0.99449022399999998</v>
          </cell>
        </row>
        <row r="145">
          <cell r="A145" t="str">
            <v>BIRF 3960</v>
          </cell>
          <cell r="E145">
            <v>1.1284000000000001</v>
          </cell>
          <cell r="K145">
            <v>1.1284000000000001</v>
          </cell>
          <cell r="N145">
            <v>2.2568000000000001</v>
          </cell>
        </row>
        <row r="146">
          <cell r="A146" t="str">
            <v>BIRF 3971</v>
          </cell>
          <cell r="F146">
            <v>4.6810999999999998</v>
          </cell>
          <cell r="L146">
            <v>4.6810999999999998</v>
          </cell>
          <cell r="N146">
            <v>9.3621999999999996</v>
          </cell>
        </row>
        <row r="147">
          <cell r="A147" t="str">
            <v>BIRF 4002</v>
          </cell>
          <cell r="D147">
            <v>13.888888810000001</v>
          </cell>
          <cell r="J147">
            <v>13.888888810000001</v>
          </cell>
          <cell r="N147">
            <v>27.777777620000002</v>
          </cell>
        </row>
        <row r="148">
          <cell r="A148" t="str">
            <v>BIRF 4003</v>
          </cell>
          <cell r="B148">
            <v>5</v>
          </cell>
          <cell r="H148">
            <v>5</v>
          </cell>
          <cell r="N148">
            <v>10</v>
          </cell>
        </row>
        <row r="149">
          <cell r="A149" t="str">
            <v>BIRF 4004</v>
          </cell>
          <cell r="B149">
            <v>1.20150504</v>
          </cell>
          <cell r="H149">
            <v>1.20150504</v>
          </cell>
          <cell r="N149">
            <v>2.40301008</v>
          </cell>
        </row>
        <row r="150">
          <cell r="A150" t="str">
            <v>BIRF 4085</v>
          </cell>
          <cell r="E150">
            <v>0.31323763700000001</v>
          </cell>
          <cell r="K150">
            <v>0.31323763700000001</v>
          </cell>
          <cell r="N150">
            <v>0.62647527400000003</v>
          </cell>
        </row>
        <row r="151">
          <cell r="A151" t="str">
            <v>BIRF 4093</v>
          </cell>
          <cell r="D151">
            <v>13.727459413</v>
          </cell>
          <cell r="J151">
            <v>13.727459413</v>
          </cell>
          <cell r="N151">
            <v>27.454918826</v>
          </cell>
        </row>
        <row r="152">
          <cell r="A152" t="str">
            <v>BIRF 4116</v>
          </cell>
          <cell r="C152">
            <v>15</v>
          </cell>
          <cell r="I152">
            <v>15</v>
          </cell>
          <cell r="N152">
            <v>30</v>
          </cell>
        </row>
        <row r="153">
          <cell r="A153" t="str">
            <v>BIRF 4117</v>
          </cell>
          <cell r="C153">
            <v>9.1524183509999997</v>
          </cell>
          <cell r="I153">
            <v>9.1524183509999997</v>
          </cell>
          <cell r="N153">
            <v>18.304836701999999</v>
          </cell>
        </row>
        <row r="154">
          <cell r="A154" t="str">
            <v>BIRF 4131</v>
          </cell>
          <cell r="E154">
            <v>1</v>
          </cell>
          <cell r="K154">
            <v>1</v>
          </cell>
          <cell r="N154">
            <v>2</v>
          </cell>
        </row>
        <row r="155">
          <cell r="A155" t="str">
            <v>BIRF 4150</v>
          </cell>
          <cell r="D155">
            <v>4.029716466</v>
          </cell>
          <cell r="J155">
            <v>4.029716466</v>
          </cell>
          <cell r="N155">
            <v>8.059432932</v>
          </cell>
        </row>
        <row r="156">
          <cell r="A156" t="str">
            <v>BIRF 4163</v>
          </cell>
          <cell r="G156">
            <v>7.6470646030000005</v>
          </cell>
          <cell r="M156">
            <v>7.6470646030000005</v>
          </cell>
          <cell r="N156">
            <v>15.294129206000001</v>
          </cell>
        </row>
        <row r="157">
          <cell r="A157" t="str">
            <v>BIRF 4164</v>
          </cell>
          <cell r="B157">
            <v>5</v>
          </cell>
          <cell r="H157">
            <v>5</v>
          </cell>
          <cell r="N157">
            <v>10</v>
          </cell>
        </row>
        <row r="158">
          <cell r="A158" t="str">
            <v>BIRF 4168</v>
          </cell>
          <cell r="G158">
            <v>0.74906135600000001</v>
          </cell>
          <cell r="M158">
            <v>0.74906135600000001</v>
          </cell>
          <cell r="N158">
            <v>1.498122712</v>
          </cell>
        </row>
        <row r="159">
          <cell r="A159" t="str">
            <v>BIRF 4195</v>
          </cell>
          <cell r="D159">
            <v>9.9977800000000006</v>
          </cell>
          <cell r="J159">
            <v>9.9977800000000006</v>
          </cell>
          <cell r="N159">
            <v>19.995560000000001</v>
          </cell>
        </row>
        <row r="160">
          <cell r="A160" t="str">
            <v>BIRF 4212</v>
          </cell>
          <cell r="D160">
            <v>2.9183259530000001</v>
          </cell>
          <cell r="J160">
            <v>2.9183259530000001</v>
          </cell>
          <cell r="N160">
            <v>5.8366519060000002</v>
          </cell>
        </row>
        <row r="161">
          <cell r="A161" t="str">
            <v>BIRF 4218</v>
          </cell>
          <cell r="F161">
            <v>2.4998999999999998</v>
          </cell>
          <cell r="L161">
            <v>2.4998999999999998</v>
          </cell>
          <cell r="N161">
            <v>4.9997999999999996</v>
          </cell>
        </row>
        <row r="162">
          <cell r="A162" t="str">
            <v>BIRF 4219</v>
          </cell>
          <cell r="F162">
            <v>3.75</v>
          </cell>
          <cell r="L162">
            <v>3.75</v>
          </cell>
          <cell r="N162">
            <v>7.5</v>
          </cell>
        </row>
        <row r="163">
          <cell r="A163" t="str">
            <v>BIRF 4220</v>
          </cell>
          <cell r="F163">
            <v>1.7499</v>
          </cell>
          <cell r="L163">
            <v>1.7499</v>
          </cell>
          <cell r="N163">
            <v>3.4998</v>
          </cell>
        </row>
        <row r="164">
          <cell r="A164" t="str">
            <v>BIRF 4221</v>
          </cell>
          <cell r="F164">
            <v>5</v>
          </cell>
          <cell r="L164">
            <v>5</v>
          </cell>
          <cell r="N164">
            <v>10</v>
          </cell>
        </row>
        <row r="165">
          <cell r="A165" t="str">
            <v>BIRF 4273</v>
          </cell>
          <cell r="C165">
            <v>1.8156000000000001</v>
          </cell>
          <cell r="I165">
            <v>1.8156000000000001</v>
          </cell>
          <cell r="N165">
            <v>3.6312000000000002</v>
          </cell>
        </row>
        <row r="166">
          <cell r="A166" t="str">
            <v>BIRF 4281</v>
          </cell>
          <cell r="E166">
            <v>0.2999</v>
          </cell>
          <cell r="K166">
            <v>0.2999</v>
          </cell>
          <cell r="N166">
            <v>0.5998</v>
          </cell>
        </row>
        <row r="167">
          <cell r="A167" t="str">
            <v>BIRF 4282</v>
          </cell>
          <cell r="D167">
            <v>1.3681000000000001</v>
          </cell>
          <cell r="J167">
            <v>1.3681000000000001</v>
          </cell>
          <cell r="N167">
            <v>2.7362000000000002</v>
          </cell>
        </row>
        <row r="168">
          <cell r="A168" t="str">
            <v>BIRF 4295</v>
          </cell>
          <cell r="F168">
            <v>21.444956012999999</v>
          </cell>
          <cell r="L168">
            <v>21.444956012999999</v>
          </cell>
          <cell r="N168">
            <v>42.889912025999998</v>
          </cell>
        </row>
        <row r="169">
          <cell r="A169" t="str">
            <v>BIRF 4313</v>
          </cell>
          <cell r="F169">
            <v>5.9256000000000002</v>
          </cell>
          <cell r="L169">
            <v>5.9256000000000002</v>
          </cell>
          <cell r="N169">
            <v>11.8512</v>
          </cell>
        </row>
        <row r="170">
          <cell r="A170" t="str">
            <v>BIRF 4314</v>
          </cell>
          <cell r="F170">
            <v>0.177998248</v>
          </cell>
          <cell r="L170">
            <v>0.177998248</v>
          </cell>
          <cell r="N170">
            <v>0.355996496</v>
          </cell>
        </row>
        <row r="171">
          <cell r="A171" t="str">
            <v>BIRF 4366</v>
          </cell>
          <cell r="C171">
            <v>14.2</v>
          </cell>
          <cell r="I171">
            <v>14.2</v>
          </cell>
          <cell r="N171">
            <v>28.4</v>
          </cell>
        </row>
        <row r="172">
          <cell r="A172" t="str">
            <v>BIRF 4398</v>
          </cell>
          <cell r="E172">
            <v>3.5186691140000002</v>
          </cell>
          <cell r="K172">
            <v>3.6227424259999998</v>
          </cell>
          <cell r="N172">
            <v>7.14141154</v>
          </cell>
        </row>
        <row r="173">
          <cell r="A173" t="str">
            <v>BIRF 4405-1</v>
          </cell>
          <cell r="E173">
            <v>62.5</v>
          </cell>
          <cell r="N173">
            <v>62.5</v>
          </cell>
        </row>
        <row r="174">
          <cell r="A174" t="str">
            <v>BIRF 4423</v>
          </cell>
          <cell r="D174">
            <v>0.601277595</v>
          </cell>
          <cell r="J174">
            <v>0.601277595</v>
          </cell>
          <cell r="N174">
            <v>1.20255519</v>
          </cell>
        </row>
        <row r="175">
          <cell r="A175" t="str">
            <v>BIRF 4454</v>
          </cell>
          <cell r="C175">
            <v>0.14016709099999999</v>
          </cell>
          <cell r="I175">
            <v>0.14016709099999999</v>
          </cell>
          <cell r="N175">
            <v>0.28033418199999999</v>
          </cell>
        </row>
        <row r="176">
          <cell r="A176" t="str">
            <v>BIRF 4459</v>
          </cell>
          <cell r="E176">
            <v>0.5</v>
          </cell>
          <cell r="K176">
            <v>0.5</v>
          </cell>
          <cell r="N176">
            <v>1</v>
          </cell>
        </row>
        <row r="177">
          <cell r="A177" t="str">
            <v>BIRF 4472</v>
          </cell>
          <cell r="G177">
            <v>1.8E-3</v>
          </cell>
          <cell r="M177">
            <v>1.8500000000000001E-3</v>
          </cell>
          <cell r="N177">
            <v>3.65E-3</v>
          </cell>
        </row>
        <row r="178">
          <cell r="A178" t="str">
            <v>BIRF 4484</v>
          </cell>
          <cell r="B178">
            <v>0.58257875800000003</v>
          </cell>
          <cell r="H178">
            <v>0.58257875800000003</v>
          </cell>
          <cell r="N178">
            <v>1.1651575160000001</v>
          </cell>
        </row>
        <row r="179">
          <cell r="A179" t="str">
            <v>BIRF 4516</v>
          </cell>
          <cell r="C179">
            <v>2.5308266480000001</v>
          </cell>
          <cell r="I179">
            <v>2.5308266480000001</v>
          </cell>
          <cell r="N179">
            <v>5.0616532960000002</v>
          </cell>
        </row>
        <row r="180">
          <cell r="A180" t="str">
            <v>BIRF 4578</v>
          </cell>
          <cell r="E180">
            <v>2.2849999989999996</v>
          </cell>
          <cell r="K180">
            <v>2.2849999989999996</v>
          </cell>
          <cell r="N180">
            <v>4.5699999979999992</v>
          </cell>
        </row>
        <row r="181">
          <cell r="A181" t="str">
            <v>BIRF 4580</v>
          </cell>
          <cell r="G181">
            <v>0.14838321799999998</v>
          </cell>
          <cell r="M181">
            <v>0.14838321799999998</v>
          </cell>
          <cell r="N181">
            <v>0.29676643599999997</v>
          </cell>
        </row>
        <row r="182">
          <cell r="A182" t="str">
            <v>BIRF 4585</v>
          </cell>
          <cell r="E182">
            <v>11.399999999</v>
          </cell>
          <cell r="K182">
            <v>11.399999999</v>
          </cell>
          <cell r="N182">
            <v>22.799999998000001</v>
          </cell>
        </row>
        <row r="183">
          <cell r="A183" t="str">
            <v>BIRF 4586</v>
          </cell>
          <cell r="E183">
            <v>2.362673085</v>
          </cell>
          <cell r="K183">
            <v>2.362673085</v>
          </cell>
          <cell r="N183">
            <v>4.7253461699999999</v>
          </cell>
        </row>
        <row r="184">
          <cell r="A184" t="str">
            <v>BIRF 4634</v>
          </cell>
          <cell r="D184">
            <v>10.164999998999999</v>
          </cell>
          <cell r="J184">
            <v>10.164999998999999</v>
          </cell>
          <cell r="N184">
            <v>20.329999997999998</v>
          </cell>
        </row>
        <row r="185">
          <cell r="A185" t="str">
            <v>BIRF 4640</v>
          </cell>
          <cell r="E185">
            <v>0.18937759899999998</v>
          </cell>
          <cell r="K185">
            <v>0.18937759899999998</v>
          </cell>
          <cell r="N185">
            <v>0.37875519799999996</v>
          </cell>
        </row>
        <row r="186">
          <cell r="A186" t="str">
            <v>BIRF 7075</v>
          </cell>
          <cell r="C186">
            <v>12</v>
          </cell>
          <cell r="I186">
            <v>12</v>
          </cell>
          <cell r="N186">
            <v>24</v>
          </cell>
        </row>
        <row r="187">
          <cell r="A187" t="str">
            <v>BIRF 7157</v>
          </cell>
          <cell r="E187">
            <v>0</v>
          </cell>
          <cell r="K187">
            <v>0</v>
          </cell>
          <cell r="N187">
            <v>0</v>
          </cell>
        </row>
        <row r="188">
          <cell r="A188" t="str">
            <v>BIRF 7171</v>
          </cell>
          <cell r="C188">
            <v>14.1</v>
          </cell>
          <cell r="I188">
            <v>14.55</v>
          </cell>
          <cell r="N188">
            <v>28.65</v>
          </cell>
        </row>
        <row r="189">
          <cell r="A189" t="str">
            <v>BIRF 7199</v>
          </cell>
          <cell r="E189">
            <v>16.32</v>
          </cell>
          <cell r="K189">
            <v>16.920000000000002</v>
          </cell>
          <cell r="N189">
            <v>33.24</v>
          </cell>
        </row>
        <row r="190">
          <cell r="A190" t="str">
            <v>BIRF 7242</v>
          </cell>
          <cell r="G190">
            <v>0</v>
          </cell>
          <cell r="M190">
            <v>0</v>
          </cell>
          <cell r="N190">
            <v>0</v>
          </cell>
        </row>
        <row r="191">
          <cell r="A191" t="str">
            <v>BIRF 7268</v>
          </cell>
          <cell r="E191">
            <v>0</v>
          </cell>
          <cell r="K191">
            <v>0</v>
          </cell>
          <cell r="N191">
            <v>0</v>
          </cell>
        </row>
        <row r="192">
          <cell r="A192" t="str">
            <v>BIRF 7295</v>
          </cell>
          <cell r="C192">
            <v>0</v>
          </cell>
          <cell r="I192">
            <v>0</v>
          </cell>
          <cell r="N192">
            <v>0</v>
          </cell>
        </row>
        <row r="193">
          <cell r="A193" t="str">
            <v>BNA/NASA</v>
          </cell>
          <cell r="B193">
            <v>8.621008999999999</v>
          </cell>
          <cell r="H193">
            <v>8.7318649999999991</v>
          </cell>
          <cell r="N193">
            <v>17.352874</v>
          </cell>
        </row>
        <row r="194">
          <cell r="A194" t="str">
            <v>BNA/PROVLP</v>
          </cell>
          <cell r="E194">
            <v>1.55352882159482</v>
          </cell>
          <cell r="N194">
            <v>1.55352882159482</v>
          </cell>
        </row>
        <row r="195">
          <cell r="A195" t="str">
            <v>BNA/SALUD</v>
          </cell>
          <cell r="G195">
            <v>5.93547464968153</v>
          </cell>
          <cell r="M195">
            <v>5.93547464968153</v>
          </cell>
          <cell r="N195">
            <v>11.87094929936306</v>
          </cell>
        </row>
        <row r="196">
          <cell r="A196" t="str">
            <v>BNA/TESORO/BCO</v>
          </cell>
          <cell r="F196">
            <v>7.646709129511671E-2</v>
          </cell>
          <cell r="L196">
            <v>7.646709129511671E-2</v>
          </cell>
          <cell r="N196">
            <v>0.15293418259023342</v>
          </cell>
        </row>
        <row r="197">
          <cell r="A197" t="str">
            <v>BNLH/PROVMI</v>
          </cell>
          <cell r="E197">
            <v>0.32500000000000001</v>
          </cell>
          <cell r="K197">
            <v>0.32500000000000001</v>
          </cell>
          <cell r="N197">
            <v>0.65</v>
          </cell>
        </row>
        <row r="198">
          <cell r="A198" t="str">
            <v>BODEN 15 USD</v>
          </cell>
          <cell r="E198">
            <v>0</v>
          </cell>
          <cell r="K198">
            <v>0</v>
          </cell>
          <cell r="N198">
            <v>0</v>
          </cell>
        </row>
        <row r="199">
          <cell r="A199" t="str">
            <v>BODEN 2007 - II</v>
          </cell>
          <cell r="C199">
            <v>63.46490139301023</v>
          </cell>
          <cell r="N199">
            <v>63.46490139301023</v>
          </cell>
        </row>
        <row r="200">
          <cell r="A200" t="str">
            <v>BODEN 2012 - II</v>
          </cell>
          <cell r="C200">
            <v>0</v>
          </cell>
          <cell r="I200">
            <v>45.980799879999999</v>
          </cell>
          <cell r="N200">
            <v>45.980799879999999</v>
          </cell>
        </row>
        <row r="201">
          <cell r="A201" t="str">
            <v>BODEN 2014 ($+CER)</v>
          </cell>
          <cell r="D201">
            <v>0</v>
          </cell>
          <cell r="J201">
            <v>0</v>
          </cell>
          <cell r="N201">
            <v>0</v>
          </cell>
        </row>
        <row r="202">
          <cell r="A202" t="str">
            <v>BOGAR</v>
          </cell>
          <cell r="B202">
            <v>45.508553750566819</v>
          </cell>
          <cell r="C202">
            <v>45.508553750566819</v>
          </cell>
          <cell r="D202">
            <v>45.508553750566819</v>
          </cell>
          <cell r="E202">
            <v>45.508553750566819</v>
          </cell>
          <cell r="F202">
            <v>45.508553750566819</v>
          </cell>
          <cell r="G202">
            <v>45.508553750566819</v>
          </cell>
          <cell r="H202">
            <v>45.508553750566819</v>
          </cell>
          <cell r="I202">
            <v>45.508553750566819</v>
          </cell>
          <cell r="J202">
            <v>45.508553750566819</v>
          </cell>
          <cell r="K202">
            <v>45.508553750566819</v>
          </cell>
          <cell r="L202">
            <v>45.508553750566819</v>
          </cell>
          <cell r="M202">
            <v>45.508553750566819</v>
          </cell>
          <cell r="N202">
            <v>546.10264500680182</v>
          </cell>
        </row>
        <row r="203">
          <cell r="A203" t="str">
            <v>Bono 2013 $</v>
          </cell>
          <cell r="E203">
            <v>1.58220620888158</v>
          </cell>
          <cell r="K203">
            <v>1.58220620888158</v>
          </cell>
          <cell r="N203">
            <v>3.1644124177631601</v>
          </cell>
        </row>
        <row r="204">
          <cell r="A204" t="str">
            <v>BONOS/PROVSJ</v>
          </cell>
          <cell r="G204">
            <v>0</v>
          </cell>
          <cell r="M204">
            <v>7.6337192283629998</v>
          </cell>
          <cell r="N204">
            <v>7.6337192283629998</v>
          </cell>
        </row>
        <row r="205">
          <cell r="A205" t="str">
            <v>BP06/B450-Fid1</v>
          </cell>
          <cell r="B205">
            <v>0</v>
          </cell>
          <cell r="C205">
            <v>0</v>
          </cell>
          <cell r="E205">
            <v>0</v>
          </cell>
          <cell r="F205">
            <v>0</v>
          </cell>
          <cell r="H205">
            <v>0</v>
          </cell>
          <cell r="I205">
            <v>4.0177469622963098E-2</v>
          </cell>
          <cell r="N205">
            <v>4.0177469622963098E-2</v>
          </cell>
        </row>
        <row r="206">
          <cell r="A206" t="str">
            <v>BP07/B450</v>
          </cell>
          <cell r="B206">
            <v>0</v>
          </cell>
          <cell r="D206">
            <v>0</v>
          </cell>
          <cell r="E206">
            <v>0</v>
          </cell>
          <cell r="G206">
            <v>0</v>
          </cell>
          <cell r="H206">
            <v>0</v>
          </cell>
          <cell r="J206">
            <v>4.3485797264488299E-2</v>
          </cell>
          <cell r="N206">
            <v>4.3485797264488299E-2</v>
          </cell>
        </row>
        <row r="207">
          <cell r="A207" t="str">
            <v>BRA/TESORO</v>
          </cell>
          <cell r="F207">
            <v>0.12253164</v>
          </cell>
          <cell r="L207">
            <v>0.12253164</v>
          </cell>
          <cell r="N207">
            <v>0.24506327999999999</v>
          </cell>
        </row>
        <row r="208">
          <cell r="A208" t="str">
            <v>BRA/YACYRETA</v>
          </cell>
          <cell r="B208">
            <v>5.1941539999999994E-2</v>
          </cell>
          <cell r="C208">
            <v>6.6331200000000002E-3</v>
          </cell>
          <cell r="E208">
            <v>6.6628100000000008E-3</v>
          </cell>
          <cell r="H208">
            <v>2.0267220000000002E-2</v>
          </cell>
          <cell r="N208">
            <v>8.5504689999999994E-2</v>
          </cell>
        </row>
        <row r="209">
          <cell r="A209" t="str">
            <v>CAF I</v>
          </cell>
          <cell r="F209">
            <v>0</v>
          </cell>
          <cell r="L209">
            <v>2.394357141</v>
          </cell>
          <cell r="N209">
            <v>2.394357141</v>
          </cell>
        </row>
        <row r="210">
          <cell r="A210" t="str">
            <v>CITILA/RELEXT</v>
          </cell>
          <cell r="B210">
            <v>3.7362600000000004E-3</v>
          </cell>
          <cell r="C210">
            <v>3.7581300000000002E-3</v>
          </cell>
          <cell r="D210">
            <v>4.5756099999999999E-3</v>
          </cell>
          <cell r="E210">
            <v>3.80693E-3</v>
          </cell>
          <cell r="F210">
            <v>4.0928000000000006E-3</v>
          </cell>
          <cell r="G210">
            <v>3.8531900000000003E-3</v>
          </cell>
          <cell r="H210">
            <v>4.1378199999999995E-3</v>
          </cell>
          <cell r="I210">
            <v>3.8999799999999999E-3</v>
          </cell>
          <cell r="J210">
            <v>3.9228200000000005E-3</v>
          </cell>
          <cell r="K210">
            <v>4.2056000000000003E-3</v>
          </cell>
          <cell r="L210">
            <v>3.9704099999999997E-3</v>
          </cell>
          <cell r="M210">
            <v>4.2519300000000001E-3</v>
          </cell>
          <cell r="N210">
            <v>4.8211480000000008E-2</v>
          </cell>
        </row>
        <row r="211">
          <cell r="A211" t="str">
            <v>CLPARIS</v>
          </cell>
          <cell r="D211">
            <v>0</v>
          </cell>
          <cell r="F211">
            <v>203.74482514655699</v>
          </cell>
          <cell r="G211">
            <v>0</v>
          </cell>
          <cell r="J211">
            <v>0</v>
          </cell>
          <cell r="L211">
            <v>203.74483514655699</v>
          </cell>
          <cell r="M211">
            <v>0</v>
          </cell>
          <cell r="N211">
            <v>407.48966029311396</v>
          </cell>
        </row>
        <row r="212">
          <cell r="A212" t="str">
            <v>DBF/CONEA</v>
          </cell>
          <cell r="M212">
            <v>4.2708622748815204</v>
          </cell>
          <cell r="N212">
            <v>4.2708622748815204</v>
          </cell>
        </row>
        <row r="213">
          <cell r="A213" t="str">
            <v>DISC $+CER</v>
          </cell>
          <cell r="G213">
            <v>0</v>
          </cell>
          <cell r="M213">
            <v>0</v>
          </cell>
          <cell r="N213">
            <v>0</v>
          </cell>
        </row>
        <row r="214">
          <cell r="A214" t="str">
            <v>DISC EUR</v>
          </cell>
          <cell r="G214">
            <v>0</v>
          </cell>
          <cell r="M214">
            <v>0</v>
          </cell>
          <cell r="N214">
            <v>0</v>
          </cell>
        </row>
        <row r="215">
          <cell r="A215" t="str">
            <v>DISC JPY</v>
          </cell>
          <cell r="G215">
            <v>0</v>
          </cell>
          <cell r="M215">
            <v>0</v>
          </cell>
          <cell r="N215">
            <v>0</v>
          </cell>
        </row>
        <row r="216">
          <cell r="A216" t="str">
            <v>DISC USD</v>
          </cell>
          <cell r="G216">
            <v>0</v>
          </cell>
          <cell r="M216">
            <v>0</v>
          </cell>
          <cell r="N216">
            <v>0</v>
          </cell>
        </row>
        <row r="217">
          <cell r="A217" t="str">
            <v>DISD</v>
          </cell>
          <cell r="F217">
            <v>0</v>
          </cell>
          <cell r="L217">
            <v>0</v>
          </cell>
          <cell r="N217">
            <v>0</v>
          </cell>
        </row>
        <row r="218">
          <cell r="A218" t="str">
            <v>DISDDM</v>
          </cell>
          <cell r="F218">
            <v>0</v>
          </cell>
          <cell r="L218">
            <v>0</v>
          </cell>
          <cell r="N218">
            <v>0</v>
          </cell>
        </row>
        <row r="219">
          <cell r="A219" t="str">
            <v>EDC/YACYRETA</v>
          </cell>
          <cell r="D219">
            <v>2.3741216999999999</v>
          </cell>
          <cell r="N219">
            <v>2.3741216999999999</v>
          </cell>
        </row>
        <row r="220">
          <cell r="A220" t="str">
            <v>EEUU/TESORO</v>
          </cell>
          <cell r="D220">
            <v>0</v>
          </cell>
          <cell r="G220">
            <v>0</v>
          </cell>
          <cell r="J220">
            <v>2.6910729999999998</v>
          </cell>
          <cell r="N220">
            <v>2.6910729999999998</v>
          </cell>
        </row>
        <row r="221">
          <cell r="A221" t="str">
            <v>EIB/VIALIDAD</v>
          </cell>
          <cell r="G221">
            <v>1.3942185299999998</v>
          </cell>
          <cell r="M221">
            <v>1.4413609100000002</v>
          </cell>
          <cell r="N221">
            <v>2.8355794400000001</v>
          </cell>
        </row>
        <row r="222">
          <cell r="A222" t="str">
            <v>EL/ARP-61</v>
          </cell>
          <cell r="C222">
            <v>0.20744375000000001</v>
          </cell>
          <cell r="N222">
            <v>0.20744375000000001</v>
          </cell>
        </row>
        <row r="223">
          <cell r="A223" t="str">
            <v>EL/DEM-44</v>
          </cell>
          <cell r="F223">
            <v>0</v>
          </cell>
          <cell r="N223">
            <v>0</v>
          </cell>
        </row>
        <row r="224">
          <cell r="A224" t="str">
            <v>EL/DEM-52</v>
          </cell>
          <cell r="J224">
            <v>0</v>
          </cell>
          <cell r="N224">
            <v>0</v>
          </cell>
        </row>
        <row r="225">
          <cell r="A225" t="str">
            <v>EL/DEM-55</v>
          </cell>
          <cell r="L225">
            <v>0</v>
          </cell>
          <cell r="N225">
            <v>0</v>
          </cell>
        </row>
        <row r="226">
          <cell r="A226" t="str">
            <v>EL/DEM-72</v>
          </cell>
          <cell r="K226">
            <v>0</v>
          </cell>
          <cell r="N226">
            <v>0</v>
          </cell>
        </row>
        <row r="227">
          <cell r="A227" t="str">
            <v>EL/DEM-76</v>
          </cell>
          <cell r="C227">
            <v>0</v>
          </cell>
          <cell r="N227">
            <v>0</v>
          </cell>
        </row>
        <row r="228">
          <cell r="A228" t="str">
            <v>EL/DEM-82</v>
          </cell>
          <cell r="H228">
            <v>0</v>
          </cell>
          <cell r="N228">
            <v>0</v>
          </cell>
        </row>
        <row r="229">
          <cell r="A229" t="str">
            <v>EL/DEM-86</v>
          </cell>
          <cell r="L229">
            <v>0</v>
          </cell>
          <cell r="N229">
            <v>0</v>
          </cell>
        </row>
        <row r="230">
          <cell r="A230" t="str">
            <v>EL/EUR-108</v>
          </cell>
          <cell r="B230">
            <v>383.00710900473899</v>
          </cell>
          <cell r="N230">
            <v>383.00710900473899</v>
          </cell>
        </row>
        <row r="231">
          <cell r="A231" t="str">
            <v>EL/EUR-114</v>
          </cell>
          <cell r="J231">
            <v>188.75118483412299</v>
          </cell>
          <cell r="N231">
            <v>188.75118483412299</v>
          </cell>
        </row>
        <row r="232">
          <cell r="A232" t="str">
            <v>EL/EUR-116</v>
          </cell>
          <cell r="C232">
            <v>212.68246445497599</v>
          </cell>
          <cell r="N232">
            <v>212.68246445497599</v>
          </cell>
        </row>
        <row r="233">
          <cell r="A233" t="str">
            <v>EL/EUR-80</v>
          </cell>
          <cell r="E233">
            <v>0</v>
          </cell>
          <cell r="N233">
            <v>0</v>
          </cell>
        </row>
        <row r="234">
          <cell r="A234" t="str">
            <v>EL/EUR-85</v>
          </cell>
          <cell r="H234">
            <v>0</v>
          </cell>
          <cell r="N234">
            <v>0</v>
          </cell>
        </row>
        <row r="235">
          <cell r="A235" t="str">
            <v>EL/EUR-88</v>
          </cell>
          <cell r="C235">
            <v>0</v>
          </cell>
          <cell r="N235">
            <v>0</v>
          </cell>
        </row>
        <row r="236">
          <cell r="A236" t="str">
            <v>EL/EUR-92</v>
          </cell>
          <cell r="C236">
            <v>0</v>
          </cell>
          <cell r="N236">
            <v>0</v>
          </cell>
        </row>
        <row r="237">
          <cell r="A237" t="str">
            <v>EL/EUR-95</v>
          </cell>
          <cell r="F237">
            <v>0</v>
          </cell>
          <cell r="N237">
            <v>0</v>
          </cell>
        </row>
        <row r="238">
          <cell r="A238" t="str">
            <v>EL/ITL-60</v>
          </cell>
          <cell r="B238">
            <v>159.19906297393399</v>
          </cell>
          <cell r="N238">
            <v>159.19906297393399</v>
          </cell>
        </row>
        <row r="239">
          <cell r="A239" t="str">
            <v>EL/ITL-69</v>
          </cell>
          <cell r="I239">
            <v>209.061018459716</v>
          </cell>
          <cell r="N239">
            <v>209.061018459716</v>
          </cell>
        </row>
        <row r="240">
          <cell r="A240" t="str">
            <v>EL/ITL-77</v>
          </cell>
          <cell r="K240">
            <v>0</v>
          </cell>
          <cell r="N240">
            <v>0</v>
          </cell>
        </row>
        <row r="241">
          <cell r="A241" t="str">
            <v>EL/JPY-99</v>
          </cell>
          <cell r="I241">
            <v>0</v>
          </cell>
          <cell r="N241">
            <v>0</v>
          </cell>
        </row>
        <row r="242">
          <cell r="A242" t="str">
            <v>EL/LIB-67</v>
          </cell>
          <cell r="G242">
            <v>56.419640134187304</v>
          </cell>
          <cell r="N242">
            <v>56.419640134187304</v>
          </cell>
        </row>
        <row r="243">
          <cell r="A243" t="str">
            <v>EL/NLG-78</v>
          </cell>
          <cell r="C243">
            <v>0</v>
          </cell>
          <cell r="N243">
            <v>0</v>
          </cell>
        </row>
        <row r="244">
          <cell r="A244" t="str">
            <v>EL/USD-89</v>
          </cell>
          <cell r="D244">
            <v>0.54615119999999995</v>
          </cell>
          <cell r="J244">
            <v>0.54615119999999995</v>
          </cell>
          <cell r="N244">
            <v>1.0923023999999999</v>
          </cell>
        </row>
        <row r="245">
          <cell r="A245" t="str">
            <v>EN/YACYRETA</v>
          </cell>
          <cell r="F245">
            <v>0.16076685999999998</v>
          </cell>
          <cell r="N245">
            <v>0.16076685999999998</v>
          </cell>
        </row>
        <row r="246">
          <cell r="A246" t="str">
            <v>EXIMUS/YACYRETA</v>
          </cell>
          <cell r="F246">
            <v>11.608162530000001</v>
          </cell>
          <cell r="L246">
            <v>11.608162499999999</v>
          </cell>
          <cell r="N246">
            <v>23.21632503</v>
          </cell>
        </row>
        <row r="247">
          <cell r="A247" t="str">
            <v>FERRO</v>
          </cell>
          <cell r="E247">
            <v>0</v>
          </cell>
          <cell r="K247">
            <v>0</v>
          </cell>
          <cell r="N247">
            <v>0</v>
          </cell>
        </row>
        <row r="248">
          <cell r="A248" t="str">
            <v>FIDA 417</v>
          </cell>
          <cell r="G248">
            <v>0.190153349496017</v>
          </cell>
          <cell r="M248">
            <v>0.190153349496017</v>
          </cell>
          <cell r="N248">
            <v>0.38030669899203401</v>
          </cell>
        </row>
        <row r="249">
          <cell r="A249" t="str">
            <v>FIDA 514</v>
          </cell>
          <cell r="G249">
            <v>2.21177276800868E-2</v>
          </cell>
          <cell r="M249">
            <v>2.21177276800868E-2</v>
          </cell>
          <cell r="N249">
            <v>4.4235455360173599E-2</v>
          </cell>
        </row>
        <row r="250">
          <cell r="A250" t="str">
            <v>FKUW/PROVSF</v>
          </cell>
          <cell r="G250">
            <v>1.11924835616438</v>
          </cell>
          <cell r="M250">
            <v>1.11924835616438</v>
          </cell>
          <cell r="N250">
            <v>2.23849671232876</v>
          </cell>
        </row>
        <row r="251">
          <cell r="A251" t="str">
            <v>FON/TESORO</v>
          </cell>
          <cell r="B251">
            <v>0.1906911151315786</v>
          </cell>
          <cell r="C251">
            <v>1.1216545756578937</v>
          </cell>
          <cell r="D251">
            <v>0.47429884210526352</v>
          </cell>
          <cell r="E251">
            <v>0.80024648322368441</v>
          </cell>
          <cell r="F251">
            <v>0.91428835197368408</v>
          </cell>
          <cell r="G251">
            <v>1.7964694144736841</v>
          </cell>
          <cell r="H251">
            <v>0.1906911151315786</v>
          </cell>
          <cell r="I251">
            <v>1.1216545756578937</v>
          </cell>
          <cell r="J251">
            <v>0.47429884210526352</v>
          </cell>
          <cell r="K251">
            <v>0.80024648322368441</v>
          </cell>
          <cell r="L251">
            <v>0.91428835197368408</v>
          </cell>
          <cell r="M251">
            <v>1.7964694144736841</v>
          </cell>
          <cell r="N251">
            <v>10.595297565131576</v>
          </cell>
        </row>
        <row r="252">
          <cell r="A252" t="str">
            <v>FONP 06/94</v>
          </cell>
          <cell r="D252">
            <v>3.1607262289999998</v>
          </cell>
          <cell r="E252">
            <v>0.15139385</v>
          </cell>
          <cell r="J252">
            <v>3.1607262289999998</v>
          </cell>
          <cell r="K252">
            <v>0.15139385</v>
          </cell>
          <cell r="N252">
            <v>6.6242401579999992</v>
          </cell>
        </row>
        <row r="253">
          <cell r="A253" t="str">
            <v>FONP 07/94</v>
          </cell>
          <cell r="C253">
            <v>2.010632545</v>
          </cell>
          <cell r="G253">
            <v>2.0086331390000001</v>
          </cell>
          <cell r="N253">
            <v>4.0192656840000005</v>
          </cell>
        </row>
        <row r="254">
          <cell r="A254" t="str">
            <v>FONP 10/96</v>
          </cell>
          <cell r="F254">
            <v>0.70247728500000006</v>
          </cell>
          <cell r="L254">
            <v>0.70247728500000006</v>
          </cell>
          <cell r="N254">
            <v>1.4049545700000001</v>
          </cell>
        </row>
        <row r="255">
          <cell r="A255" t="str">
            <v>FONP 12/02</v>
          </cell>
          <cell r="B255">
            <v>3.61875E-3</v>
          </cell>
          <cell r="H255">
            <v>3.61875E-3</v>
          </cell>
          <cell r="N255">
            <v>7.2375E-3</v>
          </cell>
        </row>
        <row r="256">
          <cell r="A256" t="str">
            <v>FONP 13/03</v>
          </cell>
          <cell r="D256">
            <v>0</v>
          </cell>
          <cell r="J256">
            <v>0</v>
          </cell>
          <cell r="N256">
            <v>0</v>
          </cell>
        </row>
        <row r="257">
          <cell r="A257" t="str">
            <v>FONP 14/04</v>
          </cell>
          <cell r="C257">
            <v>0</v>
          </cell>
          <cell r="I257">
            <v>0</v>
          </cell>
          <cell r="N257">
            <v>0</v>
          </cell>
        </row>
        <row r="258">
          <cell r="A258" t="str">
            <v>FUB/RELEXT</v>
          </cell>
          <cell r="B258">
            <v>1.3531800000000001E-3</v>
          </cell>
          <cell r="C258">
            <v>2.2968200000000002E-3</v>
          </cell>
          <cell r="D258">
            <v>2.5435900000000001E-3</v>
          </cell>
          <cell r="E258">
            <v>1.8602E-3</v>
          </cell>
          <cell r="F258">
            <v>1.8719699999999999E-3</v>
          </cell>
          <cell r="G258">
            <v>2.1156999999999999E-3</v>
          </cell>
          <cell r="H258">
            <v>2.1286599999999997E-3</v>
          </cell>
          <cell r="I258">
            <v>1.9106800000000001E-3</v>
          </cell>
          <cell r="J258">
            <v>1.92278E-3</v>
          </cell>
          <cell r="K258">
            <v>1.7047100000000001E-3</v>
          </cell>
          <cell r="L258">
            <v>2.4055000000000001E-3</v>
          </cell>
          <cell r="M258">
            <v>2.1903499999999998E-3</v>
          </cell>
          <cell r="N258">
            <v>2.4304140000000002E-2</v>
          </cell>
        </row>
        <row r="259">
          <cell r="A259" t="str">
            <v>GLO17 PES</v>
          </cell>
          <cell r="B259">
            <v>0</v>
          </cell>
          <cell r="H259">
            <v>0</v>
          </cell>
          <cell r="N259">
            <v>0</v>
          </cell>
        </row>
        <row r="260">
          <cell r="A260" t="str">
            <v>ICE/ASEGSAL</v>
          </cell>
          <cell r="B260">
            <v>0.10730121000000001</v>
          </cell>
          <cell r="H260">
            <v>0.10730121000000001</v>
          </cell>
          <cell r="N260">
            <v>0.21460242000000002</v>
          </cell>
        </row>
        <row r="261">
          <cell r="A261" t="str">
            <v>ICE/BANADE</v>
          </cell>
          <cell r="G261">
            <v>0.92688078000000007</v>
          </cell>
          <cell r="M261">
            <v>0.92688078000000007</v>
          </cell>
          <cell r="N261">
            <v>1.8537615600000001</v>
          </cell>
        </row>
        <row r="262">
          <cell r="A262" t="str">
            <v>ICE/BICE</v>
          </cell>
          <cell r="B262">
            <v>0.77098568000000001</v>
          </cell>
          <cell r="H262">
            <v>0.77098568000000001</v>
          </cell>
          <cell r="N262">
            <v>1.54197136</v>
          </cell>
        </row>
        <row r="263">
          <cell r="A263" t="str">
            <v>ICE/CORTE</v>
          </cell>
          <cell r="E263">
            <v>9.3219579999999996E-2</v>
          </cell>
          <cell r="K263">
            <v>9.3219579999999996E-2</v>
          </cell>
          <cell r="N263">
            <v>0.18643915999999999</v>
          </cell>
        </row>
        <row r="264">
          <cell r="A264" t="str">
            <v>ICE/DEFENSA</v>
          </cell>
          <cell r="B264">
            <v>0.72804878000000006</v>
          </cell>
          <cell r="H264">
            <v>0.72804878000000006</v>
          </cell>
          <cell r="N264">
            <v>1.4560975600000001</v>
          </cell>
        </row>
        <row r="265">
          <cell r="A265" t="str">
            <v>ICE/EDUCACION</v>
          </cell>
          <cell r="B265">
            <v>0.43121872999999999</v>
          </cell>
          <cell r="H265">
            <v>0.43121872999999999</v>
          </cell>
          <cell r="N265">
            <v>0.86243745999999999</v>
          </cell>
        </row>
        <row r="266">
          <cell r="A266" t="str">
            <v>ICE/JUSTICIA</v>
          </cell>
          <cell r="B266">
            <v>9.8774089999999995E-2</v>
          </cell>
          <cell r="H266">
            <v>9.8774089999999995E-2</v>
          </cell>
          <cell r="N266">
            <v>0.19754817999999999</v>
          </cell>
        </row>
        <row r="267">
          <cell r="A267" t="str">
            <v>ICE/MCBA</v>
          </cell>
          <cell r="G267">
            <v>0.35395259000000001</v>
          </cell>
          <cell r="M267">
            <v>0.35395259000000001</v>
          </cell>
          <cell r="N267">
            <v>0.70790518000000002</v>
          </cell>
        </row>
        <row r="268">
          <cell r="A268" t="str">
            <v>ICE/PREFEC</v>
          </cell>
          <cell r="G268">
            <v>6.6803979999999999E-2</v>
          </cell>
          <cell r="M268">
            <v>6.6803979999999999E-2</v>
          </cell>
          <cell r="N268">
            <v>0.13360796</v>
          </cell>
        </row>
        <row r="269">
          <cell r="A269" t="str">
            <v>ICE/PRES</v>
          </cell>
          <cell r="B269">
            <v>1.5233170000000001E-2</v>
          </cell>
          <cell r="H269">
            <v>1.5233170000000001E-2</v>
          </cell>
          <cell r="N269">
            <v>3.0466340000000001E-2</v>
          </cell>
        </row>
        <row r="270">
          <cell r="A270" t="str">
            <v>ICE/PROVCB</v>
          </cell>
          <cell r="E270">
            <v>0.62365181000000003</v>
          </cell>
          <cell r="K270">
            <v>0.62365181000000003</v>
          </cell>
          <cell r="N270">
            <v>1.2473036200000001</v>
          </cell>
        </row>
        <row r="271">
          <cell r="A271" t="str">
            <v>ICE/SALUD</v>
          </cell>
          <cell r="F271">
            <v>2.34358567</v>
          </cell>
          <cell r="L271">
            <v>2.34358567</v>
          </cell>
          <cell r="N271">
            <v>4.6871713399999999</v>
          </cell>
        </row>
        <row r="272">
          <cell r="A272" t="str">
            <v>ICE/SALUDPBA</v>
          </cell>
          <cell r="B272">
            <v>0.64464681999999995</v>
          </cell>
          <cell r="H272">
            <v>0.64464681999999995</v>
          </cell>
          <cell r="N272">
            <v>1.2892936399999999</v>
          </cell>
        </row>
        <row r="273">
          <cell r="A273" t="str">
            <v>ICE/VIALIDAD</v>
          </cell>
          <cell r="D273">
            <v>0.12129997000000001</v>
          </cell>
          <cell r="J273">
            <v>0.12129997000000001</v>
          </cell>
          <cell r="N273">
            <v>0.24259994000000001</v>
          </cell>
        </row>
        <row r="274">
          <cell r="A274" t="str">
            <v>ICO/CBA</v>
          </cell>
          <cell r="E274">
            <v>0</v>
          </cell>
          <cell r="K274">
            <v>2.46840441943128</v>
          </cell>
          <cell r="N274">
            <v>2.46840441943128</v>
          </cell>
        </row>
        <row r="275">
          <cell r="A275" t="str">
            <v>ICO/SALUD</v>
          </cell>
          <cell r="E275">
            <v>0</v>
          </cell>
          <cell r="K275">
            <v>2.15737115758294</v>
          </cell>
          <cell r="N275">
            <v>2.15737115758294</v>
          </cell>
        </row>
        <row r="276">
          <cell r="A276" t="str">
            <v>IRB/RELEXT</v>
          </cell>
          <cell r="D276">
            <v>3.9768127962085302E-3</v>
          </cell>
          <cell r="G276">
            <v>4.0557582938388599E-3</v>
          </cell>
          <cell r="J276">
            <v>4.1362677725118504E-3</v>
          </cell>
          <cell r="M276">
            <v>4.2183530805687194E-3</v>
          </cell>
          <cell r="N276">
            <v>1.638719194312796E-2</v>
          </cell>
        </row>
        <row r="277">
          <cell r="A277" t="str">
            <v>ISTBSP/SALUD</v>
          </cell>
          <cell r="D277">
            <v>0.86759565999999999</v>
          </cell>
          <cell r="N277">
            <v>0.86759565999999999</v>
          </cell>
        </row>
        <row r="278">
          <cell r="A278" t="str">
            <v>JBIC/HIDRONOR</v>
          </cell>
          <cell r="F278">
            <v>3.6717876857749498</v>
          </cell>
          <cell r="L278">
            <v>3.6717876857749498</v>
          </cell>
          <cell r="N278">
            <v>7.3435753715498997</v>
          </cell>
        </row>
        <row r="279">
          <cell r="A279" t="str">
            <v>JBIC/PROV</v>
          </cell>
          <cell r="C279">
            <v>1.3310510997876899</v>
          </cell>
          <cell r="I279">
            <v>1.3310510997876899</v>
          </cell>
          <cell r="N279">
            <v>2.6621021995753797</v>
          </cell>
        </row>
        <row r="280">
          <cell r="A280" t="str">
            <v>JBIC/PROVBA</v>
          </cell>
          <cell r="D280">
            <v>1.0638216560509601</v>
          </cell>
          <cell r="J280">
            <v>1.0638216560509601</v>
          </cell>
          <cell r="N280">
            <v>2.1276433121019203</v>
          </cell>
        </row>
        <row r="281">
          <cell r="A281" t="str">
            <v>JBIC/TESORO</v>
          </cell>
          <cell r="E281">
            <v>20.634479830148639</v>
          </cell>
          <cell r="K281">
            <v>20.634479830148639</v>
          </cell>
          <cell r="N281">
            <v>41.268959660297277</v>
          </cell>
        </row>
        <row r="282">
          <cell r="A282" t="str">
            <v>KFW/CONEA</v>
          </cell>
          <cell r="D282">
            <v>22.070220681279608</v>
          </cell>
          <cell r="J282">
            <v>22.070220657582908</v>
          </cell>
          <cell r="N282">
            <v>44.140441338862516</v>
          </cell>
        </row>
        <row r="283">
          <cell r="A283" t="str">
            <v>KFW/INTI</v>
          </cell>
          <cell r="G283">
            <v>0.28016515284360188</v>
          </cell>
          <cell r="M283">
            <v>0.28016515284360188</v>
          </cell>
          <cell r="N283">
            <v>0.56033030568720377</v>
          </cell>
        </row>
        <row r="284">
          <cell r="A284" t="str">
            <v>KFW/NASA</v>
          </cell>
          <cell r="C284">
            <v>0.52308222748815203</v>
          </cell>
          <cell r="N284">
            <v>0.52308222748815203</v>
          </cell>
        </row>
        <row r="285">
          <cell r="A285" t="str">
            <v>KFW/YACYRETA</v>
          </cell>
          <cell r="F285">
            <v>0.33637254739336503</v>
          </cell>
          <cell r="L285">
            <v>0.33637254739336503</v>
          </cell>
          <cell r="N285">
            <v>0.67274509478673006</v>
          </cell>
        </row>
        <row r="286">
          <cell r="A286" t="str">
            <v>MEDIO/BANADE</v>
          </cell>
          <cell r="D286">
            <v>8.8673708530805695E-2</v>
          </cell>
          <cell r="E286">
            <v>4.5626345023696704</v>
          </cell>
          <cell r="F286">
            <v>2.1354889691943097</v>
          </cell>
          <cell r="G286">
            <v>1.96993751184834</v>
          </cell>
          <cell r="J286">
            <v>8.8673708530805695E-2</v>
          </cell>
          <cell r="K286">
            <v>4.5626345023696704</v>
          </cell>
          <cell r="L286">
            <v>2.1354889691943097</v>
          </cell>
          <cell r="N286">
            <v>15.54353187203791</v>
          </cell>
        </row>
        <row r="287">
          <cell r="A287" t="str">
            <v>MEDIO/BCRA</v>
          </cell>
          <cell r="D287">
            <v>1.4191061399999998</v>
          </cell>
          <cell r="E287">
            <v>1.4385553799999999</v>
          </cell>
          <cell r="J287">
            <v>1.4191061399999998</v>
          </cell>
          <cell r="K287">
            <v>1.4385553799999999</v>
          </cell>
          <cell r="N287">
            <v>5.7153230399999995</v>
          </cell>
        </row>
        <row r="288">
          <cell r="A288" t="str">
            <v>MEDIO/HIDRONOR</v>
          </cell>
          <cell r="E288">
            <v>6.4185947867298601E-2</v>
          </cell>
          <cell r="K288">
            <v>6.4185947867298601E-2</v>
          </cell>
          <cell r="N288">
            <v>0.1283718957345972</v>
          </cell>
        </row>
        <row r="289">
          <cell r="A289" t="str">
            <v>MEDIO/JUSTICIA</v>
          </cell>
          <cell r="F289">
            <v>5.6662050000000005E-2</v>
          </cell>
          <cell r="L289">
            <v>5.6662050000000005E-2</v>
          </cell>
          <cell r="N289">
            <v>0.11332410000000001</v>
          </cell>
        </row>
        <row r="290">
          <cell r="A290" t="str">
            <v>MEDIO/NASA</v>
          </cell>
          <cell r="F290">
            <v>0.236473874407583</v>
          </cell>
          <cell r="L290">
            <v>0.236473874407583</v>
          </cell>
          <cell r="N290">
            <v>0.47294774881516599</v>
          </cell>
        </row>
        <row r="291">
          <cell r="A291" t="str">
            <v>MEDIO/PROVBA</v>
          </cell>
          <cell r="G291">
            <v>0.46727291469194299</v>
          </cell>
          <cell r="M291">
            <v>0.46727291469194299</v>
          </cell>
          <cell r="N291">
            <v>0.93454582938388597</v>
          </cell>
        </row>
        <row r="292">
          <cell r="A292" t="str">
            <v>MEDIO/SALUD</v>
          </cell>
          <cell r="F292">
            <v>0.566467037914692</v>
          </cell>
          <cell r="L292">
            <v>0.566467037914692</v>
          </cell>
          <cell r="N292">
            <v>1.132934075829384</v>
          </cell>
        </row>
        <row r="293">
          <cell r="A293" t="str">
            <v>MEDIO/YACYRETA</v>
          </cell>
          <cell r="B293">
            <v>4.9168866113744103E-2</v>
          </cell>
          <cell r="H293">
            <v>1.006835466113744</v>
          </cell>
          <cell r="N293">
            <v>1.0560043322274881</v>
          </cell>
        </row>
        <row r="294">
          <cell r="A294" t="str">
            <v>OCMO</v>
          </cell>
          <cell r="E294">
            <v>2.5922250181718201</v>
          </cell>
          <cell r="K294">
            <v>0.14541277134942901</v>
          </cell>
          <cell r="N294">
            <v>2.7376377895212491</v>
          </cell>
        </row>
        <row r="295">
          <cell r="A295" t="str">
            <v>P BG04/06</v>
          </cell>
          <cell r="B295">
            <v>0</v>
          </cell>
          <cell r="C295">
            <v>0</v>
          </cell>
          <cell r="D295">
            <v>0</v>
          </cell>
          <cell r="E295">
            <v>0</v>
          </cell>
          <cell r="F295">
            <v>0</v>
          </cell>
          <cell r="G295">
            <v>0</v>
          </cell>
          <cell r="H295">
            <v>0</v>
          </cell>
          <cell r="I295">
            <v>0</v>
          </cell>
          <cell r="J295">
            <v>0</v>
          </cell>
          <cell r="K295">
            <v>0</v>
          </cell>
          <cell r="L295">
            <v>0</v>
          </cell>
          <cell r="M295">
            <v>0</v>
          </cell>
          <cell r="N295">
            <v>0</v>
          </cell>
        </row>
        <row r="296">
          <cell r="A296" t="str">
            <v>P BG05/17</v>
          </cell>
          <cell r="B296">
            <v>0</v>
          </cell>
          <cell r="C296">
            <v>0</v>
          </cell>
          <cell r="D296">
            <v>0</v>
          </cell>
          <cell r="E296">
            <v>0</v>
          </cell>
          <cell r="F296">
            <v>0</v>
          </cell>
          <cell r="G296">
            <v>0</v>
          </cell>
          <cell r="H296">
            <v>0</v>
          </cell>
          <cell r="I296">
            <v>0</v>
          </cell>
          <cell r="J296">
            <v>0</v>
          </cell>
          <cell r="K296">
            <v>0</v>
          </cell>
          <cell r="L296">
            <v>0</v>
          </cell>
          <cell r="M296">
            <v>0</v>
          </cell>
          <cell r="N296">
            <v>0</v>
          </cell>
        </row>
        <row r="297">
          <cell r="A297" t="str">
            <v>P BG06/27</v>
          </cell>
          <cell r="B297">
            <v>0</v>
          </cell>
          <cell r="C297">
            <v>0</v>
          </cell>
          <cell r="D297">
            <v>0</v>
          </cell>
          <cell r="E297">
            <v>0</v>
          </cell>
          <cell r="F297">
            <v>0</v>
          </cell>
          <cell r="G297">
            <v>0</v>
          </cell>
          <cell r="H297">
            <v>0</v>
          </cell>
          <cell r="I297">
            <v>0</v>
          </cell>
          <cell r="J297">
            <v>0</v>
          </cell>
          <cell r="K297">
            <v>0</v>
          </cell>
          <cell r="L297">
            <v>0</v>
          </cell>
          <cell r="M297">
            <v>0</v>
          </cell>
          <cell r="N297">
            <v>0</v>
          </cell>
        </row>
        <row r="298">
          <cell r="A298" t="str">
            <v>P BG07/05</v>
          </cell>
          <cell r="B298">
            <v>0</v>
          </cell>
          <cell r="C298">
            <v>0</v>
          </cell>
          <cell r="D298">
            <v>0</v>
          </cell>
          <cell r="E298">
            <v>0</v>
          </cell>
          <cell r="F298">
            <v>0</v>
          </cell>
          <cell r="G298">
            <v>0</v>
          </cell>
          <cell r="H298">
            <v>0</v>
          </cell>
          <cell r="I298">
            <v>0</v>
          </cell>
          <cell r="J298">
            <v>0</v>
          </cell>
          <cell r="K298">
            <v>0</v>
          </cell>
          <cell r="L298">
            <v>0</v>
          </cell>
          <cell r="M298">
            <v>0</v>
          </cell>
          <cell r="N298">
            <v>0</v>
          </cell>
        </row>
        <row r="299">
          <cell r="A299" t="str">
            <v>P BG08/19</v>
          </cell>
          <cell r="B299">
            <v>0</v>
          </cell>
          <cell r="C299">
            <v>0</v>
          </cell>
          <cell r="D299">
            <v>0</v>
          </cell>
          <cell r="E299">
            <v>0</v>
          </cell>
          <cell r="F299">
            <v>0</v>
          </cell>
          <cell r="G299">
            <v>0</v>
          </cell>
          <cell r="H299">
            <v>0</v>
          </cell>
          <cell r="I299">
            <v>0</v>
          </cell>
          <cell r="J299">
            <v>0</v>
          </cell>
          <cell r="K299">
            <v>0</v>
          </cell>
          <cell r="L299">
            <v>0</v>
          </cell>
          <cell r="M299">
            <v>0</v>
          </cell>
          <cell r="N299">
            <v>0</v>
          </cell>
        </row>
        <row r="300">
          <cell r="A300" t="str">
            <v>P BG09/09</v>
          </cell>
          <cell r="B300">
            <v>0</v>
          </cell>
          <cell r="C300">
            <v>0</v>
          </cell>
          <cell r="D300">
            <v>0</v>
          </cell>
          <cell r="E300">
            <v>0</v>
          </cell>
          <cell r="F300">
            <v>0</v>
          </cell>
          <cell r="G300">
            <v>0</v>
          </cell>
          <cell r="H300">
            <v>0</v>
          </cell>
          <cell r="I300">
            <v>0</v>
          </cell>
          <cell r="J300">
            <v>0</v>
          </cell>
          <cell r="K300">
            <v>0</v>
          </cell>
          <cell r="L300">
            <v>0</v>
          </cell>
          <cell r="M300">
            <v>0</v>
          </cell>
          <cell r="N300">
            <v>0</v>
          </cell>
        </row>
        <row r="301">
          <cell r="A301" t="str">
            <v>P BG10/20</v>
          </cell>
          <cell r="B301">
            <v>0</v>
          </cell>
          <cell r="C301">
            <v>0</v>
          </cell>
          <cell r="D301">
            <v>0</v>
          </cell>
          <cell r="E301">
            <v>0</v>
          </cell>
          <cell r="F301">
            <v>0</v>
          </cell>
          <cell r="G301">
            <v>0</v>
          </cell>
          <cell r="H301">
            <v>0</v>
          </cell>
          <cell r="I301">
            <v>0</v>
          </cell>
          <cell r="J301">
            <v>0</v>
          </cell>
          <cell r="K301">
            <v>0</v>
          </cell>
          <cell r="L301">
            <v>0</v>
          </cell>
          <cell r="M301">
            <v>0</v>
          </cell>
          <cell r="N301">
            <v>0</v>
          </cell>
        </row>
        <row r="302">
          <cell r="A302" t="str">
            <v>P BG11/10</v>
          </cell>
          <cell r="B302">
            <v>0</v>
          </cell>
          <cell r="C302">
            <v>0</v>
          </cell>
          <cell r="D302">
            <v>0</v>
          </cell>
          <cell r="E302">
            <v>0</v>
          </cell>
          <cell r="F302">
            <v>0</v>
          </cell>
          <cell r="G302">
            <v>0</v>
          </cell>
          <cell r="H302">
            <v>0</v>
          </cell>
          <cell r="I302">
            <v>0</v>
          </cell>
          <cell r="J302">
            <v>0</v>
          </cell>
          <cell r="K302">
            <v>0</v>
          </cell>
          <cell r="L302">
            <v>0</v>
          </cell>
          <cell r="M302">
            <v>0</v>
          </cell>
          <cell r="N302">
            <v>0</v>
          </cell>
        </row>
        <row r="303">
          <cell r="A303" t="str">
            <v>P BG12/15</v>
          </cell>
          <cell r="B303">
            <v>0</v>
          </cell>
          <cell r="C303">
            <v>0</v>
          </cell>
          <cell r="D303">
            <v>0</v>
          </cell>
          <cell r="E303">
            <v>0</v>
          </cell>
          <cell r="F303">
            <v>0</v>
          </cell>
          <cell r="G303">
            <v>0</v>
          </cell>
          <cell r="H303">
            <v>0</v>
          </cell>
          <cell r="I303">
            <v>0</v>
          </cell>
          <cell r="J303">
            <v>0</v>
          </cell>
          <cell r="K303">
            <v>0</v>
          </cell>
          <cell r="L303">
            <v>0</v>
          </cell>
          <cell r="M303">
            <v>0</v>
          </cell>
          <cell r="N303">
            <v>0</v>
          </cell>
        </row>
        <row r="304">
          <cell r="A304" t="str">
            <v>P BG13/30</v>
          </cell>
          <cell r="B304">
            <v>0</v>
          </cell>
          <cell r="C304">
            <v>0</v>
          </cell>
          <cell r="D304">
            <v>0</v>
          </cell>
          <cell r="E304">
            <v>0</v>
          </cell>
          <cell r="F304">
            <v>0</v>
          </cell>
          <cell r="G304">
            <v>0</v>
          </cell>
          <cell r="H304">
            <v>0</v>
          </cell>
          <cell r="I304">
            <v>0</v>
          </cell>
          <cell r="J304">
            <v>0</v>
          </cell>
          <cell r="K304">
            <v>0</v>
          </cell>
          <cell r="L304">
            <v>0</v>
          </cell>
          <cell r="M304">
            <v>0</v>
          </cell>
          <cell r="N304">
            <v>0</v>
          </cell>
        </row>
        <row r="305">
          <cell r="A305" t="str">
            <v>P BG14/31</v>
          </cell>
          <cell r="B305">
            <v>0</v>
          </cell>
          <cell r="C305">
            <v>0</v>
          </cell>
          <cell r="D305">
            <v>0</v>
          </cell>
          <cell r="E305">
            <v>0</v>
          </cell>
          <cell r="F305">
            <v>0</v>
          </cell>
          <cell r="G305">
            <v>0</v>
          </cell>
          <cell r="H305">
            <v>0</v>
          </cell>
          <cell r="I305">
            <v>0</v>
          </cell>
          <cell r="J305">
            <v>0</v>
          </cell>
          <cell r="K305">
            <v>0</v>
          </cell>
          <cell r="L305">
            <v>0</v>
          </cell>
          <cell r="M305">
            <v>0</v>
          </cell>
          <cell r="N305">
            <v>0</v>
          </cell>
        </row>
        <row r="306">
          <cell r="A306" t="str">
            <v>P BG15/12</v>
          </cell>
          <cell r="B306">
            <v>0</v>
          </cell>
          <cell r="C306">
            <v>0</v>
          </cell>
          <cell r="D306">
            <v>0</v>
          </cell>
          <cell r="E306">
            <v>0</v>
          </cell>
          <cell r="F306">
            <v>0</v>
          </cell>
          <cell r="G306">
            <v>0</v>
          </cell>
          <cell r="H306">
            <v>0</v>
          </cell>
          <cell r="I306">
            <v>0</v>
          </cell>
          <cell r="J306">
            <v>0</v>
          </cell>
          <cell r="K306">
            <v>0</v>
          </cell>
          <cell r="L306">
            <v>0</v>
          </cell>
          <cell r="M306">
            <v>0</v>
          </cell>
          <cell r="N306">
            <v>0</v>
          </cell>
        </row>
        <row r="307">
          <cell r="A307" t="str">
            <v>P BG16/08$</v>
          </cell>
          <cell r="B307">
            <v>0</v>
          </cell>
          <cell r="C307">
            <v>0</v>
          </cell>
          <cell r="D307">
            <v>0</v>
          </cell>
          <cell r="E307">
            <v>0</v>
          </cell>
          <cell r="F307">
            <v>0</v>
          </cell>
          <cell r="G307">
            <v>0</v>
          </cell>
          <cell r="H307">
            <v>0</v>
          </cell>
          <cell r="I307">
            <v>0</v>
          </cell>
          <cell r="J307">
            <v>0</v>
          </cell>
          <cell r="K307">
            <v>0</v>
          </cell>
          <cell r="L307">
            <v>0</v>
          </cell>
          <cell r="M307">
            <v>0</v>
          </cell>
          <cell r="N307">
            <v>0</v>
          </cell>
        </row>
        <row r="308">
          <cell r="A308" t="str">
            <v>P BG17/08</v>
          </cell>
          <cell r="B308">
            <v>0</v>
          </cell>
          <cell r="C308">
            <v>0</v>
          </cell>
          <cell r="D308">
            <v>0</v>
          </cell>
          <cell r="E308">
            <v>0</v>
          </cell>
          <cell r="F308">
            <v>0</v>
          </cell>
          <cell r="G308">
            <v>0</v>
          </cell>
          <cell r="H308">
            <v>0</v>
          </cell>
          <cell r="I308">
            <v>0</v>
          </cell>
          <cell r="J308">
            <v>0</v>
          </cell>
          <cell r="K308">
            <v>0</v>
          </cell>
          <cell r="L308">
            <v>0</v>
          </cell>
          <cell r="M308">
            <v>0</v>
          </cell>
          <cell r="N308">
            <v>0</v>
          </cell>
        </row>
        <row r="309">
          <cell r="A309" t="str">
            <v>P BG18/18</v>
          </cell>
          <cell r="B309">
            <v>0</v>
          </cell>
          <cell r="C309">
            <v>0</v>
          </cell>
          <cell r="D309">
            <v>0</v>
          </cell>
          <cell r="E309">
            <v>0</v>
          </cell>
          <cell r="F309">
            <v>0</v>
          </cell>
          <cell r="G309">
            <v>0</v>
          </cell>
          <cell r="H309">
            <v>0</v>
          </cell>
          <cell r="I309">
            <v>0</v>
          </cell>
          <cell r="J309">
            <v>0</v>
          </cell>
          <cell r="K309">
            <v>0</v>
          </cell>
          <cell r="L309">
            <v>0</v>
          </cell>
          <cell r="M309">
            <v>0</v>
          </cell>
          <cell r="N309">
            <v>0</v>
          </cell>
        </row>
        <row r="310">
          <cell r="A310" t="str">
            <v>P BG19/31</v>
          </cell>
          <cell r="B310">
            <v>0</v>
          </cell>
          <cell r="C310">
            <v>0</v>
          </cell>
          <cell r="D310">
            <v>0</v>
          </cell>
          <cell r="E310">
            <v>0</v>
          </cell>
          <cell r="F310">
            <v>0</v>
          </cell>
          <cell r="G310">
            <v>0</v>
          </cell>
          <cell r="H310">
            <v>0</v>
          </cell>
          <cell r="I310">
            <v>0</v>
          </cell>
          <cell r="J310">
            <v>0</v>
          </cell>
          <cell r="K310">
            <v>0</v>
          </cell>
          <cell r="L310">
            <v>0</v>
          </cell>
          <cell r="M310">
            <v>0</v>
          </cell>
          <cell r="N310">
            <v>0</v>
          </cell>
        </row>
        <row r="311">
          <cell r="A311" t="str">
            <v>P BIHD</v>
          </cell>
          <cell r="B311">
            <v>4.1873159728400295E-3</v>
          </cell>
          <cell r="C311">
            <v>4.1873159728400295E-3</v>
          </cell>
          <cell r="D311">
            <v>4.1873159728400295E-3</v>
          </cell>
          <cell r="E311">
            <v>4.1873159728400295E-3</v>
          </cell>
          <cell r="F311">
            <v>4.1873159728400295E-3</v>
          </cell>
          <cell r="G311">
            <v>4.1873159728400295E-3</v>
          </cell>
          <cell r="H311">
            <v>4.1873159728400295E-3</v>
          </cell>
          <cell r="I311">
            <v>4.1873159728400295E-3</v>
          </cell>
          <cell r="J311">
            <v>4.1873159728400295E-3</v>
          </cell>
          <cell r="K311">
            <v>4.1873159728400295E-3</v>
          </cell>
          <cell r="L311">
            <v>4.1873159728400295E-3</v>
          </cell>
          <cell r="M311">
            <v>4.1873159728400295E-3</v>
          </cell>
          <cell r="N311">
            <v>5.024779167408034E-2</v>
          </cell>
        </row>
        <row r="312">
          <cell r="A312" t="str">
            <v>P BP04/E435</v>
          </cell>
          <cell r="B312">
            <v>0</v>
          </cell>
          <cell r="C312">
            <v>4.4249804278326605</v>
          </cell>
          <cell r="D312">
            <v>0</v>
          </cell>
          <cell r="E312">
            <v>0</v>
          </cell>
          <cell r="F312">
            <v>0</v>
          </cell>
          <cell r="G312">
            <v>0</v>
          </cell>
          <cell r="H312">
            <v>0</v>
          </cell>
          <cell r="I312">
            <v>0</v>
          </cell>
          <cell r="J312">
            <v>0</v>
          </cell>
          <cell r="K312">
            <v>0</v>
          </cell>
          <cell r="L312">
            <v>0</v>
          </cell>
          <cell r="M312">
            <v>0</v>
          </cell>
          <cell r="N312">
            <v>4.4249804278326605</v>
          </cell>
        </row>
        <row r="313">
          <cell r="A313" t="str">
            <v>P BP05/B400 (Hexagon IV)</v>
          </cell>
          <cell r="B313">
            <v>0</v>
          </cell>
          <cell r="C313">
            <v>0</v>
          </cell>
          <cell r="D313">
            <v>0</v>
          </cell>
          <cell r="E313">
            <v>0</v>
          </cell>
          <cell r="F313">
            <v>0</v>
          </cell>
          <cell r="G313">
            <v>0</v>
          </cell>
          <cell r="H313">
            <v>0</v>
          </cell>
          <cell r="I313">
            <v>0</v>
          </cell>
          <cell r="J313">
            <v>0</v>
          </cell>
          <cell r="K313">
            <v>0</v>
          </cell>
          <cell r="L313">
            <v>0</v>
          </cell>
          <cell r="M313">
            <v>0</v>
          </cell>
          <cell r="N313">
            <v>0</v>
          </cell>
        </row>
        <row r="314">
          <cell r="A314" t="str">
            <v>P BP06/B450 (Radar III)</v>
          </cell>
          <cell r="B314">
            <v>0</v>
          </cell>
          <cell r="C314">
            <v>0</v>
          </cell>
          <cell r="D314">
            <v>0</v>
          </cell>
          <cell r="E314">
            <v>0</v>
          </cell>
          <cell r="F314">
            <v>0</v>
          </cell>
          <cell r="G314">
            <v>0</v>
          </cell>
          <cell r="H314">
            <v>0</v>
          </cell>
          <cell r="I314">
            <v>0</v>
          </cell>
          <cell r="J314">
            <v>0</v>
          </cell>
          <cell r="K314">
            <v>0</v>
          </cell>
          <cell r="L314">
            <v>0</v>
          </cell>
          <cell r="M314">
            <v>0</v>
          </cell>
          <cell r="N314">
            <v>0</v>
          </cell>
        </row>
        <row r="315">
          <cell r="A315" t="str">
            <v>P BP06/B450 (Radar IV)</v>
          </cell>
          <cell r="B315">
            <v>0</v>
          </cell>
          <cell r="C315">
            <v>0</v>
          </cell>
          <cell r="D315">
            <v>0</v>
          </cell>
          <cell r="E315">
            <v>0</v>
          </cell>
          <cell r="F315">
            <v>0</v>
          </cell>
          <cell r="G315">
            <v>0</v>
          </cell>
          <cell r="H315">
            <v>0</v>
          </cell>
          <cell r="I315">
            <v>0</v>
          </cell>
          <cell r="J315">
            <v>0</v>
          </cell>
          <cell r="K315">
            <v>0</v>
          </cell>
          <cell r="L315">
            <v>0</v>
          </cell>
          <cell r="M315">
            <v>0</v>
          </cell>
          <cell r="N315">
            <v>0</v>
          </cell>
        </row>
        <row r="316">
          <cell r="A316" t="str">
            <v>P BP06/E580</v>
          </cell>
          <cell r="B316">
            <v>0</v>
          </cell>
          <cell r="C316">
            <v>0</v>
          </cell>
          <cell r="D316">
            <v>0</v>
          </cell>
          <cell r="E316">
            <v>0</v>
          </cell>
          <cell r="F316">
            <v>0</v>
          </cell>
          <cell r="G316">
            <v>0</v>
          </cell>
          <cell r="H316">
            <v>0</v>
          </cell>
          <cell r="I316">
            <v>0</v>
          </cell>
          <cell r="J316">
            <v>0</v>
          </cell>
          <cell r="K316">
            <v>0</v>
          </cell>
          <cell r="L316">
            <v>0</v>
          </cell>
          <cell r="M316">
            <v>0</v>
          </cell>
          <cell r="N316">
            <v>0</v>
          </cell>
        </row>
        <row r="317">
          <cell r="A317" t="str">
            <v>P BP07/B450 (Celtic I)</v>
          </cell>
          <cell r="B317">
            <v>0</v>
          </cell>
          <cell r="C317">
            <v>0</v>
          </cell>
          <cell r="D317">
            <v>0</v>
          </cell>
          <cell r="E317">
            <v>0</v>
          </cell>
          <cell r="F317">
            <v>0</v>
          </cell>
          <cell r="G317">
            <v>0</v>
          </cell>
          <cell r="H317">
            <v>0</v>
          </cell>
          <cell r="I317">
            <v>0</v>
          </cell>
          <cell r="J317">
            <v>0</v>
          </cell>
          <cell r="K317">
            <v>0</v>
          </cell>
          <cell r="L317">
            <v>0</v>
          </cell>
          <cell r="M317">
            <v>0</v>
          </cell>
          <cell r="N317">
            <v>0</v>
          </cell>
        </row>
        <row r="318">
          <cell r="A318" t="str">
            <v>P BP07/B450 (Celtic II)</v>
          </cell>
          <cell r="B318">
            <v>0</v>
          </cell>
          <cell r="C318">
            <v>0</v>
          </cell>
          <cell r="D318">
            <v>0</v>
          </cell>
          <cell r="E318">
            <v>0</v>
          </cell>
          <cell r="F318">
            <v>0</v>
          </cell>
          <cell r="G318">
            <v>0</v>
          </cell>
          <cell r="H318">
            <v>0</v>
          </cell>
          <cell r="I318">
            <v>0</v>
          </cell>
          <cell r="J318">
            <v>0</v>
          </cell>
          <cell r="K318">
            <v>0</v>
          </cell>
          <cell r="L318">
            <v>0</v>
          </cell>
          <cell r="M318">
            <v>0</v>
          </cell>
          <cell r="N318">
            <v>0</v>
          </cell>
        </row>
        <row r="319">
          <cell r="A319" t="str">
            <v>P BT04</v>
          </cell>
          <cell r="B319">
            <v>0</v>
          </cell>
          <cell r="C319">
            <v>0</v>
          </cell>
          <cell r="D319">
            <v>0</v>
          </cell>
          <cell r="E319">
            <v>0</v>
          </cell>
          <cell r="F319">
            <v>622.15480485229011</v>
          </cell>
          <cell r="N319">
            <v>622.15480485229011</v>
          </cell>
        </row>
        <row r="320">
          <cell r="A320" t="str">
            <v>P BT05</v>
          </cell>
          <cell r="B320">
            <v>0</v>
          </cell>
          <cell r="C320">
            <v>0</v>
          </cell>
          <cell r="D320">
            <v>0</v>
          </cell>
          <cell r="E320">
            <v>0</v>
          </cell>
          <cell r="F320">
            <v>0</v>
          </cell>
          <cell r="G320">
            <v>0</v>
          </cell>
          <cell r="H320">
            <v>0</v>
          </cell>
          <cell r="I320">
            <v>0</v>
          </cell>
          <cell r="J320">
            <v>0</v>
          </cell>
          <cell r="K320">
            <v>0</v>
          </cell>
          <cell r="L320">
            <v>0</v>
          </cell>
          <cell r="M320">
            <v>0</v>
          </cell>
          <cell r="N320">
            <v>0</v>
          </cell>
        </row>
        <row r="321">
          <cell r="A321" t="str">
            <v>P BT06</v>
          </cell>
          <cell r="B321">
            <v>0</v>
          </cell>
          <cell r="C321">
            <v>0</v>
          </cell>
          <cell r="D321">
            <v>0</v>
          </cell>
          <cell r="E321">
            <v>0</v>
          </cell>
          <cell r="F321">
            <v>0</v>
          </cell>
          <cell r="G321">
            <v>0</v>
          </cell>
          <cell r="H321">
            <v>0</v>
          </cell>
          <cell r="I321">
            <v>0</v>
          </cell>
          <cell r="J321">
            <v>0</v>
          </cell>
          <cell r="K321">
            <v>0</v>
          </cell>
          <cell r="L321">
            <v>0</v>
          </cell>
          <cell r="M321">
            <v>0</v>
          </cell>
          <cell r="N321">
            <v>0</v>
          </cell>
        </row>
        <row r="322">
          <cell r="A322" t="str">
            <v>P BT2006</v>
          </cell>
          <cell r="B322">
            <v>0</v>
          </cell>
          <cell r="C322">
            <v>55.4696742445201</v>
          </cell>
          <cell r="D322">
            <v>0</v>
          </cell>
          <cell r="E322">
            <v>0</v>
          </cell>
          <cell r="F322">
            <v>55.4696742445201</v>
          </cell>
          <cell r="G322">
            <v>0</v>
          </cell>
          <cell r="H322">
            <v>0</v>
          </cell>
          <cell r="I322">
            <v>55.4696742445201</v>
          </cell>
          <cell r="J322">
            <v>0</v>
          </cell>
          <cell r="K322">
            <v>0</v>
          </cell>
          <cell r="L322">
            <v>55.4696742445201</v>
          </cell>
          <cell r="M322">
            <v>0</v>
          </cell>
          <cell r="N322">
            <v>221.8786969780804</v>
          </cell>
        </row>
        <row r="323">
          <cell r="A323" t="str">
            <v>P BT27</v>
          </cell>
          <cell r="B323">
            <v>0</v>
          </cell>
          <cell r="C323">
            <v>0</v>
          </cell>
          <cell r="D323">
            <v>0</v>
          </cell>
          <cell r="E323">
            <v>0</v>
          </cell>
          <cell r="F323">
            <v>0</v>
          </cell>
          <cell r="G323">
            <v>0</v>
          </cell>
          <cell r="H323">
            <v>0</v>
          </cell>
          <cell r="I323">
            <v>0</v>
          </cell>
          <cell r="J323">
            <v>0</v>
          </cell>
          <cell r="K323">
            <v>0</v>
          </cell>
          <cell r="L323">
            <v>0</v>
          </cell>
          <cell r="M323">
            <v>0</v>
          </cell>
          <cell r="N323">
            <v>0</v>
          </cell>
        </row>
        <row r="324">
          <cell r="A324" t="str">
            <v>P DC$</v>
          </cell>
          <cell r="B324">
            <v>0.32422374013157901</v>
          </cell>
          <cell r="C324">
            <v>0.32422374013157901</v>
          </cell>
          <cell r="D324">
            <v>0.32422374013157901</v>
          </cell>
          <cell r="E324">
            <v>0.32422374013157901</v>
          </cell>
          <cell r="F324">
            <v>0.32422374013157901</v>
          </cell>
          <cell r="G324">
            <v>0.32422374013157901</v>
          </cell>
          <cell r="H324">
            <v>0.32422374013157901</v>
          </cell>
          <cell r="I324">
            <v>0.32422374013157901</v>
          </cell>
          <cell r="J324">
            <v>0.32422374013157901</v>
          </cell>
          <cell r="K324">
            <v>0.32422374013157901</v>
          </cell>
          <cell r="L324">
            <v>0.32422374013157901</v>
          </cell>
          <cell r="M324">
            <v>0.32422374013157901</v>
          </cell>
          <cell r="N324">
            <v>3.8906848815789483</v>
          </cell>
        </row>
        <row r="325">
          <cell r="A325" t="str">
            <v>P EL/ARP-61</v>
          </cell>
          <cell r="B325">
            <v>0</v>
          </cell>
          <cell r="C325">
            <v>0</v>
          </cell>
          <cell r="D325">
            <v>0</v>
          </cell>
          <cell r="E325">
            <v>0</v>
          </cell>
          <cell r="F325">
            <v>0</v>
          </cell>
          <cell r="G325">
            <v>0</v>
          </cell>
          <cell r="H325">
            <v>0</v>
          </cell>
          <cell r="I325">
            <v>0</v>
          </cell>
          <cell r="J325">
            <v>0</v>
          </cell>
          <cell r="K325">
            <v>0</v>
          </cell>
          <cell r="L325">
            <v>0</v>
          </cell>
          <cell r="M325">
            <v>0</v>
          </cell>
          <cell r="N325">
            <v>0</v>
          </cell>
        </row>
        <row r="326">
          <cell r="A326" t="str">
            <v>P EL/USD-79</v>
          </cell>
          <cell r="B326">
            <v>0</v>
          </cell>
          <cell r="C326">
            <v>0</v>
          </cell>
          <cell r="D326">
            <v>0</v>
          </cell>
          <cell r="E326">
            <v>0</v>
          </cell>
          <cell r="F326">
            <v>0</v>
          </cell>
          <cell r="G326">
            <v>0</v>
          </cell>
          <cell r="H326">
            <v>0</v>
          </cell>
          <cell r="I326">
            <v>0</v>
          </cell>
          <cell r="J326">
            <v>0</v>
          </cell>
          <cell r="K326">
            <v>0</v>
          </cell>
          <cell r="L326">
            <v>0</v>
          </cell>
          <cell r="M326">
            <v>0</v>
          </cell>
          <cell r="N326">
            <v>0</v>
          </cell>
        </row>
        <row r="327">
          <cell r="A327" t="str">
            <v>P EL/USD-91</v>
          </cell>
          <cell r="B327">
            <v>0</v>
          </cell>
          <cell r="C327">
            <v>0</v>
          </cell>
          <cell r="D327">
            <v>0</v>
          </cell>
          <cell r="E327">
            <v>0</v>
          </cell>
          <cell r="N327">
            <v>0</v>
          </cell>
        </row>
        <row r="328">
          <cell r="A328" t="str">
            <v>P FRB</v>
          </cell>
          <cell r="B328">
            <v>0</v>
          </cell>
          <cell r="C328">
            <v>0</v>
          </cell>
          <cell r="D328">
            <v>61.877727884885786</v>
          </cell>
          <cell r="E328">
            <v>0</v>
          </cell>
          <cell r="F328">
            <v>0</v>
          </cell>
          <cell r="G328">
            <v>0</v>
          </cell>
          <cell r="H328">
            <v>0</v>
          </cell>
          <cell r="I328">
            <v>0</v>
          </cell>
          <cell r="J328">
            <v>61.873396966601085</v>
          </cell>
          <cell r="K328">
            <v>0</v>
          </cell>
          <cell r="L328">
            <v>0</v>
          </cell>
          <cell r="M328">
            <v>0</v>
          </cell>
          <cell r="N328">
            <v>123.75112485148688</v>
          </cell>
        </row>
        <row r="329">
          <cell r="A329" t="str">
            <v>P PRE6</v>
          </cell>
          <cell r="B329">
            <v>0</v>
          </cell>
          <cell r="C329">
            <v>0</v>
          </cell>
          <cell r="D329">
            <v>0</v>
          </cell>
          <cell r="E329">
            <v>0</v>
          </cell>
          <cell r="F329">
            <v>0</v>
          </cell>
          <cell r="G329">
            <v>0</v>
          </cell>
          <cell r="H329">
            <v>0</v>
          </cell>
          <cell r="I329">
            <v>0</v>
          </cell>
          <cell r="J329">
            <v>0</v>
          </cell>
          <cell r="K329">
            <v>0</v>
          </cell>
          <cell r="L329">
            <v>0</v>
          </cell>
          <cell r="M329">
            <v>0</v>
          </cell>
          <cell r="N329">
            <v>0</v>
          </cell>
        </row>
        <row r="330">
          <cell r="A330" t="str">
            <v>P PRO1</v>
          </cell>
          <cell r="B330">
            <v>1.8334262368421101</v>
          </cell>
          <cell r="C330">
            <v>1.8334262368421101</v>
          </cell>
          <cell r="D330">
            <v>1.8334262368421101</v>
          </cell>
          <cell r="E330">
            <v>1.8334262368421101</v>
          </cell>
          <cell r="F330">
            <v>1.8334262368421101</v>
          </cell>
          <cell r="G330">
            <v>1.8334262368421101</v>
          </cell>
          <cell r="H330">
            <v>1.8334262368421101</v>
          </cell>
          <cell r="I330">
            <v>1.8334262368421101</v>
          </cell>
          <cell r="J330">
            <v>1.8334262368421101</v>
          </cell>
          <cell r="K330">
            <v>1.8334262368421101</v>
          </cell>
          <cell r="L330">
            <v>1.8334262368421101</v>
          </cell>
          <cell r="M330">
            <v>1.8334262368421101</v>
          </cell>
          <cell r="N330">
            <v>22.001114842105324</v>
          </cell>
        </row>
        <row r="331">
          <cell r="A331" t="str">
            <v>P PRO10</v>
          </cell>
          <cell r="B331">
            <v>0.70391542872229962</v>
          </cell>
          <cell r="C331">
            <v>0</v>
          </cell>
          <cell r="D331">
            <v>0</v>
          </cell>
          <cell r="E331">
            <v>0.70391542872229962</v>
          </cell>
          <cell r="F331">
            <v>0</v>
          </cell>
          <cell r="G331">
            <v>0</v>
          </cell>
          <cell r="H331">
            <v>0.70391542872229962</v>
          </cell>
          <cell r="I331">
            <v>0</v>
          </cell>
          <cell r="J331">
            <v>0</v>
          </cell>
          <cell r="K331">
            <v>0.70391542872229962</v>
          </cell>
          <cell r="L331">
            <v>0</v>
          </cell>
          <cell r="M331">
            <v>0</v>
          </cell>
          <cell r="N331">
            <v>2.8156617148891985</v>
          </cell>
        </row>
        <row r="332">
          <cell r="A332" t="str">
            <v>P PRO2</v>
          </cell>
          <cell r="B332">
            <v>1.4552980502447936</v>
          </cell>
          <cell r="C332">
            <v>1.4552980502447936</v>
          </cell>
          <cell r="D332">
            <v>1.4552980502447936</v>
          </cell>
          <cell r="E332">
            <v>1.4552980502447936</v>
          </cell>
          <cell r="F332">
            <v>1.4552980502447936</v>
          </cell>
          <cell r="G332">
            <v>1.4552980502447936</v>
          </cell>
          <cell r="H332">
            <v>1.4552980502447936</v>
          </cell>
          <cell r="I332">
            <v>1.4552980502447936</v>
          </cell>
          <cell r="J332">
            <v>1.4552980502447936</v>
          </cell>
          <cell r="K332">
            <v>1.4552980502447936</v>
          </cell>
          <cell r="L332">
            <v>1.4552980502447936</v>
          </cell>
          <cell r="M332">
            <v>1.4552980502447936</v>
          </cell>
          <cell r="N332">
            <v>17.463576602937525</v>
          </cell>
        </row>
        <row r="333">
          <cell r="A333" t="str">
            <v>P PRO3</v>
          </cell>
          <cell r="B333">
            <v>4.2983289473684195E-3</v>
          </cell>
          <cell r="C333">
            <v>4.2983289473684195E-3</v>
          </cell>
          <cell r="D333">
            <v>4.2983289473684195E-3</v>
          </cell>
          <cell r="E333">
            <v>4.2983289473684195E-3</v>
          </cell>
          <cell r="F333">
            <v>4.2983289473684195E-3</v>
          </cell>
          <cell r="G333">
            <v>4.2983289473684195E-3</v>
          </cell>
          <cell r="H333">
            <v>4.2983289473684195E-3</v>
          </cell>
          <cell r="I333">
            <v>4.2983289473684195E-3</v>
          </cell>
          <cell r="J333">
            <v>4.2983289473684195E-3</v>
          </cell>
          <cell r="K333">
            <v>4.2983289473684195E-3</v>
          </cell>
          <cell r="L333">
            <v>4.2983289473684195E-3</v>
          </cell>
          <cell r="M333">
            <v>4.2983289473684195E-3</v>
          </cell>
          <cell r="N333">
            <v>5.1579947368421024E-2</v>
          </cell>
        </row>
        <row r="334">
          <cell r="A334" t="str">
            <v>P PRO4</v>
          </cell>
          <cell r="B334">
            <v>2.3852209192605001</v>
          </cell>
          <cell r="C334">
            <v>2.3852209192605001</v>
          </cell>
          <cell r="D334">
            <v>2.3852209192605001</v>
          </cell>
          <cell r="E334">
            <v>2.3852209192605001</v>
          </cell>
          <cell r="F334">
            <v>2.3852209192605001</v>
          </cell>
          <cell r="G334">
            <v>2.3852209192605001</v>
          </cell>
          <cell r="H334">
            <v>2.3852209192605001</v>
          </cell>
          <cell r="I334">
            <v>2.3852209192605001</v>
          </cell>
          <cell r="J334">
            <v>2.3852209192605001</v>
          </cell>
          <cell r="K334">
            <v>2.3852209192605001</v>
          </cell>
          <cell r="L334">
            <v>2.3852209192605001</v>
          </cell>
          <cell r="M334">
            <v>2.3852209192605001</v>
          </cell>
          <cell r="N334">
            <v>28.622651031126008</v>
          </cell>
        </row>
        <row r="335">
          <cell r="A335" t="str">
            <v>P PRO5</v>
          </cell>
          <cell r="B335">
            <v>2.2171659832236799</v>
          </cell>
          <cell r="C335">
            <v>0</v>
          </cell>
          <cell r="D335">
            <v>0</v>
          </cell>
          <cell r="E335">
            <v>2.2172926348684201</v>
          </cell>
          <cell r="F335">
            <v>0</v>
          </cell>
          <cell r="G335">
            <v>0</v>
          </cell>
          <cell r="H335">
            <v>2.2172926348684201</v>
          </cell>
          <cell r="I335">
            <v>0</v>
          </cell>
          <cell r="J335">
            <v>0</v>
          </cell>
          <cell r="K335">
            <v>2.2172926348684201</v>
          </cell>
          <cell r="L335">
            <v>0</v>
          </cell>
          <cell r="M335">
            <v>0</v>
          </cell>
          <cell r="N335">
            <v>8.8690438878289388</v>
          </cell>
        </row>
        <row r="336">
          <cell r="A336" t="str">
            <v>P PRO6</v>
          </cell>
          <cell r="B336">
            <v>11.163484696401824</v>
          </cell>
          <cell r="C336">
            <v>0</v>
          </cell>
          <cell r="D336">
            <v>0</v>
          </cell>
          <cell r="E336">
            <v>11.163484696401824</v>
          </cell>
          <cell r="F336">
            <v>0</v>
          </cell>
          <cell r="G336">
            <v>0</v>
          </cell>
          <cell r="H336">
            <v>11.163484696401824</v>
          </cell>
          <cell r="I336">
            <v>0</v>
          </cell>
          <cell r="J336">
            <v>0</v>
          </cell>
          <cell r="K336">
            <v>11.163484696401824</v>
          </cell>
          <cell r="L336">
            <v>0</v>
          </cell>
          <cell r="M336">
            <v>0</v>
          </cell>
          <cell r="N336">
            <v>44.653938785607295</v>
          </cell>
        </row>
        <row r="337">
          <cell r="A337" t="str">
            <v>P PRO7</v>
          </cell>
          <cell r="B337">
            <v>0</v>
          </cell>
          <cell r="C337">
            <v>0</v>
          </cell>
          <cell r="D337">
            <v>0</v>
          </cell>
          <cell r="E337">
            <v>0</v>
          </cell>
          <cell r="F337">
            <v>0</v>
          </cell>
          <cell r="G337">
            <v>0</v>
          </cell>
          <cell r="H337">
            <v>0</v>
          </cell>
          <cell r="I337">
            <v>0</v>
          </cell>
          <cell r="J337">
            <v>0</v>
          </cell>
          <cell r="K337">
            <v>0</v>
          </cell>
          <cell r="L337">
            <v>0</v>
          </cell>
          <cell r="M337">
            <v>0</v>
          </cell>
          <cell r="N337">
            <v>0</v>
          </cell>
        </row>
        <row r="338">
          <cell r="A338" t="str">
            <v>P PRO8</v>
          </cell>
          <cell r="B338">
            <v>0</v>
          </cell>
          <cell r="C338">
            <v>0</v>
          </cell>
          <cell r="D338">
            <v>0</v>
          </cell>
          <cell r="E338">
            <v>0</v>
          </cell>
          <cell r="F338">
            <v>0</v>
          </cell>
          <cell r="G338">
            <v>0</v>
          </cell>
          <cell r="H338">
            <v>0</v>
          </cell>
          <cell r="I338">
            <v>0</v>
          </cell>
          <cell r="J338">
            <v>0</v>
          </cell>
          <cell r="K338">
            <v>0</v>
          </cell>
          <cell r="L338">
            <v>0</v>
          </cell>
          <cell r="M338">
            <v>0</v>
          </cell>
          <cell r="N338">
            <v>0</v>
          </cell>
        </row>
        <row r="339">
          <cell r="A339" t="str">
            <v>P PRO9</v>
          </cell>
          <cell r="B339">
            <v>1.15651333552632</v>
          </cell>
          <cell r="C339">
            <v>0</v>
          </cell>
          <cell r="D339">
            <v>0</v>
          </cell>
          <cell r="E339">
            <v>1.15651333552632</v>
          </cell>
          <cell r="F339">
            <v>0</v>
          </cell>
          <cell r="G339">
            <v>0</v>
          </cell>
          <cell r="H339">
            <v>1.15651333552632</v>
          </cell>
          <cell r="I339">
            <v>0</v>
          </cell>
          <cell r="J339">
            <v>0</v>
          </cell>
          <cell r="K339">
            <v>1.15651333552632</v>
          </cell>
          <cell r="L339">
            <v>0</v>
          </cell>
          <cell r="M339">
            <v>0</v>
          </cell>
          <cell r="N339">
            <v>4.6260533421052799</v>
          </cell>
        </row>
        <row r="340">
          <cell r="A340" t="str">
            <v>PAR</v>
          </cell>
          <cell r="F340">
            <v>0</v>
          </cell>
          <cell r="L340">
            <v>0</v>
          </cell>
          <cell r="N340">
            <v>0</v>
          </cell>
        </row>
        <row r="341">
          <cell r="A341" t="str">
            <v>PAR $+CER</v>
          </cell>
          <cell r="D341">
            <v>0</v>
          </cell>
          <cell r="J341">
            <v>0</v>
          </cell>
          <cell r="N341">
            <v>0</v>
          </cell>
        </row>
        <row r="342">
          <cell r="A342" t="str">
            <v>PAR EUR</v>
          </cell>
          <cell r="D342">
            <v>0</v>
          </cell>
          <cell r="J342">
            <v>0</v>
          </cell>
          <cell r="N342">
            <v>0</v>
          </cell>
        </row>
        <row r="343">
          <cell r="A343" t="str">
            <v>PAR JPY</v>
          </cell>
          <cell r="D343">
            <v>0</v>
          </cell>
          <cell r="J343">
            <v>0</v>
          </cell>
          <cell r="N343">
            <v>0</v>
          </cell>
        </row>
        <row r="344">
          <cell r="A344" t="str">
            <v>PAR USD</v>
          </cell>
          <cell r="D344">
            <v>0</v>
          </cell>
          <cell r="J344">
            <v>0</v>
          </cell>
          <cell r="N344">
            <v>0</v>
          </cell>
        </row>
        <row r="345">
          <cell r="A345" t="str">
            <v>PARDM</v>
          </cell>
          <cell r="F345">
            <v>0</v>
          </cell>
          <cell r="L345">
            <v>0</v>
          </cell>
          <cell r="N345">
            <v>0</v>
          </cell>
        </row>
        <row r="346">
          <cell r="A346" t="str">
            <v>PRE5</v>
          </cell>
          <cell r="B346">
            <v>22.826409836762885</v>
          </cell>
          <cell r="C346">
            <v>22.826409836762885</v>
          </cell>
          <cell r="D346">
            <v>22.826409836762885</v>
          </cell>
          <cell r="E346">
            <v>22.826409836762885</v>
          </cell>
          <cell r="F346">
            <v>22.826409836762885</v>
          </cell>
          <cell r="G346">
            <v>22.826409836762885</v>
          </cell>
          <cell r="H346">
            <v>22.826409836762885</v>
          </cell>
          <cell r="I346">
            <v>22.826409836762885</v>
          </cell>
          <cell r="J346">
            <v>22.826409836762885</v>
          </cell>
          <cell r="K346">
            <v>22.826409836762885</v>
          </cell>
          <cell r="L346">
            <v>22.826409836762885</v>
          </cell>
          <cell r="M346">
            <v>22.826409836762885</v>
          </cell>
          <cell r="N346">
            <v>273.91691804115459</v>
          </cell>
        </row>
        <row r="347">
          <cell r="A347" t="str">
            <v>PRE6</v>
          </cell>
          <cell r="B347">
            <v>0.19662664684578199</v>
          </cell>
          <cell r="C347">
            <v>0.19662664684578199</v>
          </cell>
          <cell r="D347">
            <v>0.19662664684578199</v>
          </cell>
          <cell r="E347">
            <v>0.19662664684578199</v>
          </cell>
          <cell r="F347">
            <v>0.19662664684578199</v>
          </cell>
          <cell r="G347">
            <v>0.19662664684578199</v>
          </cell>
          <cell r="H347">
            <v>0.19662664684578199</v>
          </cell>
          <cell r="I347">
            <v>0.19662664684578199</v>
          </cell>
          <cell r="J347">
            <v>0.19662664684578199</v>
          </cell>
          <cell r="K347">
            <v>0.19662664684578199</v>
          </cell>
          <cell r="L347">
            <v>0.19662664684578199</v>
          </cell>
          <cell r="M347">
            <v>0.19662664684578199</v>
          </cell>
          <cell r="N347">
            <v>2.3595197621493837</v>
          </cell>
        </row>
        <row r="348">
          <cell r="A348" t="str">
            <v>PRO1</v>
          </cell>
          <cell r="B348">
            <v>0.225284572039474</v>
          </cell>
          <cell r="C348">
            <v>0.225284572039474</v>
          </cell>
          <cell r="D348">
            <v>0.225284572039474</v>
          </cell>
          <cell r="E348">
            <v>1.200858782894737E-2</v>
          </cell>
          <cell r="N348">
            <v>0.68786230394736925</v>
          </cell>
        </row>
        <row r="349">
          <cell r="A349" t="str">
            <v>PRO10</v>
          </cell>
          <cell r="B349">
            <v>0.59847869063827597</v>
          </cell>
          <cell r="E349">
            <v>0.59847869063827597</v>
          </cell>
          <cell r="N349">
            <v>1.1969573812765519</v>
          </cell>
        </row>
        <row r="350">
          <cell r="A350" t="str">
            <v>PRO2</v>
          </cell>
          <cell r="B350">
            <v>1.135184952786652</v>
          </cell>
          <cell r="C350">
            <v>1.135184952786652</v>
          </cell>
          <cell r="D350">
            <v>1.135184952786652</v>
          </cell>
          <cell r="E350">
            <v>0.14069614526554441</v>
          </cell>
          <cell r="N350">
            <v>3.5462510036255006</v>
          </cell>
        </row>
        <row r="351">
          <cell r="A351" t="str">
            <v>PRO3</v>
          </cell>
          <cell r="B351">
            <v>9.6930773026315753E-2</v>
          </cell>
          <cell r="C351">
            <v>9.6930773026315753E-2</v>
          </cell>
          <cell r="D351">
            <v>9.6930773026315753E-2</v>
          </cell>
          <cell r="E351">
            <v>9.6930773026315753E-2</v>
          </cell>
          <cell r="F351">
            <v>9.6930773026315753E-2</v>
          </cell>
          <cell r="G351">
            <v>9.6930773026315753E-2</v>
          </cell>
          <cell r="H351">
            <v>9.6930773026315753E-2</v>
          </cell>
          <cell r="I351">
            <v>9.6930773026315753E-2</v>
          </cell>
          <cell r="J351">
            <v>9.6930773026315753E-2</v>
          </cell>
          <cell r="K351">
            <v>9.6930773026315753E-2</v>
          </cell>
          <cell r="L351">
            <v>9.6930773026315753E-2</v>
          </cell>
          <cell r="M351">
            <v>9.6930773026315753E-2</v>
          </cell>
          <cell r="N351">
            <v>1.1631692763157893</v>
          </cell>
        </row>
        <row r="352">
          <cell r="A352" t="str">
            <v>PRO4</v>
          </cell>
          <cell r="B352">
            <v>3.5906843137802955</v>
          </cell>
          <cell r="C352">
            <v>3.5906843137802955</v>
          </cell>
          <cell r="D352">
            <v>3.5906843137802955</v>
          </cell>
          <cell r="E352">
            <v>3.5906843137802955</v>
          </cell>
          <cell r="F352">
            <v>3.5906843137802955</v>
          </cell>
          <cell r="G352">
            <v>3.5906843137802955</v>
          </cell>
          <cell r="H352">
            <v>3.5906843137802955</v>
          </cell>
          <cell r="I352">
            <v>3.5906843137802955</v>
          </cell>
          <cell r="J352">
            <v>3.5906843137802955</v>
          </cell>
          <cell r="K352">
            <v>3.5906843137802955</v>
          </cell>
          <cell r="L352">
            <v>3.5906843137802955</v>
          </cell>
          <cell r="M352">
            <v>3.5906843137802955</v>
          </cell>
          <cell r="N352">
            <v>43.088211765363532</v>
          </cell>
        </row>
        <row r="353">
          <cell r="A353" t="str">
            <v>PRO5</v>
          </cell>
          <cell r="B353">
            <v>0.29465231687500015</v>
          </cell>
          <cell r="E353">
            <v>0.29465231687500015</v>
          </cell>
          <cell r="N353">
            <v>0.58930463375000031</v>
          </cell>
        </row>
        <row r="354">
          <cell r="A354" t="str">
            <v>PRO6</v>
          </cell>
          <cell r="B354">
            <v>3.746723612153172</v>
          </cell>
          <cell r="E354">
            <v>3.7521316295856599</v>
          </cell>
          <cell r="N354">
            <v>7.4988552417388323</v>
          </cell>
        </row>
        <row r="355">
          <cell r="A355" t="str">
            <v>PRO7</v>
          </cell>
          <cell r="B355">
            <v>10.874027793493113</v>
          </cell>
          <cell r="C355">
            <v>10.874027793493113</v>
          </cell>
          <cell r="D355">
            <v>10.988010035051541</v>
          </cell>
          <cell r="E355">
            <v>10.874027793493113</v>
          </cell>
          <cell r="F355">
            <v>10.874027793493113</v>
          </cell>
          <cell r="G355">
            <v>10.874027793493113</v>
          </cell>
          <cell r="H355">
            <v>10.874027793493113</v>
          </cell>
          <cell r="I355">
            <v>10.874027793493113</v>
          </cell>
          <cell r="J355">
            <v>10.874027793493113</v>
          </cell>
          <cell r="K355">
            <v>10.874027793493113</v>
          </cell>
          <cell r="L355">
            <v>10.874027793493113</v>
          </cell>
          <cell r="M355">
            <v>10.874027793493113</v>
          </cell>
          <cell r="N355">
            <v>130.60231576347579</v>
          </cell>
        </row>
        <row r="356">
          <cell r="A356" t="str">
            <v>PRO8</v>
          </cell>
          <cell r="B356">
            <v>1.1104976840558601E-2</v>
          </cell>
          <cell r="C356">
            <v>1.1104976840558601E-2</v>
          </cell>
          <cell r="D356">
            <v>1.1104976840558601E-2</v>
          </cell>
          <cell r="E356">
            <v>1.1104976840558601E-2</v>
          </cell>
          <cell r="F356">
            <v>1.1104976840558601E-2</v>
          </cell>
          <cell r="G356">
            <v>1.1104976840558601E-2</v>
          </cell>
          <cell r="H356">
            <v>1.1104976840558601E-2</v>
          </cell>
          <cell r="I356">
            <v>1.1104976840558601E-2</v>
          </cell>
          <cell r="J356">
            <v>1.1104976840558601E-2</v>
          </cell>
          <cell r="K356">
            <v>1.1104976840558601E-2</v>
          </cell>
          <cell r="L356">
            <v>1.1104976840558601E-2</v>
          </cell>
          <cell r="M356">
            <v>1.1104976840558601E-2</v>
          </cell>
          <cell r="N356">
            <v>0.1332597220867032</v>
          </cell>
        </row>
        <row r="357">
          <cell r="A357" t="str">
            <v>PRO9</v>
          </cell>
          <cell r="B357">
            <v>0.34119180263157867</v>
          </cell>
          <cell r="E357">
            <v>0.34119180263157867</v>
          </cell>
          <cell r="N357">
            <v>0.68238360526315733</v>
          </cell>
        </row>
        <row r="358">
          <cell r="A358" t="str">
            <v>SABA/INTGM</v>
          </cell>
          <cell r="C358">
            <v>9.6827849999999993E-2</v>
          </cell>
          <cell r="F358">
            <v>0.31119439000000004</v>
          </cell>
          <cell r="I358">
            <v>9.6827849999999993E-2</v>
          </cell>
          <cell r="L358">
            <v>0.31119434999999995</v>
          </cell>
          <cell r="N358">
            <v>0.81604443999999998</v>
          </cell>
        </row>
        <row r="359">
          <cell r="A359" t="str">
            <v>SGP/TESORO</v>
          </cell>
          <cell r="B359">
            <v>0.39622996000000005</v>
          </cell>
          <cell r="H359">
            <v>0.39622996000000005</v>
          </cell>
          <cell r="N359">
            <v>0.7924599200000001</v>
          </cell>
        </row>
        <row r="360">
          <cell r="A360" t="str">
            <v>WBC/RELEXT</v>
          </cell>
          <cell r="B360">
            <v>2.6380617030631721E-3</v>
          </cell>
          <cell r="C360">
            <v>2.9690612633738833E-3</v>
          </cell>
          <cell r="D360">
            <v>3.7673252235087213E-3</v>
          </cell>
          <cell r="E360">
            <v>1.8021537446870871E-3</v>
          </cell>
          <cell r="F360">
            <v>2.0245463872197028E-3</v>
          </cell>
          <cell r="G360">
            <v>2.35232009380038E-3</v>
          </cell>
          <cell r="H360">
            <v>2.5721581415799472E-3</v>
          </cell>
          <cell r="I360">
            <v>3.7171742635204452E-3</v>
          </cell>
          <cell r="J360">
            <v>1.747294445258684E-3</v>
          </cell>
          <cell r="K360">
            <v>1.9664040744540481E-3</v>
          </cell>
          <cell r="L360">
            <v>2.2888377546533751E-3</v>
          </cell>
          <cell r="M360">
            <v>2.5052777370658057E-3</v>
          </cell>
          <cell r="N360">
            <v>3.0350614832185253E-2</v>
          </cell>
        </row>
        <row r="361">
          <cell r="A361" t="str">
            <v>WEST/CONEA</v>
          </cell>
          <cell r="B361">
            <v>0</v>
          </cell>
          <cell r="D361">
            <v>22.070594793838865</v>
          </cell>
          <cell r="H361">
            <v>0</v>
          </cell>
          <cell r="J361">
            <v>22.070593786729852</v>
          </cell>
          <cell r="N361">
            <v>44.141188580568716</v>
          </cell>
        </row>
        <row r="362">
          <cell r="A362" t="str">
            <v>#N/A</v>
          </cell>
          <cell r="B362">
            <v>0.18699539802631587</v>
          </cell>
          <cell r="C362">
            <v>0.18679148684210536</v>
          </cell>
          <cell r="D362">
            <v>0.18679148684210536</v>
          </cell>
          <cell r="E362">
            <v>9.420848684210531E-3</v>
          </cell>
          <cell r="N362">
            <v>0.56999922039473716</v>
          </cell>
        </row>
        <row r="363">
          <cell r="A363" t="str">
            <v>Total general</v>
          </cell>
          <cell r="B363">
            <v>750.05174364399033</v>
          </cell>
          <cell r="C363">
            <v>1158.7244396063409</v>
          </cell>
          <cell r="D363">
            <v>550.36516281316665</v>
          </cell>
          <cell r="E363">
            <v>584.30536379706427</v>
          </cell>
          <cell r="F363">
            <v>1170.7167147818245</v>
          </cell>
          <cell r="G363">
            <v>529.50896139811653</v>
          </cell>
          <cell r="H363">
            <v>201.77923495661457</v>
          </cell>
          <cell r="I363">
            <v>2624.0446211093595</v>
          </cell>
          <cell r="J363">
            <v>739.64550510543529</v>
          </cell>
          <cell r="K363">
            <v>271.08457650648182</v>
          </cell>
          <cell r="L363">
            <v>551.79336167190161</v>
          </cell>
          <cell r="M363">
            <v>481.77336545520274</v>
          </cell>
          <cell r="N363">
            <v>9613.793050845492</v>
          </cell>
        </row>
      </sheetData>
      <sheetData sheetId="3"/>
      <sheetData sheetId="4"/>
      <sheetData sheetId="5"/>
      <sheetData sheetId="6"/>
      <sheetData sheetId="7"/>
      <sheetData sheetId="8"/>
      <sheetData sheetId="9"/>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AP 2006"/>
      <sheetName val="INT. 2006"/>
      <sheetName val="KAP. 2007"/>
      <sheetName val="INT. 2007"/>
      <sheetName val="kap 2008"/>
      <sheetName val="int. 2008"/>
      <sheetName val="kap 2009"/>
      <sheetName val="int2009"/>
      <sheetName val="kap. resto"/>
      <sheetName val="int. resto"/>
    </sheetNames>
    <sheetDataSet>
      <sheetData sheetId="0"/>
      <sheetData sheetId="1"/>
      <sheetData sheetId="2"/>
      <sheetData sheetId="3"/>
      <sheetData sheetId="4" refreshError="1">
        <row r="4">
          <cell r="A4" t="str">
            <v>DNCI</v>
          </cell>
          <cell r="B4">
            <v>1</v>
          </cell>
          <cell r="C4">
            <v>2</v>
          </cell>
          <cell r="D4">
            <v>3</v>
          </cell>
          <cell r="E4">
            <v>4</v>
          </cell>
          <cell r="F4">
            <v>5</v>
          </cell>
          <cell r="G4">
            <v>6</v>
          </cell>
          <cell r="H4">
            <v>7</v>
          </cell>
          <cell r="I4">
            <v>8</v>
          </cell>
          <cell r="J4">
            <v>9</v>
          </cell>
          <cell r="K4">
            <v>10</v>
          </cell>
          <cell r="L4">
            <v>11</v>
          </cell>
          <cell r="M4">
            <v>12</v>
          </cell>
          <cell r="N4">
            <v>2008</v>
          </cell>
        </row>
        <row r="5">
          <cell r="A5">
            <v>1</v>
          </cell>
          <cell r="B5">
            <v>2</v>
          </cell>
          <cell r="C5">
            <v>3</v>
          </cell>
          <cell r="D5">
            <v>4</v>
          </cell>
          <cell r="E5">
            <v>5</v>
          </cell>
          <cell r="F5">
            <v>6</v>
          </cell>
          <cell r="G5">
            <v>7</v>
          </cell>
          <cell r="H5">
            <v>8</v>
          </cell>
          <cell r="I5">
            <v>9</v>
          </cell>
          <cell r="J5">
            <v>10</v>
          </cell>
          <cell r="K5">
            <v>11</v>
          </cell>
          <cell r="L5">
            <v>12</v>
          </cell>
          <cell r="M5">
            <v>13</v>
          </cell>
          <cell r="N5">
            <v>14</v>
          </cell>
        </row>
        <row r="6">
          <cell r="A6" t="str">
            <v>ALENIA/FFAA</v>
          </cell>
          <cell r="M6">
            <v>3.666992</v>
          </cell>
          <cell r="N6">
            <v>3.666992</v>
          </cell>
        </row>
        <row r="7">
          <cell r="A7" t="str">
            <v>AVAL 1/2005</v>
          </cell>
          <cell r="F7">
            <v>1.2734592699999998</v>
          </cell>
          <cell r="G7">
            <v>8.2788121399999994</v>
          </cell>
          <cell r="L7">
            <v>1.2734592699999998</v>
          </cell>
          <cell r="M7">
            <v>8.2788121399999994</v>
          </cell>
          <cell r="N7">
            <v>19.104542819999999</v>
          </cell>
        </row>
        <row r="8">
          <cell r="A8" t="str">
            <v>BD08-UCP</v>
          </cell>
          <cell r="D8">
            <v>108.495799296047</v>
          </cell>
          <cell r="J8">
            <v>108.495799296047</v>
          </cell>
          <cell r="N8">
            <v>216.99159859209399</v>
          </cell>
        </row>
        <row r="9">
          <cell r="A9" t="str">
            <v>BD11-UCP</v>
          </cell>
          <cell r="B9">
            <v>30.4180939349346</v>
          </cell>
          <cell r="C9">
            <v>30.4180939349346</v>
          </cell>
          <cell r="D9">
            <v>30.4180939349346</v>
          </cell>
          <cell r="E9">
            <v>30.4180939349346</v>
          </cell>
          <cell r="F9">
            <v>30.4180939349346</v>
          </cell>
          <cell r="G9">
            <v>30.4180939349346</v>
          </cell>
          <cell r="H9">
            <v>30.4180939349346</v>
          </cell>
          <cell r="I9">
            <v>30.4180939349346</v>
          </cell>
          <cell r="J9">
            <v>30.4180939349346</v>
          </cell>
          <cell r="K9">
            <v>30.4180939349346</v>
          </cell>
          <cell r="L9">
            <v>30.4180939349346</v>
          </cell>
          <cell r="M9">
            <v>30.4180939349346</v>
          </cell>
          <cell r="N9">
            <v>365.01712721921513</v>
          </cell>
        </row>
        <row r="10">
          <cell r="A10" t="str">
            <v>BD12-I u$s</v>
          </cell>
          <cell r="C10">
            <v>0</v>
          </cell>
          <cell r="I10">
            <v>1867.4822130699999</v>
          </cell>
          <cell r="N10">
            <v>1867.4822130699999</v>
          </cell>
        </row>
        <row r="11">
          <cell r="A11" t="str">
            <v>BD13-u$s</v>
          </cell>
          <cell r="E11">
            <v>245.35378750000001</v>
          </cell>
          <cell r="K11">
            <v>0</v>
          </cell>
          <cell r="N11">
            <v>245.35378750000001</v>
          </cell>
        </row>
        <row r="12">
          <cell r="A12" t="str">
            <v>BERL/YACYRETA</v>
          </cell>
          <cell r="B12">
            <v>0.58706220147896693</v>
          </cell>
          <cell r="H12">
            <v>0.58706220147896693</v>
          </cell>
          <cell r="N12">
            <v>1.1741244029579339</v>
          </cell>
        </row>
        <row r="13">
          <cell r="A13" t="str">
            <v>BESP</v>
          </cell>
          <cell r="D13">
            <v>54.704999999999998</v>
          </cell>
          <cell r="N13">
            <v>54.704999999999998</v>
          </cell>
        </row>
        <row r="14">
          <cell r="A14" t="str">
            <v>BG05/17</v>
          </cell>
          <cell r="B14">
            <v>0</v>
          </cell>
          <cell r="H14">
            <v>0</v>
          </cell>
          <cell r="N14">
            <v>0</v>
          </cell>
        </row>
        <row r="15">
          <cell r="A15" t="str">
            <v>BG06/27</v>
          </cell>
          <cell r="D15">
            <v>0</v>
          </cell>
          <cell r="J15">
            <v>0</v>
          </cell>
          <cell r="N15">
            <v>0</v>
          </cell>
        </row>
        <row r="16">
          <cell r="A16" t="str">
            <v>BG08/19</v>
          </cell>
          <cell r="C16">
            <v>0</v>
          </cell>
          <cell r="I16">
            <v>0</v>
          </cell>
          <cell r="N16">
            <v>0</v>
          </cell>
        </row>
        <row r="17">
          <cell r="A17" t="str">
            <v>BG08/Pesificado</v>
          </cell>
          <cell r="G17">
            <v>3.8939882904048401E-3</v>
          </cell>
          <cell r="M17">
            <v>3.9033513767810402E-3</v>
          </cell>
          <cell r="N17">
            <v>7.7973396671858798E-3</v>
          </cell>
        </row>
        <row r="18">
          <cell r="A18" t="str">
            <v>BG09/09</v>
          </cell>
          <cell r="E18">
            <v>0</v>
          </cell>
          <cell r="K18">
            <v>0</v>
          </cell>
          <cell r="N18">
            <v>0</v>
          </cell>
        </row>
        <row r="19">
          <cell r="A19" t="str">
            <v>BG10/20</v>
          </cell>
          <cell r="C19">
            <v>0</v>
          </cell>
          <cell r="I19">
            <v>0</v>
          </cell>
          <cell r="N19">
            <v>0</v>
          </cell>
        </row>
        <row r="20">
          <cell r="A20" t="str">
            <v>BG11/10</v>
          </cell>
          <cell r="D20">
            <v>0</v>
          </cell>
          <cell r="J20">
            <v>0</v>
          </cell>
          <cell r="N20">
            <v>0</v>
          </cell>
        </row>
        <row r="21">
          <cell r="A21" t="str">
            <v>BG12/15</v>
          </cell>
          <cell r="G21">
            <v>0</v>
          </cell>
          <cell r="M21">
            <v>0</v>
          </cell>
          <cell r="N21">
            <v>0</v>
          </cell>
        </row>
        <row r="22">
          <cell r="A22" t="str">
            <v>BG13/30</v>
          </cell>
          <cell r="B22">
            <v>0</v>
          </cell>
          <cell r="H22">
            <v>0</v>
          </cell>
          <cell r="N22">
            <v>0</v>
          </cell>
        </row>
        <row r="23">
          <cell r="A23" t="str">
            <v>BG14/31</v>
          </cell>
          <cell r="B23">
            <v>0</v>
          </cell>
          <cell r="H23">
            <v>0</v>
          </cell>
          <cell r="N23">
            <v>0</v>
          </cell>
        </row>
        <row r="24">
          <cell r="A24" t="str">
            <v>BG15/12</v>
          </cell>
          <cell r="C24">
            <v>0</v>
          </cell>
          <cell r="I24">
            <v>0</v>
          </cell>
          <cell r="N24">
            <v>0</v>
          </cell>
        </row>
        <row r="25">
          <cell r="A25" t="str">
            <v>BG16/08$</v>
          </cell>
          <cell r="D25">
            <v>0</v>
          </cell>
          <cell r="J25">
            <v>595.39718800000003</v>
          </cell>
          <cell r="N25">
            <v>595.39718800000003</v>
          </cell>
        </row>
        <row r="26">
          <cell r="A26" t="str">
            <v>BG17/08</v>
          </cell>
          <cell r="G26">
            <v>73.481211580000007</v>
          </cell>
          <cell r="M26">
            <v>73.657637060000013</v>
          </cell>
          <cell r="N26">
            <v>147.13884864000002</v>
          </cell>
        </row>
        <row r="27">
          <cell r="A27" t="str">
            <v>BG18/18</v>
          </cell>
          <cell r="G27">
            <v>0</v>
          </cell>
          <cell r="M27">
            <v>0</v>
          </cell>
          <cell r="N27">
            <v>0</v>
          </cell>
        </row>
        <row r="28">
          <cell r="A28" t="str">
            <v>BG19/31</v>
          </cell>
          <cell r="G28">
            <v>0</v>
          </cell>
          <cell r="M28">
            <v>0</v>
          </cell>
          <cell r="N28">
            <v>0</v>
          </cell>
        </row>
        <row r="29">
          <cell r="A29" t="str">
            <v>BID 1008</v>
          </cell>
          <cell r="G29">
            <v>0.23545136</v>
          </cell>
          <cell r="M29">
            <v>0.23545136</v>
          </cell>
          <cell r="N29">
            <v>0.47090272</v>
          </cell>
        </row>
        <row r="30">
          <cell r="A30" t="str">
            <v>BID 1021</v>
          </cell>
          <cell r="D30">
            <v>0.39999147800000001</v>
          </cell>
          <cell r="J30">
            <v>0.39999147800000001</v>
          </cell>
          <cell r="N30">
            <v>0.79998295600000002</v>
          </cell>
        </row>
        <row r="31">
          <cell r="A31" t="str">
            <v>BID 1031</v>
          </cell>
          <cell r="C31">
            <v>11.075883341000001</v>
          </cell>
          <cell r="I31">
            <v>11.075883341000001</v>
          </cell>
          <cell r="N31">
            <v>22.151766682000002</v>
          </cell>
        </row>
        <row r="32">
          <cell r="A32" t="str">
            <v>BID 1034</v>
          </cell>
          <cell r="F32">
            <v>2.8439293999999999</v>
          </cell>
          <cell r="L32">
            <v>2.8439293999999999</v>
          </cell>
          <cell r="N32">
            <v>5.6878587999999999</v>
          </cell>
        </row>
        <row r="33">
          <cell r="A33" t="str">
            <v>BID 1059</v>
          </cell>
          <cell r="C33">
            <v>6.1104605259999998</v>
          </cell>
          <cell r="I33">
            <v>6.1104605259999998</v>
          </cell>
          <cell r="N33">
            <v>12.220921052</v>
          </cell>
        </row>
        <row r="34">
          <cell r="A34" t="str">
            <v>BID 1060</v>
          </cell>
          <cell r="B34">
            <v>2.2253631290000002</v>
          </cell>
          <cell r="H34">
            <v>2.2253631290000002</v>
          </cell>
          <cell r="N34">
            <v>4.4507262580000004</v>
          </cell>
        </row>
        <row r="35">
          <cell r="A35" t="str">
            <v>BID 1068</v>
          </cell>
          <cell r="D35">
            <v>3.4976210910000001</v>
          </cell>
          <cell r="J35">
            <v>3.4976210910000001</v>
          </cell>
          <cell r="N35">
            <v>6.9952421820000001</v>
          </cell>
        </row>
        <row r="36">
          <cell r="A36" t="str">
            <v>BID 1082</v>
          </cell>
          <cell r="C36">
            <v>5.6778839999999997E-2</v>
          </cell>
          <cell r="I36">
            <v>5.6778839999999997E-2</v>
          </cell>
          <cell r="N36">
            <v>0.11355767999999999</v>
          </cell>
        </row>
        <row r="37">
          <cell r="A37" t="str">
            <v>BID 1111</v>
          </cell>
          <cell r="G37">
            <v>0.25830385500000003</v>
          </cell>
          <cell r="M37">
            <v>0.25830385500000003</v>
          </cell>
          <cell r="N37">
            <v>0.51660771000000005</v>
          </cell>
        </row>
        <row r="38">
          <cell r="A38" t="str">
            <v>BID 1118</v>
          </cell>
          <cell r="C38">
            <v>8.2488249949999997</v>
          </cell>
          <cell r="I38">
            <v>8.2488249949999997</v>
          </cell>
          <cell r="N38">
            <v>16.497649989999999</v>
          </cell>
        </row>
        <row r="39">
          <cell r="A39" t="str">
            <v>BID 1133</v>
          </cell>
          <cell r="B39">
            <v>4.9240394999999999E-2</v>
          </cell>
          <cell r="H39">
            <v>4.9240394999999999E-2</v>
          </cell>
          <cell r="N39">
            <v>9.8480789999999999E-2</v>
          </cell>
        </row>
        <row r="40">
          <cell r="A40" t="str">
            <v>BID 1134</v>
          </cell>
          <cell r="E40">
            <v>1.2191480479999999</v>
          </cell>
          <cell r="K40">
            <v>1.2191480479999999</v>
          </cell>
          <cell r="N40">
            <v>2.4382960959999997</v>
          </cell>
        </row>
        <row r="41">
          <cell r="A41" t="str">
            <v>BID 1164</v>
          </cell>
          <cell r="G41">
            <v>2.1000402020000002</v>
          </cell>
          <cell r="M41">
            <v>2.1000402020000002</v>
          </cell>
          <cell r="N41">
            <v>4.2000804040000004</v>
          </cell>
        </row>
        <row r="42">
          <cell r="A42" t="str">
            <v>BID 1192</v>
          </cell>
          <cell r="D42">
            <v>0.54130354800000002</v>
          </cell>
          <cell r="J42">
            <v>0.54130354800000002</v>
          </cell>
          <cell r="N42">
            <v>1.082607096</v>
          </cell>
        </row>
        <row r="43">
          <cell r="A43" t="str">
            <v>BID 1193</v>
          </cell>
          <cell r="D43">
            <v>2.0798058899999998</v>
          </cell>
          <cell r="J43">
            <v>2.0798058899999998</v>
          </cell>
          <cell r="N43">
            <v>4.1596117799999996</v>
          </cell>
        </row>
        <row r="44">
          <cell r="A44" t="str">
            <v>BID 1201</v>
          </cell>
          <cell r="F44">
            <v>4.5935004699999995</v>
          </cell>
          <cell r="L44">
            <v>4.5935004699999995</v>
          </cell>
          <cell r="N44">
            <v>9.187000939999999</v>
          </cell>
        </row>
        <row r="45">
          <cell r="A45" t="str">
            <v>BID 1206</v>
          </cell>
          <cell r="D45">
            <v>5.4426792000000002E-2</v>
          </cell>
          <cell r="J45">
            <v>5.4426792000000002E-2</v>
          </cell>
          <cell r="N45">
            <v>0.108853584</v>
          </cell>
        </row>
        <row r="46">
          <cell r="A46" t="str">
            <v>BID 1279</v>
          </cell>
          <cell r="E46">
            <v>3.1508830000000002E-2</v>
          </cell>
          <cell r="K46">
            <v>3.1508830000000002E-2</v>
          </cell>
          <cell r="N46">
            <v>6.3017660000000003E-2</v>
          </cell>
        </row>
        <row r="47">
          <cell r="A47" t="str">
            <v>BID 1287</v>
          </cell>
          <cell r="B47">
            <v>5.9608983650000003</v>
          </cell>
          <cell r="H47">
            <v>5.9608983650000003</v>
          </cell>
          <cell r="N47">
            <v>11.921796730000001</v>
          </cell>
        </row>
        <row r="48">
          <cell r="A48" t="str">
            <v>BID 1294</v>
          </cell>
          <cell r="F48">
            <v>0</v>
          </cell>
          <cell r="L48">
            <v>0</v>
          </cell>
          <cell r="N48">
            <v>0</v>
          </cell>
        </row>
        <row r="49">
          <cell r="A49" t="str">
            <v>BID 1295</v>
          </cell>
          <cell r="C49">
            <v>13.33333333</v>
          </cell>
          <cell r="I49">
            <v>13.33333333</v>
          </cell>
          <cell r="N49">
            <v>26.666666660000001</v>
          </cell>
        </row>
        <row r="50">
          <cell r="A50" t="str">
            <v>BID 1307</v>
          </cell>
          <cell r="E50">
            <v>0.38797798</v>
          </cell>
          <cell r="K50">
            <v>0.38797798</v>
          </cell>
          <cell r="N50">
            <v>0.77595596</v>
          </cell>
        </row>
        <row r="51">
          <cell r="A51" t="str">
            <v>BID 1324</v>
          </cell>
          <cell r="G51">
            <v>16.666666670000001</v>
          </cell>
          <cell r="M51">
            <v>16.666666670000001</v>
          </cell>
          <cell r="N51">
            <v>33.333333340000003</v>
          </cell>
        </row>
        <row r="52">
          <cell r="A52" t="str">
            <v>BID 1325</v>
          </cell>
          <cell r="G52">
            <v>3.9175697000000002E-2</v>
          </cell>
          <cell r="M52">
            <v>3.9175697000000002E-2</v>
          </cell>
          <cell r="N52">
            <v>7.8351394000000005E-2</v>
          </cell>
        </row>
        <row r="53">
          <cell r="A53" t="str">
            <v>BID 1341</v>
          </cell>
          <cell r="D53">
            <v>16.666666670000001</v>
          </cell>
          <cell r="J53">
            <v>16.666666670000001</v>
          </cell>
          <cell r="N53">
            <v>33.333333340000003</v>
          </cell>
        </row>
        <row r="54">
          <cell r="A54" t="str">
            <v>BID 1345</v>
          </cell>
          <cell r="F54">
            <v>0</v>
          </cell>
          <cell r="L54">
            <v>0</v>
          </cell>
          <cell r="N54">
            <v>0</v>
          </cell>
        </row>
        <row r="55">
          <cell r="A55" t="str">
            <v>BID 1452</v>
          </cell>
          <cell r="C55">
            <v>300</v>
          </cell>
          <cell r="N55">
            <v>300</v>
          </cell>
        </row>
        <row r="56">
          <cell r="A56" t="str">
            <v>BID 1464</v>
          </cell>
          <cell r="F56">
            <v>0</v>
          </cell>
          <cell r="L56">
            <v>0</v>
          </cell>
          <cell r="N56">
            <v>0</v>
          </cell>
        </row>
        <row r="57">
          <cell r="A57" t="str">
            <v>BID 1517</v>
          </cell>
          <cell r="C57">
            <v>80</v>
          </cell>
          <cell r="I57">
            <v>80</v>
          </cell>
          <cell r="M57">
            <v>80</v>
          </cell>
          <cell r="N57">
            <v>240</v>
          </cell>
        </row>
        <row r="58">
          <cell r="A58" t="str">
            <v>BID 1575</v>
          </cell>
          <cell r="F58">
            <v>0</v>
          </cell>
          <cell r="L58">
            <v>6.8571430000000004E-3</v>
          </cell>
          <cell r="N58">
            <v>6.8571430000000004E-3</v>
          </cell>
        </row>
        <row r="59">
          <cell r="A59" t="str">
            <v>BID 1588</v>
          </cell>
          <cell r="C59">
            <v>0</v>
          </cell>
          <cell r="I59">
            <v>0</v>
          </cell>
          <cell r="N59">
            <v>0</v>
          </cell>
        </row>
        <row r="60">
          <cell r="A60" t="str">
            <v>BID 1603</v>
          </cell>
          <cell r="F60">
            <v>0</v>
          </cell>
          <cell r="L60">
            <v>0</v>
          </cell>
          <cell r="N60">
            <v>0</v>
          </cell>
        </row>
        <row r="61">
          <cell r="A61" t="str">
            <v>BID 1606</v>
          </cell>
          <cell r="G61">
            <v>0</v>
          </cell>
          <cell r="M61">
            <v>0</v>
          </cell>
          <cell r="N61">
            <v>0</v>
          </cell>
        </row>
        <row r="62">
          <cell r="A62" t="str">
            <v>BID 1648</v>
          </cell>
          <cell r="C62">
            <v>0</v>
          </cell>
          <cell r="I62">
            <v>0</v>
          </cell>
          <cell r="N62">
            <v>0</v>
          </cell>
        </row>
        <row r="63">
          <cell r="A63" t="str">
            <v>BID 206</v>
          </cell>
          <cell r="B63">
            <v>3.84260315507469</v>
          </cell>
          <cell r="H63">
            <v>3.84260315507469</v>
          </cell>
          <cell r="N63">
            <v>7.6852063101493799</v>
          </cell>
        </row>
        <row r="64">
          <cell r="A64" t="str">
            <v>BID 4</v>
          </cell>
          <cell r="C64">
            <v>7.9908732876712296E-3</v>
          </cell>
          <cell r="I64">
            <v>7.9908732876712296E-3</v>
          </cell>
          <cell r="N64">
            <v>1.5981746575342459E-2</v>
          </cell>
        </row>
        <row r="65">
          <cell r="A65" t="str">
            <v>BID 514</v>
          </cell>
          <cell r="B65">
            <v>4.1075199999999999E-2</v>
          </cell>
          <cell r="H65">
            <v>4.1075199999999999E-2</v>
          </cell>
          <cell r="N65">
            <v>8.2150399999999998E-2</v>
          </cell>
        </row>
        <row r="66">
          <cell r="A66" t="str">
            <v>BID 515</v>
          </cell>
          <cell r="D66">
            <v>1.68925285949867</v>
          </cell>
          <cell r="J66">
            <v>1.68925285949867</v>
          </cell>
          <cell r="N66">
            <v>3.37850571899734</v>
          </cell>
        </row>
        <row r="67">
          <cell r="A67" t="str">
            <v>BID 516</v>
          </cell>
          <cell r="D67">
            <v>1.27963779086869</v>
          </cell>
          <cell r="J67">
            <v>1.27963779086869</v>
          </cell>
          <cell r="N67">
            <v>2.55927558173738</v>
          </cell>
        </row>
        <row r="68">
          <cell r="A68" t="str">
            <v>BID 528</v>
          </cell>
          <cell r="D68">
            <v>0.77017066977174098</v>
          </cell>
          <cell r="N68">
            <v>0.77017066977174098</v>
          </cell>
        </row>
        <row r="69">
          <cell r="A69" t="str">
            <v>BID 545</v>
          </cell>
          <cell r="F69">
            <v>1.8662799292687</v>
          </cell>
          <cell r="L69">
            <v>1.8662799292687</v>
          </cell>
          <cell r="N69">
            <v>3.7325598585374</v>
          </cell>
        </row>
        <row r="70">
          <cell r="A70" t="str">
            <v>BID 553</v>
          </cell>
          <cell r="B70">
            <v>0.128336851639309</v>
          </cell>
          <cell r="H70">
            <v>0.128336851639309</v>
          </cell>
          <cell r="N70">
            <v>0.25667370327861799</v>
          </cell>
        </row>
        <row r="71">
          <cell r="A71" t="str">
            <v>BID 555</v>
          </cell>
          <cell r="F71">
            <v>9.6455773041177704</v>
          </cell>
          <cell r="L71">
            <v>9.2563101612347793</v>
          </cell>
          <cell r="N71">
            <v>18.901887465352551</v>
          </cell>
        </row>
        <row r="72">
          <cell r="A72" t="str">
            <v>BID 583</v>
          </cell>
          <cell r="E72">
            <v>9.0544370830266203</v>
          </cell>
          <cell r="K72">
            <v>9.0544370830266203</v>
          </cell>
          <cell r="N72">
            <v>18.108874166053241</v>
          </cell>
        </row>
        <row r="73">
          <cell r="A73" t="str">
            <v>BID 618</v>
          </cell>
          <cell r="D73">
            <v>1.71654465825713</v>
          </cell>
          <cell r="J73">
            <v>1.71654465825713</v>
          </cell>
          <cell r="N73">
            <v>3.43308931651426</v>
          </cell>
        </row>
        <row r="74">
          <cell r="A74" t="str">
            <v>BID 619</v>
          </cell>
          <cell r="D74">
            <v>13.065796543340399</v>
          </cell>
          <cell r="J74">
            <v>13.065796543340399</v>
          </cell>
          <cell r="N74">
            <v>26.131593086680798</v>
          </cell>
        </row>
        <row r="75">
          <cell r="A75" t="str">
            <v>BID 621</v>
          </cell>
          <cell r="B75">
            <v>2.0552401558867999</v>
          </cell>
          <cell r="H75">
            <v>2.0552401558867999</v>
          </cell>
          <cell r="N75">
            <v>4.1104803117735997</v>
          </cell>
        </row>
        <row r="76">
          <cell r="A76" t="str">
            <v>BID 633</v>
          </cell>
          <cell r="F76">
            <v>11.422621252380001</v>
          </cell>
          <cell r="L76">
            <v>11.422621252380001</v>
          </cell>
          <cell r="N76">
            <v>22.845242504760002</v>
          </cell>
        </row>
        <row r="77">
          <cell r="A77" t="str">
            <v>BID 643</v>
          </cell>
          <cell r="E77">
            <v>1.0341843701887299</v>
          </cell>
          <cell r="K77">
            <v>1.0341843701887299</v>
          </cell>
          <cell r="N77">
            <v>2.0683687403774598</v>
          </cell>
        </row>
        <row r="78">
          <cell r="A78" t="str">
            <v>BID 682</v>
          </cell>
          <cell r="E78">
            <v>10.017292881413201</v>
          </cell>
          <cell r="K78">
            <v>10.017292881413201</v>
          </cell>
          <cell r="N78">
            <v>20.034585762826403</v>
          </cell>
        </row>
        <row r="79">
          <cell r="A79" t="str">
            <v>BID 684</v>
          </cell>
          <cell r="E79">
            <v>0.11954634592209799</v>
          </cell>
          <cell r="K79">
            <v>0.11954634592209799</v>
          </cell>
          <cell r="N79">
            <v>0.23909269184419599</v>
          </cell>
        </row>
        <row r="80">
          <cell r="A80" t="str">
            <v>BID 718</v>
          </cell>
          <cell r="D80">
            <v>0.56482353000000007</v>
          </cell>
          <cell r="J80">
            <v>0.56482353000000007</v>
          </cell>
          <cell r="N80">
            <v>1.1296470600000001</v>
          </cell>
        </row>
        <row r="81">
          <cell r="A81" t="str">
            <v>BID 733</v>
          </cell>
          <cell r="G81">
            <v>12.0766961206776</v>
          </cell>
          <cell r="M81">
            <v>12.0766961206776</v>
          </cell>
          <cell r="N81">
            <v>24.153392241355199</v>
          </cell>
        </row>
        <row r="82">
          <cell r="A82" t="str">
            <v>BID 734</v>
          </cell>
          <cell r="G82">
            <v>14.040855081478599</v>
          </cell>
          <cell r="M82">
            <v>14.040855081478599</v>
          </cell>
          <cell r="N82">
            <v>28.081710162957197</v>
          </cell>
        </row>
        <row r="83">
          <cell r="A83" t="str">
            <v>BID 740</v>
          </cell>
          <cell r="B83">
            <v>0.77340510143889107</v>
          </cell>
          <cell r="H83">
            <v>0.77340510143889107</v>
          </cell>
          <cell r="N83">
            <v>1.5468102028777821</v>
          </cell>
        </row>
        <row r="84">
          <cell r="A84" t="str">
            <v>BID 760</v>
          </cell>
          <cell r="B84">
            <v>3.8451434286105699</v>
          </cell>
          <cell r="H84">
            <v>3.8451434286105699</v>
          </cell>
          <cell r="N84">
            <v>7.6902868572211398</v>
          </cell>
        </row>
        <row r="85">
          <cell r="A85" t="str">
            <v>BID 768</v>
          </cell>
          <cell r="D85">
            <v>0.17860494947789499</v>
          </cell>
          <cell r="J85">
            <v>0.17860494947789499</v>
          </cell>
          <cell r="N85">
            <v>0.35720989895578997</v>
          </cell>
        </row>
        <row r="86">
          <cell r="A86" t="str">
            <v>BID 795</v>
          </cell>
          <cell r="D86">
            <v>12.8903261109763</v>
          </cell>
          <cell r="J86">
            <v>12.8903261109763</v>
          </cell>
          <cell r="N86">
            <v>25.7806522219526</v>
          </cell>
        </row>
        <row r="87">
          <cell r="A87" t="str">
            <v>BID 797</v>
          </cell>
          <cell r="D87">
            <v>6.7841028612087797</v>
          </cell>
          <cell r="J87">
            <v>6.7841028612087797</v>
          </cell>
          <cell r="N87">
            <v>13.568205722417559</v>
          </cell>
        </row>
        <row r="88">
          <cell r="A88" t="str">
            <v>BID 798</v>
          </cell>
          <cell r="D88">
            <v>1.7925817955772398</v>
          </cell>
          <cell r="J88">
            <v>1.7925817955772398</v>
          </cell>
          <cell r="N88">
            <v>3.5851635911544797</v>
          </cell>
        </row>
        <row r="89">
          <cell r="A89" t="str">
            <v>BID 802</v>
          </cell>
          <cell r="D89">
            <v>3.2383880298958698</v>
          </cell>
          <cell r="J89">
            <v>3.2383880298958698</v>
          </cell>
          <cell r="N89">
            <v>6.4767760597917396</v>
          </cell>
        </row>
        <row r="90">
          <cell r="A90" t="str">
            <v>BID 816</v>
          </cell>
          <cell r="G90">
            <v>4.2098641137767903</v>
          </cell>
          <cell r="M90">
            <v>4.2098641137767903</v>
          </cell>
          <cell r="N90">
            <v>8.4197282275535805</v>
          </cell>
        </row>
        <row r="91">
          <cell r="A91" t="str">
            <v>BID 826</v>
          </cell>
          <cell r="B91">
            <v>1.92168874262442</v>
          </cell>
          <cell r="H91">
            <v>1.92168874262442</v>
          </cell>
          <cell r="N91">
            <v>3.84337748524884</v>
          </cell>
        </row>
        <row r="92">
          <cell r="A92" t="str">
            <v>BID 830</v>
          </cell>
          <cell r="G92">
            <v>5.9384483674146402</v>
          </cell>
          <cell r="M92">
            <v>5.9384483674146402</v>
          </cell>
          <cell r="N92">
            <v>11.87689673482928</v>
          </cell>
        </row>
        <row r="93">
          <cell r="A93" t="str">
            <v>BID 845</v>
          </cell>
          <cell r="E93">
            <v>12.944168809792901</v>
          </cell>
          <cell r="K93">
            <v>12.944168809792901</v>
          </cell>
          <cell r="N93">
            <v>25.888337619585801</v>
          </cell>
        </row>
        <row r="94">
          <cell r="A94" t="str">
            <v>BID 855</v>
          </cell>
          <cell r="C94">
            <v>0.84320547999999995</v>
          </cell>
          <cell r="I94">
            <v>0.84320547999999995</v>
          </cell>
          <cell r="N94">
            <v>1.6864109599999999</v>
          </cell>
        </row>
        <row r="95">
          <cell r="A95" t="str">
            <v>BID 857</v>
          </cell>
          <cell r="G95">
            <v>7.7258398810823108</v>
          </cell>
          <cell r="M95">
            <v>7.7258398810823108</v>
          </cell>
          <cell r="N95">
            <v>15.451679762164622</v>
          </cell>
        </row>
        <row r="96">
          <cell r="A96" t="str">
            <v>BID 863</v>
          </cell>
          <cell r="E96">
            <v>2.1218089999999998E-2</v>
          </cell>
          <cell r="K96">
            <v>2.1218089999999998E-2</v>
          </cell>
          <cell r="N96">
            <v>4.2436179999999997E-2</v>
          </cell>
        </row>
        <row r="97">
          <cell r="A97" t="str">
            <v>BID 865</v>
          </cell>
          <cell r="G97">
            <v>35.756683618636195</v>
          </cell>
          <cell r="M97">
            <v>35.756683618636195</v>
          </cell>
          <cell r="N97">
            <v>71.513367237272391</v>
          </cell>
        </row>
        <row r="98">
          <cell r="A98" t="str">
            <v>BID 867</v>
          </cell>
          <cell r="E98">
            <v>0.47034197999999999</v>
          </cell>
          <cell r="K98">
            <v>0.47034197999999999</v>
          </cell>
          <cell r="N98">
            <v>0.94068395999999999</v>
          </cell>
        </row>
        <row r="99">
          <cell r="A99" t="str">
            <v>BID 871</v>
          </cell>
          <cell r="G99">
            <v>13.097963922793602</v>
          </cell>
          <cell r="M99">
            <v>13.097963922793602</v>
          </cell>
          <cell r="N99">
            <v>26.195927845587203</v>
          </cell>
        </row>
        <row r="100">
          <cell r="A100" t="str">
            <v>BID 899</v>
          </cell>
          <cell r="D100">
            <v>5.0876000907946501</v>
          </cell>
          <cell r="G100">
            <v>4.2407410000000006E-2</v>
          </cell>
          <cell r="J100">
            <v>5.0876000907946501</v>
          </cell>
          <cell r="M100">
            <v>4.2407410000000006E-2</v>
          </cell>
          <cell r="N100">
            <v>10.260015001589299</v>
          </cell>
        </row>
        <row r="101">
          <cell r="A101" t="str">
            <v>BID 907</v>
          </cell>
          <cell r="D101">
            <v>0.64739437</v>
          </cell>
          <cell r="J101">
            <v>0.64739437</v>
          </cell>
          <cell r="N101">
            <v>1.29478874</v>
          </cell>
        </row>
        <row r="102">
          <cell r="A102" t="str">
            <v>BID 925</v>
          </cell>
          <cell r="G102">
            <v>0.47286607000000003</v>
          </cell>
          <cell r="M102">
            <v>0.47286607000000003</v>
          </cell>
          <cell r="N102">
            <v>0.94573214000000005</v>
          </cell>
        </row>
        <row r="103">
          <cell r="A103" t="str">
            <v>BID 925/OC</v>
          </cell>
          <cell r="D103">
            <v>0.587895312</v>
          </cell>
          <cell r="J103">
            <v>0.587895312</v>
          </cell>
          <cell r="N103">
            <v>1.175790624</v>
          </cell>
        </row>
        <row r="104">
          <cell r="A104" t="str">
            <v>BID 932</v>
          </cell>
          <cell r="G104">
            <v>0.9375</v>
          </cell>
          <cell r="M104">
            <v>0.9375</v>
          </cell>
          <cell r="N104">
            <v>1.875</v>
          </cell>
        </row>
        <row r="105">
          <cell r="A105" t="str">
            <v>BID 940</v>
          </cell>
          <cell r="C105">
            <v>2.8621258309999997</v>
          </cell>
          <cell r="I105">
            <v>2.8621258309999997</v>
          </cell>
          <cell r="N105">
            <v>5.7242516619999995</v>
          </cell>
        </row>
        <row r="106">
          <cell r="A106" t="str">
            <v>BID 961</v>
          </cell>
          <cell r="G106">
            <v>15.962</v>
          </cell>
          <cell r="M106">
            <v>15.962</v>
          </cell>
          <cell r="N106">
            <v>31.923999999999999</v>
          </cell>
        </row>
        <row r="107">
          <cell r="A107" t="str">
            <v>BID 962</v>
          </cell>
          <cell r="C107">
            <v>1.8460512450000002</v>
          </cell>
          <cell r="I107">
            <v>1.8460512450000002</v>
          </cell>
          <cell r="N107">
            <v>3.6921024900000003</v>
          </cell>
        </row>
        <row r="108">
          <cell r="A108" t="str">
            <v>BID 979</v>
          </cell>
          <cell r="C108">
            <v>11.927606096000002</v>
          </cell>
          <cell r="I108">
            <v>11.927606096000002</v>
          </cell>
          <cell r="N108">
            <v>23.855212192000003</v>
          </cell>
        </row>
        <row r="109">
          <cell r="A109" t="str">
            <v>BID 989</v>
          </cell>
          <cell r="D109">
            <v>0.86545403799999998</v>
          </cell>
          <cell r="J109">
            <v>0.86545403799999998</v>
          </cell>
          <cell r="N109">
            <v>1.730908076</v>
          </cell>
        </row>
        <row r="110">
          <cell r="A110" t="str">
            <v>BID 996</v>
          </cell>
          <cell r="D110">
            <v>0.45856140999999995</v>
          </cell>
          <cell r="J110">
            <v>0.45856140999999995</v>
          </cell>
          <cell r="N110">
            <v>0.91712281999999989</v>
          </cell>
        </row>
        <row r="111">
          <cell r="A111" t="str">
            <v>BID CBA</v>
          </cell>
          <cell r="F111">
            <v>2.7969854900000004</v>
          </cell>
          <cell r="L111">
            <v>2.7969854900000004</v>
          </cell>
          <cell r="N111">
            <v>5.5939709800000008</v>
          </cell>
        </row>
        <row r="112">
          <cell r="A112" t="str">
            <v>BIRF 302</v>
          </cell>
          <cell r="G112">
            <v>0.19788334599999999</v>
          </cell>
          <cell r="M112">
            <v>0.19788334599999999</v>
          </cell>
          <cell r="N112">
            <v>0.39576669199999998</v>
          </cell>
        </row>
        <row r="113">
          <cell r="A113" t="str">
            <v>BIRF 3291</v>
          </cell>
          <cell r="D113">
            <v>12.5</v>
          </cell>
          <cell r="N113">
            <v>12.5</v>
          </cell>
        </row>
        <row r="114">
          <cell r="A114" t="str">
            <v>BIRF 3292</v>
          </cell>
          <cell r="D114">
            <v>0.91944961999999997</v>
          </cell>
          <cell r="N114">
            <v>0.91944961999999997</v>
          </cell>
        </row>
        <row r="115">
          <cell r="A115" t="str">
            <v>BIRF 3297</v>
          </cell>
          <cell r="D115">
            <v>1.35468699</v>
          </cell>
          <cell r="N115">
            <v>1.35468699</v>
          </cell>
        </row>
        <row r="116">
          <cell r="A116" t="str">
            <v>BIRF 3362</v>
          </cell>
          <cell r="D116">
            <v>0.96</v>
          </cell>
          <cell r="J116">
            <v>0.92</v>
          </cell>
          <cell r="N116">
            <v>1.88</v>
          </cell>
        </row>
        <row r="117">
          <cell r="A117" t="str">
            <v>BIRF 3394</v>
          </cell>
          <cell r="D117">
            <v>18.574999999999999</v>
          </cell>
          <cell r="J117">
            <v>19.28</v>
          </cell>
          <cell r="N117">
            <v>37.854999999999997</v>
          </cell>
        </row>
        <row r="118">
          <cell r="A118" t="str">
            <v>BIRF 343</v>
          </cell>
          <cell r="B118">
            <v>0.16967599999999999</v>
          </cell>
          <cell r="H118">
            <v>0.16967599999999999</v>
          </cell>
          <cell r="N118">
            <v>0.33935199999999999</v>
          </cell>
        </row>
        <row r="119">
          <cell r="A119" t="str">
            <v>BIRF 3460</v>
          </cell>
          <cell r="F119">
            <v>0.82952760000000003</v>
          </cell>
          <cell r="L119">
            <v>0.82952760000000003</v>
          </cell>
          <cell r="N119">
            <v>1.6590552000000001</v>
          </cell>
        </row>
        <row r="120">
          <cell r="A120" t="str">
            <v>BIRF 352</v>
          </cell>
          <cell r="G120">
            <v>5.4473909000000001E-2</v>
          </cell>
          <cell r="M120">
            <v>5.4473894999999994E-2</v>
          </cell>
          <cell r="N120">
            <v>0.108947804</v>
          </cell>
        </row>
        <row r="121">
          <cell r="A121" t="str">
            <v>BIRF 3520</v>
          </cell>
          <cell r="F121">
            <v>15.82</v>
          </cell>
          <cell r="L121">
            <v>16.420000000000002</v>
          </cell>
          <cell r="N121">
            <v>32.24</v>
          </cell>
        </row>
        <row r="122">
          <cell r="A122" t="str">
            <v>BIRF 3521</v>
          </cell>
          <cell r="F122">
            <v>8.8008345299999995</v>
          </cell>
          <cell r="L122">
            <v>9.1346085099999996</v>
          </cell>
          <cell r="N122">
            <v>17.935443039999999</v>
          </cell>
        </row>
        <row r="123">
          <cell r="A123" t="str">
            <v>BIRF 3555</v>
          </cell>
          <cell r="D123">
            <v>22.5</v>
          </cell>
          <cell r="N123">
            <v>22.5</v>
          </cell>
        </row>
        <row r="124">
          <cell r="A124" t="str">
            <v>BIRF 3556</v>
          </cell>
          <cell r="B124">
            <v>15.24</v>
          </cell>
          <cell r="H124">
            <v>15.82</v>
          </cell>
          <cell r="N124">
            <v>31.06</v>
          </cell>
        </row>
        <row r="125">
          <cell r="A125" t="str">
            <v>BIRF 3558</v>
          </cell>
          <cell r="F125">
            <v>20</v>
          </cell>
          <cell r="N125">
            <v>20</v>
          </cell>
        </row>
        <row r="126">
          <cell r="A126" t="str">
            <v>BIRF 3611</v>
          </cell>
          <cell r="G126">
            <v>16.25408298</v>
          </cell>
          <cell r="N126">
            <v>16.25408298</v>
          </cell>
        </row>
        <row r="127">
          <cell r="A127" t="str">
            <v>BIRF 3643</v>
          </cell>
          <cell r="F127">
            <v>4.9783999999999997</v>
          </cell>
          <cell r="L127">
            <v>4.9080687100000002</v>
          </cell>
          <cell r="N127">
            <v>9.886468709999999</v>
          </cell>
        </row>
        <row r="128">
          <cell r="A128" t="str">
            <v>BIRF 3709</v>
          </cell>
          <cell r="B128">
            <v>6.6467400000000003</v>
          </cell>
          <cell r="H128">
            <v>6.6467400000000003</v>
          </cell>
          <cell r="N128">
            <v>13.293480000000001</v>
          </cell>
        </row>
        <row r="129">
          <cell r="A129" t="str">
            <v>BIRF 3710</v>
          </cell>
          <cell r="D129">
            <v>0.34299999999999997</v>
          </cell>
          <cell r="J129">
            <v>0.34299999999999997</v>
          </cell>
          <cell r="N129">
            <v>0.68599999999999994</v>
          </cell>
        </row>
        <row r="130">
          <cell r="A130" t="str">
            <v>BIRF 3794</v>
          </cell>
          <cell r="F130">
            <v>8.3864314599999989</v>
          </cell>
          <cell r="L130">
            <v>8.3864314599999989</v>
          </cell>
          <cell r="N130">
            <v>16.772862919999998</v>
          </cell>
        </row>
        <row r="131">
          <cell r="A131" t="str">
            <v>BIRF 3836</v>
          </cell>
          <cell r="D131">
            <v>15</v>
          </cell>
          <cell r="J131">
            <v>15</v>
          </cell>
          <cell r="N131">
            <v>30</v>
          </cell>
        </row>
        <row r="132">
          <cell r="A132" t="str">
            <v>BIRF 3860</v>
          </cell>
          <cell r="F132">
            <v>9.4928486200000002</v>
          </cell>
          <cell r="L132">
            <v>9.4928486200000002</v>
          </cell>
          <cell r="N132">
            <v>18.98569724</v>
          </cell>
        </row>
        <row r="133">
          <cell r="A133" t="str">
            <v>BIRF 3877</v>
          </cell>
          <cell r="E133">
            <v>11.125616056</v>
          </cell>
          <cell r="K133">
            <v>11.125616056</v>
          </cell>
          <cell r="N133">
            <v>22.251232112</v>
          </cell>
        </row>
        <row r="134">
          <cell r="A134" t="str">
            <v>BIRF 3878</v>
          </cell>
          <cell r="C134">
            <v>25</v>
          </cell>
          <cell r="I134">
            <v>25</v>
          </cell>
          <cell r="N134">
            <v>50</v>
          </cell>
        </row>
        <row r="135">
          <cell r="A135" t="str">
            <v>BIRF 3921</v>
          </cell>
          <cell r="E135">
            <v>6.4135</v>
          </cell>
          <cell r="K135">
            <v>6.4135</v>
          </cell>
          <cell r="N135">
            <v>12.827</v>
          </cell>
        </row>
        <row r="136">
          <cell r="A136" t="str">
            <v>BIRF 3926</v>
          </cell>
          <cell r="C136">
            <v>27.77777906</v>
          </cell>
          <cell r="I136">
            <v>18.49999996</v>
          </cell>
          <cell r="N136">
            <v>46.277779019999997</v>
          </cell>
        </row>
        <row r="137">
          <cell r="A137" t="str">
            <v>BIRF 3927</v>
          </cell>
          <cell r="E137">
            <v>1.3862619600000001</v>
          </cell>
          <cell r="K137">
            <v>1.3862619600000001</v>
          </cell>
          <cell r="N137">
            <v>2.7725239200000003</v>
          </cell>
        </row>
        <row r="138">
          <cell r="A138" t="str">
            <v>BIRF 3931</v>
          </cell>
          <cell r="D138">
            <v>3.7231199999999998</v>
          </cell>
          <cell r="J138">
            <v>3.7231199999999998</v>
          </cell>
          <cell r="N138">
            <v>7.4462399999999995</v>
          </cell>
        </row>
        <row r="139">
          <cell r="A139" t="str">
            <v>BIRF 3948</v>
          </cell>
          <cell r="D139">
            <v>0.49563314399999991</v>
          </cell>
          <cell r="J139">
            <v>0.49563314399999991</v>
          </cell>
          <cell r="N139">
            <v>0.99126628799999983</v>
          </cell>
        </row>
        <row r="140">
          <cell r="A140" t="str">
            <v>BIRF 3957</v>
          </cell>
          <cell r="C140">
            <v>8.4180607799999994</v>
          </cell>
          <cell r="I140">
            <v>5.6864303000000005</v>
          </cell>
          <cell r="N140">
            <v>14.104491079999999</v>
          </cell>
        </row>
        <row r="141">
          <cell r="A141" t="str">
            <v>BIRF 3958</v>
          </cell>
          <cell r="C141">
            <v>0.50116208800000006</v>
          </cell>
          <cell r="I141">
            <v>0.50116208800000006</v>
          </cell>
          <cell r="N141">
            <v>1.0023241760000001</v>
          </cell>
        </row>
        <row r="142">
          <cell r="A142" t="str">
            <v>BIRF 3960</v>
          </cell>
          <cell r="E142">
            <v>1.1284000000000001</v>
          </cell>
          <cell r="K142">
            <v>1.1284000000000001</v>
          </cell>
          <cell r="N142">
            <v>2.2568000000000001</v>
          </cell>
        </row>
        <row r="143">
          <cell r="A143" t="str">
            <v>BIRF 3971</v>
          </cell>
          <cell r="F143">
            <v>4.6810999999999998</v>
          </cell>
          <cell r="L143">
            <v>4.6810999999999998</v>
          </cell>
          <cell r="N143">
            <v>9.3621999999999996</v>
          </cell>
        </row>
        <row r="144">
          <cell r="A144" t="str">
            <v>BIRF 4002</v>
          </cell>
          <cell r="D144">
            <v>13.888888810000001</v>
          </cell>
          <cell r="J144">
            <v>13.888888870000001</v>
          </cell>
          <cell r="N144">
            <v>27.77777768</v>
          </cell>
        </row>
        <row r="145">
          <cell r="A145" t="str">
            <v>BIRF 4003</v>
          </cell>
          <cell r="B145">
            <v>5</v>
          </cell>
          <cell r="H145">
            <v>5</v>
          </cell>
          <cell r="N145">
            <v>10</v>
          </cell>
        </row>
        <row r="146">
          <cell r="A146" t="str">
            <v>BIRF 4004</v>
          </cell>
          <cell r="B146">
            <v>1.20150504</v>
          </cell>
          <cell r="H146">
            <v>1.20150504</v>
          </cell>
          <cell r="N146">
            <v>2.40301008</v>
          </cell>
        </row>
        <row r="147">
          <cell r="A147" t="str">
            <v>BIRF 4085</v>
          </cell>
          <cell r="E147">
            <v>0.35829910500000001</v>
          </cell>
          <cell r="K147">
            <v>0.35829910500000001</v>
          </cell>
          <cell r="N147">
            <v>0.71659821000000001</v>
          </cell>
        </row>
        <row r="148">
          <cell r="A148" t="str">
            <v>BIRF 4093</v>
          </cell>
          <cell r="D148">
            <v>14.853051122000002</v>
          </cell>
          <cell r="J148">
            <v>14.853051122000002</v>
          </cell>
          <cell r="N148">
            <v>29.706102244000004</v>
          </cell>
        </row>
        <row r="149">
          <cell r="A149" t="str">
            <v>BIRF 4116</v>
          </cell>
          <cell r="C149">
            <v>15</v>
          </cell>
          <cell r="I149">
            <v>15</v>
          </cell>
          <cell r="N149">
            <v>30</v>
          </cell>
        </row>
        <row r="150">
          <cell r="A150" t="str">
            <v>BIRF 4117</v>
          </cell>
          <cell r="C150">
            <v>9.6925271239999997</v>
          </cell>
          <cell r="I150">
            <v>9.6925271239999997</v>
          </cell>
          <cell r="N150">
            <v>19.385054247999999</v>
          </cell>
        </row>
        <row r="151">
          <cell r="A151" t="str">
            <v>BIRF 4131</v>
          </cell>
          <cell r="E151">
            <v>1</v>
          </cell>
          <cell r="K151">
            <v>1</v>
          </cell>
          <cell r="N151">
            <v>2</v>
          </cell>
        </row>
        <row r="152">
          <cell r="A152" t="str">
            <v>BIRF 4150</v>
          </cell>
          <cell r="D152">
            <v>4.208219615</v>
          </cell>
          <cell r="J152">
            <v>4.208219615</v>
          </cell>
          <cell r="N152">
            <v>8.4164392299999999</v>
          </cell>
        </row>
        <row r="153">
          <cell r="A153" t="str">
            <v>BIRF 4163</v>
          </cell>
          <cell r="G153">
            <v>7.9353098989999999</v>
          </cell>
          <cell r="M153">
            <v>7.9353098989999999</v>
          </cell>
          <cell r="N153">
            <v>15.870619798</v>
          </cell>
        </row>
        <row r="154">
          <cell r="A154" t="str">
            <v>BIRF 4164</v>
          </cell>
          <cell r="B154">
            <v>5</v>
          </cell>
          <cell r="H154">
            <v>5</v>
          </cell>
          <cell r="N154">
            <v>10</v>
          </cell>
        </row>
        <row r="155">
          <cell r="A155" t="str">
            <v>BIRF 4168</v>
          </cell>
          <cell r="G155">
            <v>0.74906135600000001</v>
          </cell>
          <cell r="M155">
            <v>0.74906135600000001</v>
          </cell>
          <cell r="N155">
            <v>1.498122712</v>
          </cell>
        </row>
        <row r="156">
          <cell r="A156" t="str">
            <v>BIRF 4195</v>
          </cell>
          <cell r="D156">
            <v>9.9977800000000006</v>
          </cell>
          <cell r="J156">
            <v>9.9977800000000006</v>
          </cell>
          <cell r="N156">
            <v>19.995560000000001</v>
          </cell>
        </row>
        <row r="157">
          <cell r="A157" t="str">
            <v>BIRF 421</v>
          </cell>
          <cell r="D157">
            <v>1.4999999999999999E-2</v>
          </cell>
          <cell r="J157">
            <v>1.4999999999999999E-2</v>
          </cell>
          <cell r="N157">
            <v>0.03</v>
          </cell>
        </row>
        <row r="158">
          <cell r="A158" t="str">
            <v>BIRF 4212</v>
          </cell>
          <cell r="D158">
            <v>3.2780678790000004</v>
          </cell>
          <cell r="J158">
            <v>3.2780678790000004</v>
          </cell>
          <cell r="N158">
            <v>6.5561357580000008</v>
          </cell>
        </row>
        <row r="159">
          <cell r="A159" t="str">
            <v>BIRF 4218</v>
          </cell>
          <cell r="F159">
            <v>2.4998999999999998</v>
          </cell>
          <cell r="L159">
            <v>2.4998999999999998</v>
          </cell>
          <cell r="N159">
            <v>4.9997999999999996</v>
          </cell>
        </row>
        <row r="160">
          <cell r="A160" t="str">
            <v>BIRF 4219</v>
          </cell>
          <cell r="F160">
            <v>3.75</v>
          </cell>
          <cell r="L160">
            <v>3.75</v>
          </cell>
          <cell r="N160">
            <v>7.5</v>
          </cell>
        </row>
        <row r="161">
          <cell r="A161" t="str">
            <v>BIRF 4220</v>
          </cell>
          <cell r="F161">
            <v>1.7499</v>
          </cell>
          <cell r="L161">
            <v>1.7499</v>
          </cell>
          <cell r="N161">
            <v>3.4998</v>
          </cell>
        </row>
        <row r="162">
          <cell r="A162" t="str">
            <v>BIRF 4221</v>
          </cell>
          <cell r="F162">
            <v>5</v>
          </cell>
          <cell r="L162">
            <v>5</v>
          </cell>
          <cell r="N162">
            <v>10</v>
          </cell>
        </row>
        <row r="163">
          <cell r="A163" t="str">
            <v>BIRF 4273</v>
          </cell>
          <cell r="C163">
            <v>1.8156000000000001</v>
          </cell>
          <cell r="I163">
            <v>1.8156000000000001</v>
          </cell>
          <cell r="N163">
            <v>3.6312000000000002</v>
          </cell>
        </row>
        <row r="164">
          <cell r="A164" t="str">
            <v>BIRF 4281</v>
          </cell>
          <cell r="E164">
            <v>0.2999</v>
          </cell>
          <cell r="K164">
            <v>0.2999</v>
          </cell>
          <cell r="N164">
            <v>0.5998</v>
          </cell>
        </row>
        <row r="165">
          <cell r="A165" t="str">
            <v>BIRF 4282</v>
          </cell>
          <cell r="D165">
            <v>1.3681000000000001</v>
          </cell>
          <cell r="J165">
            <v>1.3681000000000001</v>
          </cell>
          <cell r="N165">
            <v>2.7362000000000002</v>
          </cell>
        </row>
        <row r="166">
          <cell r="A166" t="str">
            <v>BIRF 4295</v>
          </cell>
          <cell r="F166">
            <v>22.242159887</v>
          </cell>
          <cell r="L166">
            <v>22.242159887</v>
          </cell>
          <cell r="N166">
            <v>44.484319773999999</v>
          </cell>
        </row>
        <row r="167">
          <cell r="A167" t="str">
            <v>BIRF 4313</v>
          </cell>
          <cell r="F167">
            <v>5.9256000000000002</v>
          </cell>
          <cell r="L167">
            <v>5.9256000000000002</v>
          </cell>
          <cell r="N167">
            <v>11.8512</v>
          </cell>
        </row>
        <row r="168">
          <cell r="A168" t="str">
            <v>BIRF 4314</v>
          </cell>
          <cell r="F168">
            <v>0.17299999999999999</v>
          </cell>
          <cell r="L168">
            <v>0.17299999999999999</v>
          </cell>
          <cell r="N168">
            <v>0.34599999999999997</v>
          </cell>
        </row>
        <row r="169">
          <cell r="A169" t="str">
            <v>BIRF 4366</v>
          </cell>
          <cell r="C169">
            <v>14.2</v>
          </cell>
          <cell r="I169">
            <v>14.2</v>
          </cell>
          <cell r="N169">
            <v>28.4</v>
          </cell>
        </row>
        <row r="170">
          <cell r="A170" t="str">
            <v>BIRF 4398</v>
          </cell>
          <cell r="E170">
            <v>3.7112619630000001</v>
          </cell>
          <cell r="K170">
            <v>3.8198361159999998</v>
          </cell>
          <cell r="N170">
            <v>7.5310980789999995</v>
          </cell>
        </row>
        <row r="171">
          <cell r="A171" t="str">
            <v>BIRF 4423</v>
          </cell>
          <cell r="D171">
            <v>0.58157920100000005</v>
          </cell>
          <cell r="J171">
            <v>0.58157920100000005</v>
          </cell>
          <cell r="N171">
            <v>1.1631584020000001</v>
          </cell>
        </row>
        <row r="172">
          <cell r="A172" t="str">
            <v>BIRF 4454</v>
          </cell>
          <cell r="C172">
            <v>8.7528266000000007E-2</v>
          </cell>
          <cell r="I172">
            <v>8.7528266000000007E-2</v>
          </cell>
          <cell r="N172">
            <v>0.17505653200000001</v>
          </cell>
        </row>
        <row r="173">
          <cell r="A173" t="str">
            <v>BIRF 4459</v>
          </cell>
          <cell r="E173">
            <v>0.5</v>
          </cell>
          <cell r="K173">
            <v>0.5</v>
          </cell>
          <cell r="N173">
            <v>1</v>
          </cell>
        </row>
        <row r="174">
          <cell r="A174" t="str">
            <v>BIRF 4472</v>
          </cell>
          <cell r="G174">
            <v>1.9499999999999999E-3</v>
          </cell>
          <cell r="M174">
            <v>2E-3</v>
          </cell>
          <cell r="N174">
            <v>3.9500000000000004E-3</v>
          </cell>
        </row>
        <row r="175">
          <cell r="A175" t="str">
            <v>BIRF 4484</v>
          </cell>
          <cell r="B175">
            <v>0.64965033499999991</v>
          </cell>
          <cell r="H175">
            <v>0.64965033499999991</v>
          </cell>
          <cell r="N175">
            <v>1.2993006699999998</v>
          </cell>
        </row>
        <row r="176">
          <cell r="A176" t="str">
            <v>BIRF 4516</v>
          </cell>
          <cell r="C176">
            <v>2.5574684780000001</v>
          </cell>
          <cell r="I176">
            <v>2.5574684780000001</v>
          </cell>
          <cell r="N176">
            <v>5.1149369560000002</v>
          </cell>
        </row>
        <row r="177">
          <cell r="A177" t="str">
            <v>BIRF 4578</v>
          </cell>
          <cell r="E177">
            <v>2.22105263</v>
          </cell>
          <cell r="K177">
            <v>2.22105263</v>
          </cell>
          <cell r="N177">
            <v>4.4421052599999999</v>
          </cell>
        </row>
        <row r="178">
          <cell r="A178" t="str">
            <v>BIRF 4580</v>
          </cell>
          <cell r="G178">
            <v>0.17498936400000001</v>
          </cell>
          <cell r="M178">
            <v>0.17498936400000001</v>
          </cell>
          <cell r="N178">
            <v>0.34997872800000002</v>
          </cell>
        </row>
        <row r="179">
          <cell r="A179" t="str">
            <v>BIRF 4585</v>
          </cell>
          <cell r="E179">
            <v>11.2026</v>
          </cell>
          <cell r="K179">
            <v>11.2026</v>
          </cell>
          <cell r="N179">
            <v>22.405200000000001</v>
          </cell>
        </row>
        <row r="180">
          <cell r="A180" t="str">
            <v>BIRF 4586</v>
          </cell>
          <cell r="E180">
            <v>2.362673085</v>
          </cell>
          <cell r="K180">
            <v>2.362673085</v>
          </cell>
          <cell r="N180">
            <v>4.7253461699999999</v>
          </cell>
        </row>
        <row r="181">
          <cell r="A181" t="str">
            <v>BIRF 4634</v>
          </cell>
          <cell r="D181">
            <v>10.164899999999999</v>
          </cell>
          <cell r="J181">
            <v>10.164899999999999</v>
          </cell>
          <cell r="N181">
            <v>20.329799999999999</v>
          </cell>
        </row>
        <row r="182">
          <cell r="A182" t="str">
            <v>BIRF 4640</v>
          </cell>
          <cell r="E182">
            <v>0.20550737499999999</v>
          </cell>
          <cell r="K182">
            <v>0.20550737499999999</v>
          </cell>
          <cell r="N182">
            <v>0.41101474999999998</v>
          </cell>
        </row>
        <row r="183">
          <cell r="A183" t="str">
            <v>BIRF 7075</v>
          </cell>
          <cell r="C183">
            <v>12</v>
          </cell>
          <cell r="I183">
            <v>12</v>
          </cell>
          <cell r="N183">
            <v>24</v>
          </cell>
        </row>
        <row r="184">
          <cell r="A184" t="str">
            <v>BIRF 7157</v>
          </cell>
          <cell r="E184">
            <v>24.48</v>
          </cell>
          <cell r="K184">
            <v>25.32</v>
          </cell>
          <cell r="N184">
            <v>49.8</v>
          </cell>
        </row>
        <row r="185">
          <cell r="A185" t="str">
            <v>BIRF 7171</v>
          </cell>
          <cell r="C185">
            <v>15.1</v>
          </cell>
          <cell r="I185">
            <v>15.6</v>
          </cell>
          <cell r="N185">
            <v>30.7</v>
          </cell>
        </row>
        <row r="186">
          <cell r="A186" t="str">
            <v>BIRF 7199</v>
          </cell>
          <cell r="E186">
            <v>17.46</v>
          </cell>
          <cell r="K186">
            <v>18.12</v>
          </cell>
          <cell r="N186">
            <v>35.58</v>
          </cell>
        </row>
        <row r="187">
          <cell r="A187" t="str">
            <v>BIRF 7242</v>
          </cell>
          <cell r="G187">
            <v>0</v>
          </cell>
          <cell r="M187">
            <v>0</v>
          </cell>
          <cell r="N187">
            <v>0</v>
          </cell>
        </row>
        <row r="188">
          <cell r="A188" t="str">
            <v>BIRF 7268</v>
          </cell>
          <cell r="E188">
            <v>0</v>
          </cell>
          <cell r="K188">
            <v>0</v>
          </cell>
          <cell r="N188">
            <v>0</v>
          </cell>
        </row>
        <row r="189">
          <cell r="A189" t="str">
            <v>BIRF 7295</v>
          </cell>
          <cell r="C189">
            <v>0</v>
          </cell>
          <cell r="I189">
            <v>0</v>
          </cell>
          <cell r="N189">
            <v>0</v>
          </cell>
        </row>
        <row r="190">
          <cell r="A190" t="str">
            <v>BNA/SALUD</v>
          </cell>
          <cell r="G190">
            <v>5.9353762632696387</v>
          </cell>
          <cell r="N190">
            <v>5.9353762632696387</v>
          </cell>
        </row>
        <row r="191">
          <cell r="A191" t="str">
            <v>BNA/TESORO/BCO</v>
          </cell>
          <cell r="F191">
            <v>7.646709129511671E-2</v>
          </cell>
          <cell r="L191">
            <v>7.6400934182590197E-2</v>
          </cell>
          <cell r="N191">
            <v>0.15286802547770689</v>
          </cell>
        </row>
        <row r="192">
          <cell r="A192" t="str">
            <v>BNLH/PROVMI</v>
          </cell>
          <cell r="E192">
            <v>0.32500000000000001</v>
          </cell>
          <cell r="N192">
            <v>0.32500000000000001</v>
          </cell>
        </row>
        <row r="193">
          <cell r="A193" t="str">
            <v>BODEN 15 USD</v>
          </cell>
          <cell r="E193">
            <v>0</v>
          </cell>
          <cell r="K193">
            <v>0</v>
          </cell>
          <cell r="N193">
            <v>0</v>
          </cell>
        </row>
        <row r="194">
          <cell r="A194" t="str">
            <v>BODEN 2012 - II</v>
          </cell>
          <cell r="C194">
            <v>0</v>
          </cell>
          <cell r="I194">
            <v>45.980799879999999</v>
          </cell>
          <cell r="N194">
            <v>45.980799879999999</v>
          </cell>
        </row>
        <row r="195">
          <cell r="A195" t="str">
            <v>BODEN 2014 ($+CER)</v>
          </cell>
          <cell r="D195">
            <v>0</v>
          </cell>
          <cell r="J195">
            <v>0</v>
          </cell>
          <cell r="N195">
            <v>0</v>
          </cell>
        </row>
        <row r="196">
          <cell r="A196" t="str">
            <v>BOGAR</v>
          </cell>
          <cell r="B196">
            <v>45.510273293115681</v>
          </cell>
          <cell r="C196">
            <v>45.510273293115681</v>
          </cell>
          <cell r="D196">
            <v>45.510273293115681</v>
          </cell>
          <cell r="E196">
            <v>45.510273293115681</v>
          </cell>
          <cell r="F196">
            <v>45.510273293115681</v>
          </cell>
          <cell r="G196">
            <v>45.510273293115681</v>
          </cell>
          <cell r="H196">
            <v>45.510273293115681</v>
          </cell>
          <cell r="I196">
            <v>45.510273293115681</v>
          </cell>
          <cell r="J196">
            <v>45.510273293115681</v>
          </cell>
          <cell r="K196">
            <v>45.510273293115681</v>
          </cell>
          <cell r="L196">
            <v>45.510273293115681</v>
          </cell>
          <cell r="M196">
            <v>45.510273293115681</v>
          </cell>
          <cell r="N196">
            <v>546.12327951738814</v>
          </cell>
        </row>
        <row r="197">
          <cell r="A197" t="str">
            <v>Bonar V</v>
          </cell>
          <cell r="D197">
            <v>0</v>
          </cell>
          <cell r="J197">
            <v>0</v>
          </cell>
          <cell r="N197">
            <v>0</v>
          </cell>
        </row>
        <row r="198">
          <cell r="A198" t="str">
            <v>Bono 2013 $</v>
          </cell>
          <cell r="E198">
            <v>1.5576627501622302</v>
          </cell>
          <cell r="K198">
            <v>1.5576627501622302</v>
          </cell>
          <cell r="N198">
            <v>3.1153255003244604</v>
          </cell>
        </row>
        <row r="199">
          <cell r="A199" t="str">
            <v>BONOS/PROVSJ</v>
          </cell>
          <cell r="G199">
            <v>0</v>
          </cell>
          <cell r="M199">
            <v>7.6304564217749098</v>
          </cell>
          <cell r="N199">
            <v>7.6304564217749098</v>
          </cell>
        </row>
        <row r="200">
          <cell r="A200" t="str">
            <v>CAF I</v>
          </cell>
          <cell r="F200">
            <v>3.2601607119999998</v>
          </cell>
          <cell r="L200">
            <v>3.2601607119999998</v>
          </cell>
          <cell r="N200">
            <v>6.5203214239999996</v>
          </cell>
        </row>
        <row r="201">
          <cell r="A201" t="str">
            <v>CITILA/RELEXT</v>
          </cell>
          <cell r="B201">
            <v>4.01856E-3</v>
          </cell>
          <cell r="C201">
            <v>4.0420899999999999E-3</v>
          </cell>
          <cell r="D201">
            <v>4.5776499999999999E-3</v>
          </cell>
          <cell r="E201">
            <v>4.0925600000000003E-3</v>
          </cell>
          <cell r="F201">
            <v>4.37083E-3</v>
          </cell>
          <cell r="G201">
            <v>4.14212E-3</v>
          </cell>
          <cell r="H201">
            <v>4.4190699999999998E-3</v>
          </cell>
          <cell r="I201">
            <v>4.1922499999999998E-3</v>
          </cell>
          <cell r="J201">
            <v>4.2168000000000006E-3</v>
          </cell>
          <cell r="K201">
            <v>4.4917700000000008E-3</v>
          </cell>
          <cell r="L201">
            <v>4.2677899999999996E-3</v>
          </cell>
          <cell r="M201">
            <v>4.5413999999999993E-3</v>
          </cell>
          <cell r="N201">
            <v>5.1372889999999997E-2</v>
          </cell>
        </row>
        <row r="202">
          <cell r="A202" t="str">
            <v>CLPARIS</v>
          </cell>
          <cell r="D202">
            <v>0</v>
          </cell>
          <cell r="F202">
            <v>205.96469183416835</v>
          </cell>
          <cell r="G202">
            <v>0</v>
          </cell>
          <cell r="J202">
            <v>0</v>
          </cell>
          <cell r="L202">
            <v>205.96493207967609</v>
          </cell>
          <cell r="N202">
            <v>411.92962391384447</v>
          </cell>
        </row>
        <row r="203">
          <cell r="A203" t="str">
            <v>DISC $+CER</v>
          </cell>
          <cell r="G203">
            <v>0</v>
          </cell>
          <cell r="M203">
            <v>0</v>
          </cell>
          <cell r="N203">
            <v>0</v>
          </cell>
        </row>
        <row r="204">
          <cell r="A204" t="str">
            <v>DISC EUR</v>
          </cell>
          <cell r="G204">
            <v>0</v>
          </cell>
          <cell r="M204">
            <v>0</v>
          </cell>
          <cell r="N204">
            <v>0</v>
          </cell>
        </row>
        <row r="205">
          <cell r="A205" t="str">
            <v>DISC JPY</v>
          </cell>
          <cell r="G205">
            <v>0</v>
          </cell>
          <cell r="M205">
            <v>0</v>
          </cell>
          <cell r="N205">
            <v>0</v>
          </cell>
        </row>
        <row r="206">
          <cell r="A206" t="str">
            <v>DISC USD</v>
          </cell>
          <cell r="G206">
            <v>0</v>
          </cell>
          <cell r="M206">
            <v>0</v>
          </cell>
          <cell r="N206">
            <v>0</v>
          </cell>
        </row>
        <row r="207">
          <cell r="A207" t="str">
            <v>DISD</v>
          </cell>
          <cell r="F207">
            <v>0</v>
          </cell>
          <cell r="L207">
            <v>0</v>
          </cell>
          <cell r="N207">
            <v>0</v>
          </cell>
        </row>
        <row r="208">
          <cell r="A208" t="str">
            <v>DISDDM</v>
          </cell>
          <cell r="F208">
            <v>0</v>
          </cell>
          <cell r="L208">
            <v>0</v>
          </cell>
          <cell r="N208">
            <v>0</v>
          </cell>
        </row>
        <row r="209">
          <cell r="A209" t="str">
            <v>EIB/VIALIDAD</v>
          </cell>
          <cell r="G209">
            <v>1.4890054000000001</v>
          </cell>
          <cell r="M209">
            <v>1.5393474299999999</v>
          </cell>
          <cell r="N209">
            <v>3.0283528300000002</v>
          </cell>
        </row>
        <row r="210">
          <cell r="A210" t="str">
            <v>EL/DEM-44</v>
          </cell>
          <cell r="F210">
            <v>0</v>
          </cell>
          <cell r="N210">
            <v>0</v>
          </cell>
        </row>
        <row r="211">
          <cell r="A211" t="str">
            <v>EL/DEM-52</v>
          </cell>
          <cell r="J211">
            <v>0</v>
          </cell>
          <cell r="N211">
            <v>0</v>
          </cell>
        </row>
        <row r="212">
          <cell r="A212" t="str">
            <v>EL/DEM-55</v>
          </cell>
          <cell r="L212">
            <v>0</v>
          </cell>
          <cell r="N212">
            <v>0</v>
          </cell>
        </row>
        <row r="213">
          <cell r="A213" t="str">
            <v>EL/DEM-72</v>
          </cell>
          <cell r="K213">
            <v>0</v>
          </cell>
          <cell r="N213">
            <v>0</v>
          </cell>
        </row>
        <row r="214">
          <cell r="A214" t="str">
            <v>EL/DEM-76</v>
          </cell>
          <cell r="C214">
            <v>311.523944526609</v>
          </cell>
          <cell r="N214">
            <v>311.523944526609</v>
          </cell>
        </row>
        <row r="215">
          <cell r="A215" t="str">
            <v>EL/DEM-82</v>
          </cell>
          <cell r="H215">
            <v>0</v>
          </cell>
          <cell r="N215">
            <v>0</v>
          </cell>
        </row>
        <row r="216">
          <cell r="A216" t="str">
            <v>EL/DEM-86</v>
          </cell>
          <cell r="L216">
            <v>92.295343508304001</v>
          </cell>
          <cell r="N216">
            <v>92.295343508304001</v>
          </cell>
        </row>
        <row r="217">
          <cell r="A217" t="str">
            <v>EL/EUR-80</v>
          </cell>
          <cell r="E217">
            <v>378.89441144381101</v>
          </cell>
          <cell r="N217">
            <v>378.89441144381101</v>
          </cell>
        </row>
        <row r="218">
          <cell r="A218" t="str">
            <v>EL/EUR-85</v>
          </cell>
          <cell r="H218">
            <v>0</v>
          </cell>
          <cell r="N218">
            <v>0</v>
          </cell>
        </row>
        <row r="219">
          <cell r="A219" t="str">
            <v>EL/EUR-88</v>
          </cell>
          <cell r="C219">
            <v>156.98872590617</v>
          </cell>
          <cell r="N219">
            <v>156.98872590617</v>
          </cell>
        </row>
        <row r="220">
          <cell r="A220" t="str">
            <v>EL/EUR-92</v>
          </cell>
          <cell r="C220">
            <v>114.673293732574</v>
          </cell>
          <cell r="N220">
            <v>114.673293732574</v>
          </cell>
        </row>
        <row r="221">
          <cell r="A221" t="str">
            <v>EL/EUR-95</v>
          </cell>
          <cell r="F221">
            <v>0</v>
          </cell>
          <cell r="N221">
            <v>0</v>
          </cell>
        </row>
        <row r="222">
          <cell r="A222" t="str">
            <v>EL/ITL-77</v>
          </cell>
          <cell r="K222">
            <v>0</v>
          </cell>
          <cell r="N222">
            <v>0</v>
          </cell>
        </row>
        <row r="223">
          <cell r="A223" t="str">
            <v>EL/JPY-99</v>
          </cell>
          <cell r="I223">
            <v>0</v>
          </cell>
          <cell r="N223">
            <v>0</v>
          </cell>
        </row>
        <row r="224">
          <cell r="A224" t="str">
            <v>EL/NLG-78</v>
          </cell>
          <cell r="C224">
            <v>156.28195486725699</v>
          </cell>
          <cell r="N224">
            <v>156.28195486725699</v>
          </cell>
        </row>
        <row r="225">
          <cell r="A225" t="str">
            <v>EL/USD-89</v>
          </cell>
          <cell r="D225">
            <v>0.54615119999999995</v>
          </cell>
          <cell r="J225">
            <v>0.54615119999999995</v>
          </cell>
          <cell r="N225">
            <v>1.0923023999999999</v>
          </cell>
        </row>
        <row r="226">
          <cell r="A226" t="str">
            <v>FERRO</v>
          </cell>
          <cell r="E226">
            <v>0</v>
          </cell>
          <cell r="K226">
            <v>0</v>
          </cell>
          <cell r="N226">
            <v>0</v>
          </cell>
        </row>
        <row r="227">
          <cell r="A227" t="str">
            <v>FIDA 417</v>
          </cell>
          <cell r="G227">
            <v>0.24449757543802</v>
          </cell>
          <cell r="M227">
            <v>0.24449757543802</v>
          </cell>
          <cell r="N227">
            <v>0.48899515087604001</v>
          </cell>
        </row>
        <row r="228">
          <cell r="A228" t="str">
            <v>FIDA 514</v>
          </cell>
          <cell r="G228">
            <v>2.2434607416883499E-2</v>
          </cell>
          <cell r="M228">
            <v>2.2434607416883499E-2</v>
          </cell>
          <cell r="N228">
            <v>4.4869214833766997E-2</v>
          </cell>
        </row>
        <row r="229">
          <cell r="A229" t="str">
            <v>FKUW/PROVSF</v>
          </cell>
          <cell r="G229">
            <v>1.11886518315645</v>
          </cell>
          <cell r="M229">
            <v>1.11886518315645</v>
          </cell>
          <cell r="N229">
            <v>2.2377303663129</v>
          </cell>
        </row>
        <row r="230">
          <cell r="A230" t="str">
            <v>FON/TESORO</v>
          </cell>
          <cell r="B230">
            <v>0.18809246917586003</v>
          </cell>
          <cell r="C230">
            <v>1.1063692115509409</v>
          </cell>
          <cell r="D230">
            <v>0.48334901687216097</v>
          </cell>
          <cell r="E230">
            <v>0.79467306294613871</v>
          </cell>
          <cell r="F230">
            <v>0.90479860480207641</v>
          </cell>
          <cell r="G230">
            <v>1.7719880012978582</v>
          </cell>
          <cell r="H230">
            <v>0.18809246917586003</v>
          </cell>
          <cell r="I230">
            <v>1.1063692115509409</v>
          </cell>
          <cell r="J230">
            <v>0.48334901687216097</v>
          </cell>
          <cell r="K230">
            <v>0.79467306294613871</v>
          </cell>
          <cell r="L230">
            <v>0.90479860480207641</v>
          </cell>
          <cell r="M230">
            <v>1.7719880110317971</v>
          </cell>
          <cell r="N230">
            <v>10.498540743024009</v>
          </cell>
        </row>
        <row r="231">
          <cell r="A231" t="str">
            <v>FONP 06/94</v>
          </cell>
          <cell r="D231">
            <v>3.6431866020000001</v>
          </cell>
          <cell r="E231">
            <v>0.17031979</v>
          </cell>
          <cell r="J231">
            <v>3.6431866020000001</v>
          </cell>
          <cell r="K231">
            <v>0.17031979</v>
          </cell>
          <cell r="N231">
            <v>7.6270127840000006</v>
          </cell>
        </row>
        <row r="232">
          <cell r="A232" t="str">
            <v>FONP 10/96</v>
          </cell>
          <cell r="F232">
            <v>0.85488414199999996</v>
          </cell>
          <cell r="N232">
            <v>0.85488414199999996</v>
          </cell>
        </row>
        <row r="233">
          <cell r="A233" t="str">
            <v>FONP 12/02</v>
          </cell>
          <cell r="B233">
            <v>1.194045E-2</v>
          </cell>
          <cell r="H233">
            <v>1.194045E-2</v>
          </cell>
          <cell r="N233">
            <v>2.38809E-2</v>
          </cell>
        </row>
        <row r="234">
          <cell r="A234" t="str">
            <v>FONP 13/03</v>
          </cell>
          <cell r="D234">
            <v>0</v>
          </cell>
          <cell r="J234">
            <v>0</v>
          </cell>
          <cell r="N234">
            <v>0</v>
          </cell>
        </row>
        <row r="235">
          <cell r="A235" t="str">
            <v>FONP 14/04</v>
          </cell>
          <cell r="C235">
            <v>0</v>
          </cell>
          <cell r="I235">
            <v>0</v>
          </cell>
          <cell r="N235">
            <v>0</v>
          </cell>
        </row>
        <row r="236">
          <cell r="A236" t="str">
            <v>FUB/RELEXT</v>
          </cell>
          <cell r="B236">
            <v>1.5169300000000001E-3</v>
          </cell>
          <cell r="C236">
            <v>2.4416999999999998E-3</v>
          </cell>
          <cell r="D236">
            <v>2.4561500000000003E-3</v>
          </cell>
          <cell r="E236">
            <v>1.78779E-3</v>
          </cell>
          <cell r="F236">
            <v>2.4812800000000002E-3</v>
          </cell>
          <cell r="G236">
            <v>2.04244E-3</v>
          </cell>
          <cell r="H236">
            <v>2.0553699999999999E-3</v>
          </cell>
          <cell r="I236">
            <v>2.2943099999999999E-3</v>
          </cell>
          <cell r="J236">
            <v>1.6319800000000001E-3</v>
          </cell>
          <cell r="K236">
            <v>2.7686100000000003E-3</v>
          </cell>
          <cell r="L236">
            <v>2.1107500000000002E-3</v>
          </cell>
          <cell r="M236">
            <v>1.8999800000000001E-3</v>
          </cell>
          <cell r="N236">
            <v>2.5487290000000003E-2</v>
          </cell>
        </row>
        <row r="237">
          <cell r="A237" t="str">
            <v>GLO17 PES</v>
          </cell>
          <cell r="B237">
            <v>0</v>
          </cell>
          <cell r="H237">
            <v>0</v>
          </cell>
          <cell r="N237">
            <v>0</v>
          </cell>
        </row>
        <row r="238">
          <cell r="A238" t="str">
            <v>ICE/ASEGSAL</v>
          </cell>
          <cell r="B238">
            <v>0.10730121000000001</v>
          </cell>
          <cell r="H238">
            <v>0.10730121000000001</v>
          </cell>
          <cell r="N238">
            <v>0.21460242000000002</v>
          </cell>
        </row>
        <row r="239">
          <cell r="A239" t="str">
            <v>ICE/BANADE</v>
          </cell>
          <cell r="G239">
            <v>0.92688099000000002</v>
          </cell>
          <cell r="N239">
            <v>0.92688099000000002</v>
          </cell>
        </row>
        <row r="240">
          <cell r="A240" t="str">
            <v>ICE/BICE</v>
          </cell>
          <cell r="B240">
            <v>0.77098568000000001</v>
          </cell>
          <cell r="H240">
            <v>0.77098568000000001</v>
          </cell>
          <cell r="N240">
            <v>1.54197136</v>
          </cell>
        </row>
        <row r="241">
          <cell r="A241" t="str">
            <v>ICE/CORTE</v>
          </cell>
          <cell r="E241">
            <v>9.3219579999999996E-2</v>
          </cell>
          <cell r="K241">
            <v>9.3219579999999996E-2</v>
          </cell>
          <cell r="N241">
            <v>0.18643915999999999</v>
          </cell>
        </row>
        <row r="242">
          <cell r="A242" t="str">
            <v>ICE/DEFENSA</v>
          </cell>
          <cell r="B242">
            <v>0.72804878000000006</v>
          </cell>
          <cell r="H242">
            <v>0.72804878000000006</v>
          </cell>
          <cell r="N242">
            <v>1.4560975600000001</v>
          </cell>
        </row>
        <row r="243">
          <cell r="A243" t="str">
            <v>ICE/EDUCACION</v>
          </cell>
          <cell r="B243">
            <v>0.43121872999999999</v>
          </cell>
          <cell r="H243">
            <v>0.43121872999999999</v>
          </cell>
          <cell r="N243">
            <v>0.86243745999999999</v>
          </cell>
        </row>
        <row r="244">
          <cell r="A244" t="str">
            <v>ICE/JUSTICIA</v>
          </cell>
          <cell r="B244">
            <v>9.8774089999999995E-2</v>
          </cell>
          <cell r="H244">
            <v>9.8774089999999995E-2</v>
          </cell>
          <cell r="N244">
            <v>0.19754817999999999</v>
          </cell>
        </row>
        <row r="245">
          <cell r="A245" t="str">
            <v>ICE/MCBA</v>
          </cell>
          <cell r="G245">
            <v>0.35395259000000001</v>
          </cell>
          <cell r="M245">
            <v>0.35395259000000001</v>
          </cell>
          <cell r="N245">
            <v>0.70790518000000002</v>
          </cell>
        </row>
        <row r="246">
          <cell r="A246" t="str">
            <v>ICE/PREFEC</v>
          </cell>
          <cell r="G246">
            <v>6.6803979999999999E-2</v>
          </cell>
          <cell r="M246">
            <v>6.6803979999999999E-2</v>
          </cell>
          <cell r="N246">
            <v>0.13360796</v>
          </cell>
        </row>
        <row r="247">
          <cell r="A247" t="str">
            <v>ICE/PRES</v>
          </cell>
          <cell r="B247">
            <v>1.5233170000000001E-2</v>
          </cell>
          <cell r="H247">
            <v>1.5233170000000001E-2</v>
          </cell>
          <cell r="N247">
            <v>3.0466340000000001E-2</v>
          </cell>
        </row>
        <row r="248">
          <cell r="A248" t="str">
            <v>ICE/PROVCB</v>
          </cell>
          <cell r="E248">
            <v>0.62365181000000003</v>
          </cell>
          <cell r="K248">
            <v>0.62365181000000003</v>
          </cell>
          <cell r="N248">
            <v>1.2473036200000001</v>
          </cell>
        </row>
        <row r="249">
          <cell r="A249" t="str">
            <v>ICE/SALUD</v>
          </cell>
          <cell r="F249">
            <v>2.34358567</v>
          </cell>
          <cell r="L249">
            <v>2.34358567</v>
          </cell>
          <cell r="N249">
            <v>4.6871713399999999</v>
          </cell>
        </row>
        <row r="250">
          <cell r="A250" t="str">
            <v>ICE/SALUDPBA</v>
          </cell>
          <cell r="B250">
            <v>0.64464681999999995</v>
          </cell>
          <cell r="H250">
            <v>0.64464681999999995</v>
          </cell>
          <cell r="N250">
            <v>1.2892936399999999</v>
          </cell>
        </row>
        <row r="251">
          <cell r="A251" t="str">
            <v>ICE/VIALIDAD</v>
          </cell>
          <cell r="D251">
            <v>0.12129997000000001</v>
          </cell>
          <cell r="J251">
            <v>0.12129997000000001</v>
          </cell>
          <cell r="N251">
            <v>0.24259994000000001</v>
          </cell>
        </row>
        <row r="252">
          <cell r="A252" t="str">
            <v>ICO/CBA</v>
          </cell>
          <cell r="E252">
            <v>2.5255586495332802</v>
          </cell>
          <cell r="K252">
            <v>2.5255586495332802</v>
          </cell>
          <cell r="N252">
            <v>5.0511172990665605</v>
          </cell>
        </row>
        <row r="253">
          <cell r="A253" t="str">
            <v>ICO/SALUD</v>
          </cell>
          <cell r="E253">
            <v>2.3465912777306297</v>
          </cell>
          <cell r="K253">
            <v>2.3465912777306297</v>
          </cell>
          <cell r="N253">
            <v>4.6931825554612594</v>
          </cell>
        </row>
        <row r="254">
          <cell r="A254" t="str">
            <v>IRB/RELEXT</v>
          </cell>
          <cell r="D254">
            <v>4.4017092980967402E-3</v>
          </cell>
          <cell r="G254">
            <v>4.4890895866165599E-3</v>
          </cell>
          <cell r="J254">
            <v>4.5782034185961901E-3</v>
          </cell>
          <cell r="M254">
            <v>4.6690750393987204E-3</v>
          </cell>
          <cell r="N254">
            <v>1.8138077342708211E-2</v>
          </cell>
        </row>
        <row r="255">
          <cell r="A255" t="str">
            <v>JBIC/HIDRONOR</v>
          </cell>
          <cell r="F255">
            <v>3.6717876857749498</v>
          </cell>
          <cell r="L255">
            <v>3.6710102250530801</v>
          </cell>
          <cell r="N255">
            <v>7.3427979108280299</v>
          </cell>
        </row>
        <row r="256">
          <cell r="A256" t="str">
            <v>JBIC/PROV</v>
          </cell>
          <cell r="C256">
            <v>1.3310510997876899</v>
          </cell>
          <cell r="I256">
            <v>1.3310510997876899</v>
          </cell>
          <cell r="N256">
            <v>2.6621021995753797</v>
          </cell>
        </row>
        <row r="257">
          <cell r="A257" t="str">
            <v>JBIC/PROVBA</v>
          </cell>
          <cell r="D257">
            <v>1.0638216560509601</v>
          </cell>
          <cell r="J257">
            <v>1.0638216560509601</v>
          </cell>
          <cell r="N257">
            <v>2.1276433121019203</v>
          </cell>
        </row>
        <row r="258">
          <cell r="A258" t="str">
            <v>JBIC/TESORO</v>
          </cell>
          <cell r="E258">
            <v>20.634242038216563</v>
          </cell>
          <cell r="K258">
            <v>7.3328152866242107</v>
          </cell>
          <cell r="N258">
            <v>27.967057324840773</v>
          </cell>
        </row>
        <row r="259">
          <cell r="A259" t="str">
            <v>KFW/CONEA</v>
          </cell>
          <cell r="D259">
            <v>9.8600499951509359</v>
          </cell>
          <cell r="J259">
            <v>9.8600499951509359</v>
          </cell>
          <cell r="N259">
            <v>19.720099990301872</v>
          </cell>
        </row>
        <row r="260">
          <cell r="A260" t="str">
            <v>KFW/INTI</v>
          </cell>
          <cell r="G260">
            <v>0.2866521869317491</v>
          </cell>
          <cell r="M260">
            <v>0.2866521869317491</v>
          </cell>
          <cell r="N260">
            <v>0.5733043738634982</v>
          </cell>
        </row>
        <row r="261">
          <cell r="A261" t="str">
            <v>KFW/YACYRETA</v>
          </cell>
          <cell r="F261">
            <v>0.34416102557885797</v>
          </cell>
          <cell r="M261">
            <v>0.34416102557885797</v>
          </cell>
          <cell r="N261">
            <v>0.68832205115771594</v>
          </cell>
        </row>
        <row r="262">
          <cell r="A262" t="str">
            <v>LETR INTRAN</v>
          </cell>
          <cell r="B262">
            <v>0</v>
          </cell>
          <cell r="H262">
            <v>0</v>
          </cell>
          <cell r="N262">
            <v>0</v>
          </cell>
        </row>
        <row r="263">
          <cell r="A263" t="str">
            <v>MEDIO/BANADE</v>
          </cell>
          <cell r="D263">
            <v>9.0726888107649395E-2</v>
          </cell>
          <cell r="E263">
            <v>4.6682963631955392</v>
          </cell>
          <cell r="F263">
            <v>2.1849347678506499</v>
          </cell>
          <cell r="J263">
            <v>9.0726888107649395E-2</v>
          </cell>
          <cell r="K263">
            <v>1.9186227057825198</v>
          </cell>
          <cell r="L263">
            <v>2.1849525275791</v>
          </cell>
          <cell r="N263">
            <v>11.138260140623109</v>
          </cell>
        </row>
        <row r="264">
          <cell r="A264" t="str">
            <v>MEDIO/BCRA</v>
          </cell>
          <cell r="D264">
            <v>1.4191061399999998</v>
          </cell>
          <cell r="E264">
            <v>1.4385553799999999</v>
          </cell>
          <cell r="J264">
            <v>1.4191061399999998</v>
          </cell>
          <cell r="K264">
            <v>1.4385553799999999</v>
          </cell>
          <cell r="N264">
            <v>5.7153230399999995</v>
          </cell>
        </row>
        <row r="265">
          <cell r="A265" t="str">
            <v>MEDIO/HIDRONOR</v>
          </cell>
          <cell r="E265">
            <v>6.5672129955146097E-2</v>
          </cell>
          <cell r="K265">
            <v>6.5672129955146097E-2</v>
          </cell>
          <cell r="N265">
            <v>0.13134425991029219</v>
          </cell>
        </row>
        <row r="266">
          <cell r="A266" t="str">
            <v>MEDIO/JUSTICIA</v>
          </cell>
          <cell r="F266">
            <v>5.6662050000000005E-2</v>
          </cell>
          <cell r="L266">
            <v>5.6662050000000005E-2</v>
          </cell>
          <cell r="N266">
            <v>0.11332410000000001</v>
          </cell>
        </row>
        <row r="267">
          <cell r="A267" t="str">
            <v>MEDIO/NASA</v>
          </cell>
          <cell r="F267">
            <v>0.241949266577767</v>
          </cell>
          <cell r="L267">
            <v>0.241949266577767</v>
          </cell>
          <cell r="N267">
            <v>0.48389853315553399</v>
          </cell>
        </row>
        <row r="268">
          <cell r="A268" t="str">
            <v>MEDIO/PROVBA</v>
          </cell>
          <cell r="G268">
            <v>0.47809230209722398</v>
          </cell>
          <cell r="M268">
            <v>0.47809230209722398</v>
          </cell>
          <cell r="N268">
            <v>0.95618460419444795</v>
          </cell>
        </row>
        <row r="269">
          <cell r="A269" t="str">
            <v>MEDIO/SALUD</v>
          </cell>
          <cell r="F269">
            <v>0.57958319796339008</v>
          </cell>
          <cell r="L269">
            <v>0.57958319796339008</v>
          </cell>
          <cell r="N269">
            <v>1.1591663959267802</v>
          </cell>
        </row>
        <row r="270">
          <cell r="A270" t="str">
            <v>MEDIO/YACYRETA</v>
          </cell>
          <cell r="B270">
            <v>1.00791145877076</v>
          </cell>
          <cell r="H270">
            <v>1.00791145877076</v>
          </cell>
          <cell r="N270">
            <v>2.0158229175415201</v>
          </cell>
        </row>
        <row r="271">
          <cell r="A271" t="str">
            <v>OCMO</v>
          </cell>
          <cell r="E271">
            <v>2.5734584701066598</v>
          </cell>
          <cell r="K271">
            <v>0.122360666351793</v>
          </cell>
          <cell r="N271">
            <v>2.6958191364584527</v>
          </cell>
        </row>
        <row r="272">
          <cell r="A272" t="str">
            <v>P BG04/06</v>
          </cell>
          <cell r="B272">
            <v>0</v>
          </cell>
          <cell r="C272">
            <v>0</v>
          </cell>
          <cell r="D272">
            <v>0</v>
          </cell>
          <cell r="E272">
            <v>0</v>
          </cell>
          <cell r="F272">
            <v>0</v>
          </cell>
          <cell r="G272">
            <v>0</v>
          </cell>
          <cell r="H272">
            <v>0</v>
          </cell>
          <cell r="I272">
            <v>0</v>
          </cell>
          <cell r="J272">
            <v>0</v>
          </cell>
          <cell r="K272">
            <v>0</v>
          </cell>
          <cell r="L272">
            <v>0</v>
          </cell>
          <cell r="M272">
            <v>0</v>
          </cell>
          <cell r="N272">
            <v>0</v>
          </cell>
        </row>
        <row r="273">
          <cell r="A273" t="str">
            <v>P BG05/17</v>
          </cell>
          <cell r="B273">
            <v>0</v>
          </cell>
          <cell r="C273">
            <v>0</v>
          </cell>
          <cell r="D273">
            <v>0</v>
          </cell>
          <cell r="E273">
            <v>0</v>
          </cell>
          <cell r="F273">
            <v>0</v>
          </cell>
          <cell r="G273">
            <v>0</v>
          </cell>
          <cell r="H273">
            <v>0</v>
          </cell>
          <cell r="I273">
            <v>0</v>
          </cell>
          <cell r="J273">
            <v>0</v>
          </cell>
          <cell r="K273">
            <v>0</v>
          </cell>
          <cell r="L273">
            <v>0</v>
          </cell>
          <cell r="M273">
            <v>0</v>
          </cell>
          <cell r="N273">
            <v>0</v>
          </cell>
        </row>
        <row r="274">
          <cell r="A274" t="str">
            <v>P BG06/27</v>
          </cell>
          <cell r="B274">
            <v>0</v>
          </cell>
          <cell r="C274">
            <v>0</v>
          </cell>
          <cell r="D274">
            <v>0</v>
          </cell>
          <cell r="E274">
            <v>0</v>
          </cell>
          <cell r="F274">
            <v>0</v>
          </cell>
          <cell r="G274">
            <v>0</v>
          </cell>
          <cell r="H274">
            <v>0</v>
          </cell>
          <cell r="I274">
            <v>0</v>
          </cell>
          <cell r="J274">
            <v>0</v>
          </cell>
          <cell r="K274">
            <v>0</v>
          </cell>
          <cell r="L274">
            <v>0</v>
          </cell>
          <cell r="M274">
            <v>0</v>
          </cell>
          <cell r="N274">
            <v>0</v>
          </cell>
        </row>
        <row r="275">
          <cell r="A275" t="str">
            <v>P BG07/05</v>
          </cell>
          <cell r="B275">
            <v>0</v>
          </cell>
          <cell r="C275">
            <v>0</v>
          </cell>
          <cell r="D275">
            <v>0</v>
          </cell>
          <cell r="E275">
            <v>0</v>
          </cell>
          <cell r="F275">
            <v>0</v>
          </cell>
          <cell r="G275">
            <v>0</v>
          </cell>
          <cell r="H275">
            <v>0</v>
          </cell>
          <cell r="I275">
            <v>0</v>
          </cell>
          <cell r="J275">
            <v>0</v>
          </cell>
          <cell r="K275">
            <v>0</v>
          </cell>
          <cell r="L275">
            <v>0</v>
          </cell>
          <cell r="M275">
            <v>8.1057976896354855</v>
          </cell>
          <cell r="N275">
            <v>8.1057976896354855</v>
          </cell>
        </row>
        <row r="276">
          <cell r="A276" t="str">
            <v>P BG08/19</v>
          </cell>
          <cell r="B276">
            <v>0</v>
          </cell>
          <cell r="C276">
            <v>0</v>
          </cell>
          <cell r="D276">
            <v>0</v>
          </cell>
          <cell r="E276">
            <v>0</v>
          </cell>
          <cell r="F276">
            <v>0</v>
          </cell>
          <cell r="G276">
            <v>0</v>
          </cell>
          <cell r="H276">
            <v>0</v>
          </cell>
          <cell r="I276">
            <v>0</v>
          </cell>
          <cell r="J276">
            <v>0</v>
          </cell>
          <cell r="K276">
            <v>0</v>
          </cell>
          <cell r="L276">
            <v>0</v>
          </cell>
          <cell r="M276">
            <v>0</v>
          </cell>
          <cell r="N276">
            <v>0</v>
          </cell>
        </row>
        <row r="277">
          <cell r="A277" t="str">
            <v>P BG09/09</v>
          </cell>
          <cell r="B277">
            <v>0</v>
          </cell>
          <cell r="C277">
            <v>0</v>
          </cell>
          <cell r="D277">
            <v>0</v>
          </cell>
          <cell r="E277">
            <v>0</v>
          </cell>
          <cell r="F277">
            <v>0</v>
          </cell>
          <cell r="G277">
            <v>0</v>
          </cell>
          <cell r="H277">
            <v>0</v>
          </cell>
          <cell r="I277">
            <v>0</v>
          </cell>
          <cell r="J277">
            <v>0</v>
          </cell>
          <cell r="K277">
            <v>0</v>
          </cell>
          <cell r="L277">
            <v>0</v>
          </cell>
          <cell r="M277">
            <v>0</v>
          </cell>
          <cell r="N277">
            <v>0</v>
          </cell>
        </row>
        <row r="278">
          <cell r="A278" t="str">
            <v>P BG10/20</v>
          </cell>
          <cell r="B278">
            <v>0</v>
          </cell>
          <cell r="C278">
            <v>0</v>
          </cell>
          <cell r="D278">
            <v>0</v>
          </cell>
          <cell r="E278">
            <v>0</v>
          </cell>
          <cell r="F278">
            <v>0</v>
          </cell>
          <cell r="G278">
            <v>0</v>
          </cell>
          <cell r="H278">
            <v>0</v>
          </cell>
          <cell r="I278">
            <v>0</v>
          </cell>
          <cell r="J278">
            <v>0</v>
          </cell>
          <cell r="K278">
            <v>0</v>
          </cell>
          <cell r="L278">
            <v>0</v>
          </cell>
          <cell r="M278">
            <v>0</v>
          </cell>
          <cell r="N278">
            <v>0</v>
          </cell>
        </row>
        <row r="279">
          <cell r="A279" t="str">
            <v>P BG11/10</v>
          </cell>
          <cell r="B279">
            <v>0</v>
          </cell>
          <cell r="C279">
            <v>0</v>
          </cell>
          <cell r="D279">
            <v>0</v>
          </cell>
          <cell r="E279">
            <v>0</v>
          </cell>
          <cell r="F279">
            <v>0</v>
          </cell>
          <cell r="G279">
            <v>0</v>
          </cell>
          <cell r="H279">
            <v>0</v>
          </cell>
          <cell r="I279">
            <v>0</v>
          </cell>
          <cell r="J279">
            <v>0</v>
          </cell>
          <cell r="K279">
            <v>0</v>
          </cell>
          <cell r="L279">
            <v>0</v>
          </cell>
          <cell r="M279">
            <v>0</v>
          </cell>
          <cell r="N279">
            <v>0</v>
          </cell>
        </row>
        <row r="280">
          <cell r="A280" t="str">
            <v>P BG12/15</v>
          </cell>
          <cell r="B280">
            <v>0</v>
          </cell>
          <cell r="C280">
            <v>0</v>
          </cell>
          <cell r="D280">
            <v>0</v>
          </cell>
          <cell r="E280">
            <v>0</v>
          </cell>
          <cell r="F280">
            <v>0</v>
          </cell>
          <cell r="G280">
            <v>0</v>
          </cell>
          <cell r="H280">
            <v>0</v>
          </cell>
          <cell r="I280">
            <v>0</v>
          </cell>
          <cell r="J280">
            <v>0</v>
          </cell>
          <cell r="K280">
            <v>0</v>
          </cell>
          <cell r="L280">
            <v>0</v>
          </cell>
          <cell r="M280">
            <v>0</v>
          </cell>
          <cell r="N280">
            <v>0</v>
          </cell>
        </row>
        <row r="281">
          <cell r="A281" t="str">
            <v>P BG13/30</v>
          </cell>
          <cell r="B281">
            <v>0</v>
          </cell>
          <cell r="C281">
            <v>0</v>
          </cell>
          <cell r="D281">
            <v>0</v>
          </cell>
          <cell r="E281">
            <v>0</v>
          </cell>
          <cell r="F281">
            <v>0</v>
          </cell>
          <cell r="G281">
            <v>0</v>
          </cell>
          <cell r="H281">
            <v>0</v>
          </cell>
          <cell r="I281">
            <v>0</v>
          </cell>
          <cell r="J281">
            <v>0</v>
          </cell>
          <cell r="K281">
            <v>0</v>
          </cell>
          <cell r="L281">
            <v>0</v>
          </cell>
          <cell r="M281">
            <v>0</v>
          </cell>
          <cell r="N281">
            <v>0</v>
          </cell>
        </row>
        <row r="282">
          <cell r="A282" t="str">
            <v>P BG14/31</v>
          </cell>
          <cell r="B282">
            <v>0</v>
          </cell>
          <cell r="C282">
            <v>0</v>
          </cell>
          <cell r="D282">
            <v>0</v>
          </cell>
          <cell r="E282">
            <v>0</v>
          </cell>
          <cell r="F282">
            <v>0</v>
          </cell>
          <cell r="G282">
            <v>0</v>
          </cell>
          <cell r="H282">
            <v>0</v>
          </cell>
          <cell r="I282">
            <v>0</v>
          </cell>
          <cell r="J282">
            <v>0</v>
          </cell>
          <cell r="K282">
            <v>0</v>
          </cell>
          <cell r="L282">
            <v>0</v>
          </cell>
          <cell r="M282">
            <v>0</v>
          </cell>
          <cell r="N282">
            <v>0</v>
          </cell>
        </row>
        <row r="283">
          <cell r="A283" t="str">
            <v>P BG15/12</v>
          </cell>
          <cell r="B283">
            <v>0</v>
          </cell>
          <cell r="C283">
            <v>0</v>
          </cell>
          <cell r="D283">
            <v>0</v>
          </cell>
          <cell r="E283">
            <v>0</v>
          </cell>
          <cell r="F283">
            <v>0</v>
          </cell>
          <cell r="G283">
            <v>0</v>
          </cell>
          <cell r="H283">
            <v>0</v>
          </cell>
          <cell r="I283">
            <v>0</v>
          </cell>
          <cell r="J283">
            <v>0</v>
          </cell>
          <cell r="K283">
            <v>0</v>
          </cell>
          <cell r="L283">
            <v>0</v>
          </cell>
          <cell r="M283">
            <v>0</v>
          </cell>
          <cell r="N283">
            <v>0</v>
          </cell>
        </row>
        <row r="284">
          <cell r="A284" t="str">
            <v>P BG16/08$</v>
          </cell>
          <cell r="B284">
            <v>0</v>
          </cell>
          <cell r="C284">
            <v>0</v>
          </cell>
          <cell r="D284">
            <v>0</v>
          </cell>
          <cell r="E284">
            <v>0</v>
          </cell>
          <cell r="F284">
            <v>0</v>
          </cell>
          <cell r="G284">
            <v>0</v>
          </cell>
          <cell r="H284">
            <v>0</v>
          </cell>
          <cell r="I284">
            <v>0</v>
          </cell>
          <cell r="J284">
            <v>0</v>
          </cell>
          <cell r="K284">
            <v>0</v>
          </cell>
          <cell r="L284">
            <v>0</v>
          </cell>
          <cell r="M284">
            <v>0</v>
          </cell>
          <cell r="N284">
            <v>0</v>
          </cell>
        </row>
        <row r="285">
          <cell r="A285" t="str">
            <v>P BG17/08</v>
          </cell>
          <cell r="B285">
            <v>0</v>
          </cell>
          <cell r="C285">
            <v>0</v>
          </cell>
          <cell r="D285">
            <v>0</v>
          </cell>
          <cell r="E285">
            <v>0</v>
          </cell>
          <cell r="F285">
            <v>0</v>
          </cell>
          <cell r="G285">
            <v>0</v>
          </cell>
          <cell r="H285">
            <v>0</v>
          </cell>
          <cell r="I285">
            <v>0</v>
          </cell>
          <cell r="J285">
            <v>0</v>
          </cell>
          <cell r="K285">
            <v>0</v>
          </cell>
          <cell r="L285">
            <v>0</v>
          </cell>
          <cell r="M285">
            <v>0</v>
          </cell>
          <cell r="N285">
            <v>0</v>
          </cell>
        </row>
        <row r="286">
          <cell r="A286" t="str">
            <v>P BG18/18</v>
          </cell>
          <cell r="B286">
            <v>0</v>
          </cell>
          <cell r="C286">
            <v>0</v>
          </cell>
          <cell r="D286">
            <v>0</v>
          </cell>
          <cell r="E286">
            <v>0</v>
          </cell>
          <cell r="F286">
            <v>0</v>
          </cell>
          <cell r="G286">
            <v>0</v>
          </cell>
          <cell r="H286">
            <v>0</v>
          </cell>
          <cell r="I286">
            <v>0</v>
          </cell>
          <cell r="J286">
            <v>0</v>
          </cell>
          <cell r="K286">
            <v>0</v>
          </cell>
          <cell r="L286">
            <v>0</v>
          </cell>
          <cell r="M286">
            <v>0</v>
          </cell>
          <cell r="N286">
            <v>0</v>
          </cell>
        </row>
        <row r="287">
          <cell r="A287" t="str">
            <v>P BG19/31</v>
          </cell>
          <cell r="B287">
            <v>0</v>
          </cell>
          <cell r="C287">
            <v>0</v>
          </cell>
          <cell r="D287">
            <v>0</v>
          </cell>
          <cell r="E287">
            <v>0</v>
          </cell>
          <cell r="F287">
            <v>0</v>
          </cell>
          <cell r="G287">
            <v>0</v>
          </cell>
          <cell r="H287">
            <v>0</v>
          </cell>
          <cell r="I287">
            <v>0</v>
          </cell>
          <cell r="J287">
            <v>0</v>
          </cell>
          <cell r="K287">
            <v>0</v>
          </cell>
          <cell r="L287">
            <v>0</v>
          </cell>
          <cell r="M287">
            <v>0</v>
          </cell>
          <cell r="N287">
            <v>0</v>
          </cell>
        </row>
        <row r="288">
          <cell r="A288" t="str">
            <v>P BIHD</v>
          </cell>
          <cell r="B288">
            <v>4.1855262289767995E-3</v>
          </cell>
          <cell r="C288">
            <v>4.1855262289767995E-3</v>
          </cell>
          <cell r="D288">
            <v>4.1855262289767995E-3</v>
          </cell>
          <cell r="E288">
            <v>4.1855262289767995E-3</v>
          </cell>
          <cell r="F288">
            <v>4.1855262289767995E-3</v>
          </cell>
          <cell r="G288">
            <v>4.1855262289767995E-3</v>
          </cell>
          <cell r="H288">
            <v>4.1855262289767995E-3</v>
          </cell>
          <cell r="I288">
            <v>4.1855262289767995E-3</v>
          </cell>
          <cell r="J288">
            <v>4.1855262289767995E-3</v>
          </cell>
          <cell r="K288">
            <v>4.1855262289767995E-3</v>
          </cell>
          <cell r="L288">
            <v>4.1855262289767995E-3</v>
          </cell>
          <cell r="M288">
            <v>4.1855262289767995E-3</v>
          </cell>
          <cell r="N288">
            <v>5.022631474772158E-2</v>
          </cell>
        </row>
        <row r="289">
          <cell r="A289" t="str">
            <v>P BP04/E435</v>
          </cell>
          <cell r="B289">
            <v>0</v>
          </cell>
          <cell r="C289">
            <v>0</v>
          </cell>
          <cell r="D289">
            <v>0</v>
          </cell>
          <cell r="E289">
            <v>0</v>
          </cell>
          <cell r="F289">
            <v>0</v>
          </cell>
          <cell r="G289">
            <v>0</v>
          </cell>
          <cell r="H289">
            <v>0</v>
          </cell>
          <cell r="I289">
            <v>0</v>
          </cell>
          <cell r="J289">
            <v>0</v>
          </cell>
          <cell r="K289">
            <v>0</v>
          </cell>
          <cell r="L289">
            <v>0</v>
          </cell>
          <cell r="M289">
            <v>0</v>
          </cell>
          <cell r="N289">
            <v>0</v>
          </cell>
        </row>
        <row r="290">
          <cell r="A290" t="str">
            <v>P BP05/B400 (Hexagon IV)</v>
          </cell>
          <cell r="B290">
            <v>0</v>
          </cell>
          <cell r="C290">
            <v>0</v>
          </cell>
          <cell r="D290">
            <v>0</v>
          </cell>
          <cell r="E290">
            <v>0</v>
          </cell>
          <cell r="F290">
            <v>0</v>
          </cell>
          <cell r="G290">
            <v>0</v>
          </cell>
          <cell r="H290">
            <v>0</v>
          </cell>
          <cell r="I290">
            <v>0</v>
          </cell>
          <cell r="J290">
            <v>29.310711669148002</v>
          </cell>
          <cell r="N290">
            <v>29.310711669148002</v>
          </cell>
        </row>
        <row r="291">
          <cell r="A291" t="str">
            <v>P BP06/B450 (Radar III)</v>
          </cell>
          <cell r="B291">
            <v>0</v>
          </cell>
          <cell r="C291">
            <v>0</v>
          </cell>
          <cell r="D291">
            <v>0</v>
          </cell>
          <cell r="E291">
            <v>0</v>
          </cell>
          <cell r="F291">
            <v>0</v>
          </cell>
          <cell r="G291">
            <v>0</v>
          </cell>
          <cell r="H291">
            <v>0</v>
          </cell>
          <cell r="I291">
            <v>0</v>
          </cell>
          <cell r="J291">
            <v>0</v>
          </cell>
          <cell r="K291">
            <v>0</v>
          </cell>
          <cell r="L291">
            <v>0</v>
          </cell>
          <cell r="M291">
            <v>0</v>
          </cell>
          <cell r="N291">
            <v>0</v>
          </cell>
        </row>
        <row r="292">
          <cell r="A292" t="str">
            <v>P BP06/B450 (Radar IV)</v>
          </cell>
          <cell r="B292">
            <v>0</v>
          </cell>
          <cell r="C292">
            <v>0</v>
          </cell>
          <cell r="D292">
            <v>0</v>
          </cell>
          <cell r="E292">
            <v>0</v>
          </cell>
          <cell r="F292">
            <v>0</v>
          </cell>
          <cell r="G292">
            <v>0</v>
          </cell>
          <cell r="H292">
            <v>0</v>
          </cell>
          <cell r="I292">
            <v>0</v>
          </cell>
          <cell r="J292">
            <v>0</v>
          </cell>
          <cell r="K292">
            <v>0</v>
          </cell>
          <cell r="L292">
            <v>0</v>
          </cell>
          <cell r="M292">
            <v>0</v>
          </cell>
          <cell r="N292">
            <v>0</v>
          </cell>
        </row>
        <row r="293">
          <cell r="A293" t="str">
            <v>P BP06/E580</v>
          </cell>
          <cell r="B293">
            <v>0</v>
          </cell>
          <cell r="C293">
            <v>0</v>
          </cell>
          <cell r="D293">
            <v>0</v>
          </cell>
          <cell r="E293">
            <v>0</v>
          </cell>
          <cell r="F293">
            <v>0</v>
          </cell>
          <cell r="G293">
            <v>0</v>
          </cell>
          <cell r="H293">
            <v>0</v>
          </cell>
          <cell r="I293">
            <v>0</v>
          </cell>
          <cell r="J293">
            <v>0</v>
          </cell>
          <cell r="K293">
            <v>0</v>
          </cell>
          <cell r="L293">
            <v>0</v>
          </cell>
          <cell r="M293">
            <v>0</v>
          </cell>
          <cell r="N293">
            <v>0</v>
          </cell>
        </row>
        <row r="294">
          <cell r="A294" t="str">
            <v>P BP07/B450 (Celtic I)</v>
          </cell>
          <cell r="B294">
            <v>0</v>
          </cell>
          <cell r="C294">
            <v>0</v>
          </cell>
          <cell r="D294">
            <v>0</v>
          </cell>
          <cell r="E294">
            <v>0</v>
          </cell>
          <cell r="F294">
            <v>0</v>
          </cell>
          <cell r="G294">
            <v>0</v>
          </cell>
          <cell r="H294">
            <v>0</v>
          </cell>
          <cell r="I294">
            <v>0</v>
          </cell>
          <cell r="J294">
            <v>0</v>
          </cell>
          <cell r="K294">
            <v>0</v>
          </cell>
          <cell r="L294">
            <v>0</v>
          </cell>
          <cell r="M294">
            <v>0</v>
          </cell>
          <cell r="N294">
            <v>0</v>
          </cell>
        </row>
        <row r="295">
          <cell r="A295" t="str">
            <v>P BP07/B450 (Celtic II)</v>
          </cell>
          <cell r="B295">
            <v>0</v>
          </cell>
          <cell r="C295">
            <v>0</v>
          </cell>
          <cell r="D295">
            <v>0</v>
          </cell>
          <cell r="E295">
            <v>0</v>
          </cell>
          <cell r="F295">
            <v>0</v>
          </cell>
          <cell r="G295">
            <v>0</v>
          </cell>
          <cell r="H295">
            <v>0</v>
          </cell>
          <cell r="I295">
            <v>0</v>
          </cell>
          <cell r="J295">
            <v>0</v>
          </cell>
          <cell r="K295">
            <v>0</v>
          </cell>
          <cell r="L295">
            <v>0</v>
          </cell>
          <cell r="M295">
            <v>0</v>
          </cell>
          <cell r="N295">
            <v>0</v>
          </cell>
        </row>
        <row r="296">
          <cell r="A296" t="str">
            <v>P BT05</v>
          </cell>
          <cell r="B296">
            <v>0</v>
          </cell>
          <cell r="C296">
            <v>0</v>
          </cell>
          <cell r="D296">
            <v>0</v>
          </cell>
          <cell r="E296">
            <v>0</v>
          </cell>
          <cell r="F296">
            <v>436.04068857123991</v>
          </cell>
          <cell r="N296">
            <v>436.04068857123991</v>
          </cell>
        </row>
        <row r="297">
          <cell r="A297" t="str">
            <v>P BT06</v>
          </cell>
          <cell r="B297">
            <v>0</v>
          </cell>
          <cell r="C297">
            <v>0</v>
          </cell>
          <cell r="D297">
            <v>0</v>
          </cell>
          <cell r="E297">
            <v>0</v>
          </cell>
          <cell r="F297">
            <v>0</v>
          </cell>
          <cell r="G297">
            <v>0</v>
          </cell>
          <cell r="H297">
            <v>0</v>
          </cell>
          <cell r="I297">
            <v>0</v>
          </cell>
          <cell r="J297">
            <v>0</v>
          </cell>
          <cell r="K297">
            <v>0</v>
          </cell>
          <cell r="L297">
            <v>0</v>
          </cell>
          <cell r="M297">
            <v>0</v>
          </cell>
          <cell r="N297">
            <v>0</v>
          </cell>
        </row>
        <row r="298">
          <cell r="A298" t="str">
            <v>P BT2006</v>
          </cell>
          <cell r="B298">
            <v>0</v>
          </cell>
          <cell r="C298">
            <v>55.445965379529106</v>
          </cell>
          <cell r="D298">
            <v>0</v>
          </cell>
          <cell r="E298">
            <v>0</v>
          </cell>
          <cell r="F298">
            <v>55.445965379529106</v>
          </cell>
          <cell r="G298">
            <v>0</v>
          </cell>
          <cell r="H298">
            <v>0</v>
          </cell>
          <cell r="I298">
            <v>55.445965379529106</v>
          </cell>
          <cell r="J298">
            <v>0</v>
          </cell>
          <cell r="K298">
            <v>0</v>
          </cell>
          <cell r="L298">
            <v>55.445965379529106</v>
          </cell>
          <cell r="M298">
            <v>0</v>
          </cell>
          <cell r="N298">
            <v>221.78386151811642</v>
          </cell>
        </row>
        <row r="299">
          <cell r="A299" t="str">
            <v>P BT27</v>
          </cell>
          <cell r="B299">
            <v>0</v>
          </cell>
          <cell r="C299">
            <v>0</v>
          </cell>
          <cell r="D299">
            <v>0</v>
          </cell>
          <cell r="E299">
            <v>0</v>
          </cell>
          <cell r="F299">
            <v>0</v>
          </cell>
          <cell r="G299">
            <v>0</v>
          </cell>
          <cell r="H299">
            <v>0</v>
          </cell>
          <cell r="I299">
            <v>0</v>
          </cell>
          <cell r="J299">
            <v>0</v>
          </cell>
          <cell r="K299">
            <v>0</v>
          </cell>
          <cell r="L299">
            <v>0</v>
          </cell>
          <cell r="M299">
            <v>0</v>
          </cell>
          <cell r="N299">
            <v>0</v>
          </cell>
        </row>
        <row r="300">
          <cell r="A300" t="str">
            <v>P DC$</v>
          </cell>
          <cell r="B300">
            <v>0.31980537637897499</v>
          </cell>
          <cell r="C300">
            <v>0.31980537637897499</v>
          </cell>
          <cell r="D300">
            <v>0.31980537637897499</v>
          </cell>
          <cell r="E300">
            <v>0.31980537637897499</v>
          </cell>
          <cell r="F300">
            <v>0.31980537637897499</v>
          </cell>
          <cell r="G300">
            <v>0.31980537637897499</v>
          </cell>
          <cell r="H300">
            <v>0.31980537637897499</v>
          </cell>
          <cell r="I300">
            <v>0.31980537637897499</v>
          </cell>
          <cell r="J300">
            <v>0.31980537637897499</v>
          </cell>
          <cell r="K300">
            <v>0.31980537637897499</v>
          </cell>
          <cell r="L300">
            <v>0.31980537637897499</v>
          </cell>
          <cell r="M300">
            <v>0.31980537637897499</v>
          </cell>
          <cell r="N300">
            <v>3.837664516547699</v>
          </cell>
        </row>
        <row r="301">
          <cell r="A301" t="str">
            <v>P EL/ARP-61</v>
          </cell>
          <cell r="B301">
            <v>0</v>
          </cell>
          <cell r="C301">
            <v>0</v>
          </cell>
          <cell r="D301">
            <v>0</v>
          </cell>
          <cell r="E301">
            <v>0</v>
          </cell>
          <cell r="F301">
            <v>0</v>
          </cell>
          <cell r="G301">
            <v>0</v>
          </cell>
          <cell r="H301">
            <v>0</v>
          </cell>
          <cell r="I301">
            <v>0</v>
          </cell>
          <cell r="J301">
            <v>0</v>
          </cell>
          <cell r="K301">
            <v>0</v>
          </cell>
          <cell r="L301">
            <v>0</v>
          </cell>
          <cell r="M301">
            <v>0</v>
          </cell>
          <cell r="N301">
            <v>0</v>
          </cell>
        </row>
        <row r="302">
          <cell r="A302" t="str">
            <v>P EL/USD-79</v>
          </cell>
          <cell r="B302">
            <v>0</v>
          </cell>
          <cell r="C302">
            <v>0</v>
          </cell>
          <cell r="D302">
            <v>0</v>
          </cell>
          <cell r="E302">
            <v>69.386927123404007</v>
          </cell>
          <cell r="N302">
            <v>69.386927123404007</v>
          </cell>
        </row>
        <row r="303">
          <cell r="A303" t="str">
            <v>P EL/USD-91</v>
          </cell>
          <cell r="E303">
            <v>4.1196793085544297</v>
          </cell>
          <cell r="N303">
            <v>4.1196793085544297</v>
          </cell>
        </row>
        <row r="304">
          <cell r="A304" t="str">
            <v>P FRB</v>
          </cell>
          <cell r="B304">
            <v>0</v>
          </cell>
          <cell r="C304">
            <v>0</v>
          </cell>
          <cell r="D304">
            <v>61.842621688855246</v>
          </cell>
          <cell r="N304">
            <v>61.842621688855246</v>
          </cell>
        </row>
        <row r="305">
          <cell r="A305" t="str">
            <v>P PRE6</v>
          </cell>
          <cell r="B305">
            <v>0</v>
          </cell>
          <cell r="C305">
            <v>0</v>
          </cell>
          <cell r="D305">
            <v>0</v>
          </cell>
          <cell r="E305">
            <v>0</v>
          </cell>
          <cell r="F305">
            <v>0</v>
          </cell>
          <cell r="G305">
            <v>0</v>
          </cell>
          <cell r="H305">
            <v>0</v>
          </cell>
          <cell r="I305">
            <v>0</v>
          </cell>
          <cell r="J305">
            <v>0</v>
          </cell>
          <cell r="K305">
            <v>0</v>
          </cell>
          <cell r="L305">
            <v>0</v>
          </cell>
          <cell r="M305">
            <v>0</v>
          </cell>
          <cell r="N305">
            <v>0</v>
          </cell>
        </row>
        <row r="306">
          <cell r="A306" t="str">
            <v>P PRO1</v>
          </cell>
          <cell r="B306">
            <v>1.8084411940298499</v>
          </cell>
          <cell r="C306">
            <v>1.8084411940298499</v>
          </cell>
          <cell r="D306">
            <v>1.8084411940298499</v>
          </cell>
          <cell r="E306">
            <v>1.8084411940298499</v>
          </cell>
          <cell r="F306">
            <v>1.8084411940298499</v>
          </cell>
          <cell r="G306">
            <v>1.8084411940298499</v>
          </cell>
          <cell r="H306">
            <v>1.8084411940298499</v>
          </cell>
          <cell r="I306">
            <v>1.8084411940298499</v>
          </cell>
          <cell r="J306">
            <v>1.8084411940298499</v>
          </cell>
          <cell r="K306">
            <v>1.8084411940298499</v>
          </cell>
          <cell r="L306">
            <v>1.8084411940298499</v>
          </cell>
          <cell r="M306">
            <v>1.8084411940298499</v>
          </cell>
          <cell r="N306">
            <v>21.701294328358198</v>
          </cell>
        </row>
        <row r="307">
          <cell r="A307" t="str">
            <v>P PRO10</v>
          </cell>
          <cell r="B307">
            <v>0.70361456097623887</v>
          </cell>
          <cell r="C307">
            <v>0</v>
          </cell>
          <cell r="D307">
            <v>0</v>
          </cell>
          <cell r="E307">
            <v>0.70361456097623887</v>
          </cell>
          <cell r="F307">
            <v>0</v>
          </cell>
          <cell r="G307">
            <v>0</v>
          </cell>
          <cell r="H307">
            <v>0.70361456097623887</v>
          </cell>
          <cell r="I307">
            <v>0</v>
          </cell>
          <cell r="J307">
            <v>0</v>
          </cell>
          <cell r="K307">
            <v>0.70361456097623887</v>
          </cell>
          <cell r="L307">
            <v>0</v>
          </cell>
          <cell r="M307">
            <v>0</v>
          </cell>
          <cell r="N307">
            <v>2.8144582439049555</v>
          </cell>
        </row>
        <row r="308">
          <cell r="A308" t="str">
            <v>P PRO2</v>
          </cell>
          <cell r="B308">
            <v>1.4546760263107317</v>
          </cell>
          <cell r="C308">
            <v>1.4546760263107317</v>
          </cell>
          <cell r="D308">
            <v>1.4546760263107317</v>
          </cell>
          <cell r="E308">
            <v>1.4546760263107317</v>
          </cell>
          <cell r="F308">
            <v>1.4546760263107317</v>
          </cell>
          <cell r="G308">
            <v>1.4546760263107317</v>
          </cell>
          <cell r="H308">
            <v>1.4546760263107317</v>
          </cell>
          <cell r="I308">
            <v>1.4546760263107317</v>
          </cell>
          <cell r="J308">
            <v>1.4546760263107317</v>
          </cell>
          <cell r="K308">
            <v>1.4546760263107317</v>
          </cell>
          <cell r="L308">
            <v>1.4546760263107317</v>
          </cell>
          <cell r="M308">
            <v>1.4546760263107317</v>
          </cell>
          <cell r="N308">
            <v>17.456112315728785</v>
          </cell>
        </row>
        <row r="309">
          <cell r="A309" t="str">
            <v>P PRO3</v>
          </cell>
          <cell r="B309">
            <v>4.2397534068786503E-3</v>
          </cell>
          <cell r="C309">
            <v>4.2397534068786503E-3</v>
          </cell>
          <cell r="D309">
            <v>4.2397534068786503E-3</v>
          </cell>
          <cell r="E309">
            <v>4.2397534068786503E-3</v>
          </cell>
          <cell r="F309">
            <v>4.2397534068786503E-3</v>
          </cell>
          <cell r="G309">
            <v>4.2397534068786503E-3</v>
          </cell>
          <cell r="H309">
            <v>4.2397534068786503E-3</v>
          </cell>
          <cell r="I309">
            <v>4.2397534068786503E-3</v>
          </cell>
          <cell r="J309">
            <v>4.2397534068786503E-3</v>
          </cell>
          <cell r="K309">
            <v>4.2397534068786503E-3</v>
          </cell>
          <cell r="L309">
            <v>4.2397534068786503E-3</v>
          </cell>
          <cell r="M309">
            <v>4.2397534068786503E-3</v>
          </cell>
          <cell r="N309">
            <v>5.0877040882543793E-2</v>
          </cell>
        </row>
        <row r="310">
          <cell r="A310" t="str">
            <v>P PRO4</v>
          </cell>
          <cell r="B310">
            <v>2.3842014274116963</v>
          </cell>
          <cell r="C310">
            <v>2.3842014274116963</v>
          </cell>
          <cell r="D310">
            <v>2.3842014274116963</v>
          </cell>
          <cell r="E310">
            <v>2.3842014274116963</v>
          </cell>
          <cell r="F310">
            <v>2.3842014274116963</v>
          </cell>
          <cell r="G310">
            <v>2.3842014274116963</v>
          </cell>
          <cell r="H310">
            <v>2.3842014274116963</v>
          </cell>
          <cell r="I310">
            <v>2.3842014274116963</v>
          </cell>
          <cell r="J310">
            <v>2.3842014274116963</v>
          </cell>
          <cell r="K310">
            <v>2.3842014274116963</v>
          </cell>
          <cell r="L310">
            <v>2.3842014274116963</v>
          </cell>
          <cell r="M310">
            <v>2.3842014274116963</v>
          </cell>
          <cell r="N310">
            <v>28.610417128940355</v>
          </cell>
        </row>
        <row r="311">
          <cell r="A311" t="str">
            <v>P PRO5</v>
          </cell>
          <cell r="B311">
            <v>2.1870764471122701</v>
          </cell>
          <cell r="C311">
            <v>0</v>
          </cell>
          <cell r="D311">
            <v>0</v>
          </cell>
          <cell r="E311">
            <v>2.1870764471122701</v>
          </cell>
          <cell r="F311">
            <v>0</v>
          </cell>
          <cell r="G311">
            <v>0</v>
          </cell>
          <cell r="H311">
            <v>2.1870764471122701</v>
          </cell>
          <cell r="I311">
            <v>0</v>
          </cell>
          <cell r="J311">
            <v>0</v>
          </cell>
          <cell r="K311">
            <v>2.1870764471122701</v>
          </cell>
          <cell r="L311">
            <v>0</v>
          </cell>
          <cell r="M311">
            <v>0</v>
          </cell>
          <cell r="N311">
            <v>8.7483057884490805</v>
          </cell>
        </row>
        <row r="312">
          <cell r="A312" t="str">
            <v>P PRO6</v>
          </cell>
          <cell r="B312">
            <v>11.169033415088226</v>
          </cell>
          <cell r="C312">
            <v>0</v>
          </cell>
          <cell r="D312">
            <v>0</v>
          </cell>
          <cell r="E312">
            <v>11.158713196386723</v>
          </cell>
          <cell r="F312">
            <v>0</v>
          </cell>
          <cell r="G312">
            <v>0</v>
          </cell>
          <cell r="H312">
            <v>11.158713196386723</v>
          </cell>
          <cell r="I312">
            <v>0</v>
          </cell>
          <cell r="J312">
            <v>0</v>
          </cell>
          <cell r="K312">
            <v>11.158713196386723</v>
          </cell>
          <cell r="L312">
            <v>0</v>
          </cell>
          <cell r="M312">
            <v>0</v>
          </cell>
          <cell r="N312">
            <v>44.645173004248392</v>
          </cell>
        </row>
        <row r="313">
          <cell r="A313" t="str">
            <v>P PRO7</v>
          </cell>
          <cell r="B313">
            <v>0</v>
          </cell>
          <cell r="C313">
            <v>0</v>
          </cell>
          <cell r="D313">
            <v>0</v>
          </cell>
          <cell r="E313">
            <v>0</v>
          </cell>
          <cell r="F313">
            <v>0</v>
          </cell>
          <cell r="G313">
            <v>0</v>
          </cell>
          <cell r="H313">
            <v>0</v>
          </cell>
          <cell r="I313">
            <v>0</v>
          </cell>
          <cell r="J313">
            <v>0</v>
          </cell>
          <cell r="K313">
            <v>0</v>
          </cell>
          <cell r="L313">
            <v>0</v>
          </cell>
          <cell r="M313">
            <v>0</v>
          </cell>
          <cell r="N313">
            <v>0</v>
          </cell>
        </row>
        <row r="314">
          <cell r="A314" t="str">
            <v>P PRO8</v>
          </cell>
          <cell r="B314">
            <v>0</v>
          </cell>
          <cell r="C314">
            <v>0</v>
          </cell>
          <cell r="D314">
            <v>0</v>
          </cell>
          <cell r="E314">
            <v>0</v>
          </cell>
          <cell r="F314">
            <v>0</v>
          </cell>
          <cell r="G314">
            <v>0</v>
          </cell>
          <cell r="H314">
            <v>0</v>
          </cell>
          <cell r="I314">
            <v>0</v>
          </cell>
          <cell r="J314">
            <v>0</v>
          </cell>
          <cell r="K314">
            <v>0</v>
          </cell>
          <cell r="L314">
            <v>0</v>
          </cell>
          <cell r="M314">
            <v>0</v>
          </cell>
          <cell r="N314">
            <v>0</v>
          </cell>
        </row>
        <row r="315">
          <cell r="A315" t="str">
            <v>P PRO9</v>
          </cell>
          <cell r="B315">
            <v>1.1407529331602899</v>
          </cell>
          <cell r="C315">
            <v>0</v>
          </cell>
          <cell r="D315">
            <v>0</v>
          </cell>
          <cell r="E315">
            <v>1.1407529331602899</v>
          </cell>
          <cell r="F315">
            <v>0</v>
          </cell>
          <cell r="G315">
            <v>0</v>
          </cell>
          <cell r="H315">
            <v>1.1407529331602899</v>
          </cell>
          <cell r="I315">
            <v>0</v>
          </cell>
          <cell r="J315">
            <v>0</v>
          </cell>
          <cell r="K315">
            <v>1.1407529331602899</v>
          </cell>
          <cell r="L315">
            <v>0</v>
          </cell>
          <cell r="M315">
            <v>0</v>
          </cell>
          <cell r="N315">
            <v>4.5630117326411597</v>
          </cell>
        </row>
        <row r="316">
          <cell r="A316" t="str">
            <v>PAR</v>
          </cell>
          <cell r="F316">
            <v>0</v>
          </cell>
          <cell r="L316">
            <v>0</v>
          </cell>
          <cell r="N316">
            <v>0</v>
          </cell>
        </row>
        <row r="317">
          <cell r="A317" t="str">
            <v>PAR $+CER</v>
          </cell>
          <cell r="D317">
            <v>0</v>
          </cell>
          <cell r="J317">
            <v>0</v>
          </cell>
          <cell r="N317">
            <v>0</v>
          </cell>
        </row>
        <row r="318">
          <cell r="A318" t="str">
            <v>PAR EUR</v>
          </cell>
          <cell r="D318">
            <v>0</v>
          </cell>
          <cell r="J318">
            <v>0</v>
          </cell>
          <cell r="N318">
            <v>0</v>
          </cell>
        </row>
        <row r="319">
          <cell r="A319" t="str">
            <v>PAR JPY</v>
          </cell>
          <cell r="D319">
            <v>0</v>
          </cell>
          <cell r="J319">
            <v>0</v>
          </cell>
          <cell r="N319">
            <v>0</v>
          </cell>
        </row>
        <row r="320">
          <cell r="A320" t="str">
            <v>PAR USD</v>
          </cell>
          <cell r="D320">
            <v>0</v>
          </cell>
          <cell r="J320">
            <v>0</v>
          </cell>
          <cell r="N320">
            <v>0</v>
          </cell>
        </row>
        <row r="321">
          <cell r="A321" t="str">
            <v>PARDM</v>
          </cell>
          <cell r="F321">
            <v>0</v>
          </cell>
          <cell r="L321">
            <v>0</v>
          </cell>
          <cell r="N321">
            <v>0</v>
          </cell>
        </row>
        <row r="322">
          <cell r="A322" t="str">
            <v>PR8</v>
          </cell>
          <cell r="E322">
            <v>2.76111914699529</v>
          </cell>
          <cell r="F322">
            <v>2.76111914699529</v>
          </cell>
          <cell r="G322">
            <v>2.76111914699529</v>
          </cell>
          <cell r="H322">
            <v>2.76111914699529</v>
          </cell>
          <cell r="I322">
            <v>2.76111914699529</v>
          </cell>
          <cell r="J322">
            <v>2.76111914699529</v>
          </cell>
          <cell r="K322">
            <v>2.76111914699529</v>
          </cell>
          <cell r="L322">
            <v>2.76111914699529</v>
          </cell>
          <cell r="M322">
            <v>2.76111914699529</v>
          </cell>
          <cell r="N322">
            <v>24.850072322957615</v>
          </cell>
        </row>
        <row r="323">
          <cell r="A323" t="str">
            <v>PRE5</v>
          </cell>
          <cell r="B323">
            <v>23.232026910014667</v>
          </cell>
          <cell r="C323">
            <v>23.232026910014667</v>
          </cell>
          <cell r="D323">
            <v>23.232026910014667</v>
          </cell>
          <cell r="E323">
            <v>23.232026910014667</v>
          </cell>
          <cell r="F323">
            <v>23.232026910014667</v>
          </cell>
          <cell r="G323">
            <v>23.232026910014667</v>
          </cell>
          <cell r="H323">
            <v>23.232026910014667</v>
          </cell>
          <cell r="I323">
            <v>23.232026910014667</v>
          </cell>
          <cell r="J323">
            <v>23.232026910014667</v>
          </cell>
          <cell r="K323">
            <v>23.232026910014667</v>
          </cell>
          <cell r="L323">
            <v>23.232026910014667</v>
          </cell>
          <cell r="M323">
            <v>23.232026910014667</v>
          </cell>
          <cell r="N323">
            <v>278.78432292017601</v>
          </cell>
        </row>
        <row r="324">
          <cell r="A324" t="str">
            <v>PRE6</v>
          </cell>
          <cell r="B324">
            <v>0.19702596363198291</v>
          </cell>
          <cell r="C324">
            <v>0.19702596363198291</v>
          </cell>
          <cell r="D324">
            <v>0.19702596363198291</v>
          </cell>
          <cell r="E324">
            <v>0.19702596363198291</v>
          </cell>
          <cell r="F324">
            <v>0.19702596363198291</v>
          </cell>
          <cell r="G324">
            <v>0.19702596363198291</v>
          </cell>
          <cell r="H324">
            <v>0.19702596363198291</v>
          </cell>
          <cell r="I324">
            <v>0.19702596363198291</v>
          </cell>
          <cell r="J324">
            <v>0.19702596363198291</v>
          </cell>
          <cell r="K324">
            <v>0.19702596363198291</v>
          </cell>
          <cell r="L324">
            <v>0.19702596363198291</v>
          </cell>
          <cell r="M324">
            <v>0.19702596363198291</v>
          </cell>
          <cell r="N324">
            <v>2.364311563583795</v>
          </cell>
        </row>
        <row r="325">
          <cell r="A325" t="str">
            <v>PRO3</v>
          </cell>
          <cell r="B325">
            <v>9.56066093445814E-2</v>
          </cell>
          <cell r="C325">
            <v>9.56066093445814E-2</v>
          </cell>
          <cell r="D325">
            <v>9.56066093445814E-2</v>
          </cell>
          <cell r="E325">
            <v>9.56066093445814E-2</v>
          </cell>
          <cell r="F325">
            <v>9.56066093445814E-2</v>
          </cell>
          <cell r="G325">
            <v>9.56066093445814E-2</v>
          </cell>
          <cell r="H325">
            <v>9.56066093445814E-2</v>
          </cell>
          <cell r="I325">
            <v>9.56066093445814E-2</v>
          </cell>
          <cell r="J325">
            <v>9.56066093445814E-2</v>
          </cell>
          <cell r="K325">
            <v>9.56066093445814E-2</v>
          </cell>
          <cell r="L325">
            <v>9.56066093445814E-2</v>
          </cell>
          <cell r="M325">
            <v>9.56066093445814E-2</v>
          </cell>
          <cell r="N325">
            <v>1.1472793121349769</v>
          </cell>
        </row>
        <row r="326">
          <cell r="A326" t="str">
            <v>PRO4</v>
          </cell>
          <cell r="B326">
            <v>3.5860487885151597</v>
          </cell>
          <cell r="C326">
            <v>3.5860487885151597</v>
          </cell>
          <cell r="D326">
            <v>3.5860487885151597</v>
          </cell>
          <cell r="E326">
            <v>3.5860487885151597</v>
          </cell>
          <cell r="F326">
            <v>3.5860487885151597</v>
          </cell>
          <cell r="G326">
            <v>3.5860487885151597</v>
          </cell>
          <cell r="H326">
            <v>3.5860487885151597</v>
          </cell>
          <cell r="I326">
            <v>3.5860487885151597</v>
          </cell>
          <cell r="J326">
            <v>3.5860487885151597</v>
          </cell>
          <cell r="K326">
            <v>3.5860487885151597</v>
          </cell>
          <cell r="L326">
            <v>3.5860487885151597</v>
          </cell>
          <cell r="M326">
            <v>3.5860487885151597</v>
          </cell>
          <cell r="N326">
            <v>43.032585462181913</v>
          </cell>
        </row>
        <row r="327">
          <cell r="A327" t="str">
            <v>PRO7</v>
          </cell>
          <cell r="B327">
            <v>12.456187068916769</v>
          </cell>
          <cell r="C327">
            <v>12.456187068916769</v>
          </cell>
          <cell r="D327">
            <v>12.456187068916769</v>
          </cell>
          <cell r="E327">
            <v>12.456187068916769</v>
          </cell>
          <cell r="F327">
            <v>12.456187068916769</v>
          </cell>
          <cell r="G327">
            <v>12.456187068916769</v>
          </cell>
          <cell r="H327">
            <v>12.456187068916769</v>
          </cell>
          <cell r="I327">
            <v>12.456187068916769</v>
          </cell>
          <cell r="J327">
            <v>12.456187068916769</v>
          </cell>
          <cell r="K327">
            <v>12.456187068916769</v>
          </cell>
          <cell r="L327">
            <v>12.456187068916769</v>
          </cell>
          <cell r="M327">
            <v>12.456187068916769</v>
          </cell>
          <cell r="N327">
            <v>149.4742448270012</v>
          </cell>
        </row>
        <row r="328">
          <cell r="A328" t="str">
            <v>PRO8</v>
          </cell>
          <cell r="B328">
            <v>1.111872244358196E-2</v>
          </cell>
          <cell r="C328">
            <v>1.111872244358196E-2</v>
          </cell>
          <cell r="D328">
            <v>1.111872244358196E-2</v>
          </cell>
          <cell r="E328">
            <v>1.111872244358196E-2</v>
          </cell>
          <cell r="F328">
            <v>1.111872244358196E-2</v>
          </cell>
          <cell r="G328">
            <v>1.111872244358196E-2</v>
          </cell>
          <cell r="H328">
            <v>1.111872244358196E-2</v>
          </cell>
          <cell r="I328">
            <v>1.111872244358196E-2</v>
          </cell>
          <cell r="J328">
            <v>1.111872244358196E-2</v>
          </cell>
          <cell r="K328">
            <v>1.111872244358196E-2</v>
          </cell>
          <cell r="L328">
            <v>1.111872244358196E-2</v>
          </cell>
          <cell r="M328">
            <v>1.111872244358196E-2</v>
          </cell>
          <cell r="N328">
            <v>0.13342466932298352</v>
          </cell>
        </row>
        <row r="329">
          <cell r="A329" t="str">
            <v>SABA/INTGM</v>
          </cell>
          <cell r="C329">
            <v>9.6827849999999993E-2</v>
          </cell>
          <cell r="F329">
            <v>0.14428589</v>
          </cell>
          <cell r="I329">
            <v>9.6827849999999993E-2</v>
          </cell>
          <cell r="L329">
            <v>0.14428583</v>
          </cell>
          <cell r="N329">
            <v>0.48222742000000002</v>
          </cell>
        </row>
        <row r="330">
          <cell r="A330" t="str">
            <v>WBC/RELEXT</v>
          </cell>
          <cell r="B330">
            <v>3.5968769670958476E-3</v>
          </cell>
          <cell r="C330">
            <v>1.6630092989985701E-3</v>
          </cell>
          <cell r="D330">
            <v>1.773690271816882E-3</v>
          </cell>
          <cell r="E330">
            <v>2.0843082975679559E-3</v>
          </cell>
          <cell r="F330">
            <v>2.293121602288989E-3</v>
          </cell>
          <cell r="G330">
            <v>2.6004728183118692E-3</v>
          </cell>
          <cell r="H330">
            <v>3.6706373390557939E-3</v>
          </cell>
          <cell r="I330">
            <v>1.7300822603719599E-3</v>
          </cell>
          <cell r="J330">
            <v>2.0351759656652411E-3</v>
          </cell>
          <cell r="K330">
            <v>2.2404735336194548E-3</v>
          </cell>
          <cell r="L330">
            <v>2.542170958512161E-3</v>
          </cell>
          <cell r="M330">
            <v>2.7445779685264632E-3</v>
          </cell>
          <cell r="N330">
            <v>2.8974597281831188E-2</v>
          </cell>
        </row>
        <row r="331">
          <cell r="A331" t="str">
            <v>WEST/CONEA</v>
          </cell>
          <cell r="B331">
            <v>0</v>
          </cell>
          <cell r="D331">
            <v>5.007664992120259</v>
          </cell>
          <cell r="H331">
            <v>0</v>
          </cell>
          <cell r="J331">
            <v>5.007664992120259</v>
          </cell>
          <cell r="N331">
            <v>10.015329984240518</v>
          </cell>
        </row>
        <row r="332">
          <cell r="A332" t="str">
            <v>Total general</v>
          </cell>
          <cell r="B332">
            <v>196.0333212766885</v>
          </cell>
          <cell r="C332">
            <v>1487.400596320748</v>
          </cell>
          <cell r="D332">
            <v>578.35734410912562</v>
          </cell>
          <cell r="E332">
            <v>994.16777480757173</v>
          </cell>
          <cell r="F332">
            <v>985.13885607482814</v>
          </cell>
          <cell r="G332">
            <v>373.64330387584243</v>
          </cell>
          <cell r="H332">
            <v>199.36513291535425</v>
          </cell>
          <cell r="I332">
            <v>2352.647469648095</v>
          </cell>
          <cell r="J332">
            <v>1051.898686976456</v>
          </cell>
          <cell r="K332">
            <v>279.19588156727815</v>
          </cell>
          <cell r="L332">
            <v>620.67468834118847</v>
          </cell>
          <cell r="M332">
            <v>450.50177855898534</v>
          </cell>
          <cell r="N332">
            <v>9569.0248344721622</v>
          </cell>
        </row>
      </sheetData>
      <sheetData sheetId="5"/>
      <sheetData sheetId="6"/>
      <sheetData sheetId="7"/>
      <sheetData sheetId="8"/>
      <sheetData sheetId="9"/>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AP IV2006"/>
      <sheetName val="INT IV 2006"/>
      <sheetName val="KAP2007"/>
      <sheetName val="INT 2007"/>
      <sheetName val="KAP 2008"/>
      <sheetName val="INT. 2008"/>
      <sheetName val="KAP 2009"/>
      <sheetName val="INT2009"/>
      <sheetName val="KAP2010"/>
      <sheetName val="INT2010"/>
      <sheetName val="KAP RESTO"/>
      <sheetName val="INT. RESTO"/>
      <sheetName val="Provincias"/>
      <sheetName val="Por moneda"/>
      <sheetName val="Organismos"/>
      <sheetName val="Cuadro Resumen"/>
    </sheetNames>
    <sheetDataSet>
      <sheetData sheetId="0" refreshError="1"/>
      <sheetData sheetId="1" refreshError="1"/>
      <sheetData sheetId="2" refreshError="1"/>
      <sheetData sheetId="3" refreshError="1"/>
      <sheetData sheetId="4" refreshError="1"/>
      <sheetData sheetId="5" refreshError="1"/>
      <sheetData sheetId="6" refreshError="1">
        <row r="4">
          <cell r="A4" t="str">
            <v>DNCI</v>
          </cell>
          <cell r="B4">
            <v>1</v>
          </cell>
          <cell r="C4">
            <v>2</v>
          </cell>
          <cell r="D4">
            <v>3</v>
          </cell>
          <cell r="E4">
            <v>4</v>
          </cell>
          <cell r="F4">
            <v>5</v>
          </cell>
          <cell r="G4">
            <v>6</v>
          </cell>
          <cell r="H4">
            <v>7</v>
          </cell>
          <cell r="I4">
            <v>8</v>
          </cell>
          <cell r="J4">
            <v>9</v>
          </cell>
          <cell r="K4">
            <v>10</v>
          </cell>
          <cell r="L4">
            <v>11</v>
          </cell>
          <cell r="M4">
            <v>12</v>
          </cell>
          <cell r="N4">
            <v>2009</v>
          </cell>
        </row>
        <row r="5">
          <cell r="A5">
            <v>1</v>
          </cell>
          <cell r="B5">
            <v>2</v>
          </cell>
          <cell r="C5">
            <v>3</v>
          </cell>
          <cell r="D5">
            <v>4</v>
          </cell>
          <cell r="E5">
            <v>5</v>
          </cell>
          <cell r="F5">
            <v>6</v>
          </cell>
          <cell r="G5">
            <v>7</v>
          </cell>
          <cell r="H5">
            <v>8</v>
          </cell>
          <cell r="I5">
            <v>9</v>
          </cell>
          <cell r="J5">
            <v>10</v>
          </cell>
          <cell r="K5">
            <v>11</v>
          </cell>
          <cell r="L5">
            <v>12</v>
          </cell>
          <cell r="M5">
            <v>13</v>
          </cell>
          <cell r="N5">
            <v>14</v>
          </cell>
        </row>
        <row r="6">
          <cell r="A6">
            <v>0</v>
          </cell>
          <cell r="D6">
            <v>0</v>
          </cell>
          <cell r="J6">
            <v>0</v>
          </cell>
          <cell r="N6">
            <v>0</v>
          </cell>
        </row>
        <row r="7">
          <cell r="A7" t="str">
            <v>AVAL 1/2005</v>
          </cell>
          <cell r="F7">
            <v>9.5522714099999995</v>
          </cell>
          <cell r="L7">
            <v>9.5522714099999995</v>
          </cell>
          <cell r="N7">
            <v>19.104542819999999</v>
          </cell>
        </row>
        <row r="8">
          <cell r="A8" t="str">
            <v>BD11-UCP</v>
          </cell>
          <cell r="B8">
            <v>31.516009686772943</v>
          </cell>
          <cell r="C8">
            <v>31.516009686772943</v>
          </cell>
          <cell r="D8">
            <v>31.516009686772943</v>
          </cell>
          <cell r="E8">
            <v>31.516009686772943</v>
          </cell>
          <cell r="F8">
            <v>31.516009686772943</v>
          </cell>
          <cell r="G8">
            <v>31.516009686772943</v>
          </cell>
          <cell r="H8">
            <v>31.516009686772943</v>
          </cell>
          <cell r="I8">
            <v>31.516009686772943</v>
          </cell>
          <cell r="J8">
            <v>31.516009686772943</v>
          </cell>
          <cell r="K8">
            <v>31.516009686772943</v>
          </cell>
          <cell r="L8">
            <v>31.516009686772943</v>
          </cell>
          <cell r="M8">
            <v>31.516009686772943</v>
          </cell>
          <cell r="N8">
            <v>378.19211624127524</v>
          </cell>
        </row>
        <row r="9">
          <cell r="A9" t="str">
            <v>BD12-I u$s</v>
          </cell>
          <cell r="C9">
            <v>0</v>
          </cell>
          <cell r="I9">
            <v>2028.7653298299999</v>
          </cell>
          <cell r="N9">
            <v>2028.7653298299999</v>
          </cell>
        </row>
        <row r="10">
          <cell r="A10" t="str">
            <v>BD13-u$s</v>
          </cell>
          <cell r="E10">
            <v>245.354375</v>
          </cell>
          <cell r="K10">
            <v>0</v>
          </cell>
          <cell r="N10">
            <v>245.354375</v>
          </cell>
        </row>
        <row r="11">
          <cell r="A11" t="str">
            <v>BERL/YACYRETA</v>
          </cell>
          <cell r="C11">
            <v>0.6140852269845295</v>
          </cell>
          <cell r="H11">
            <v>0.6140852269845295</v>
          </cell>
          <cell r="N11">
            <v>1.228170453969059</v>
          </cell>
        </row>
        <row r="12">
          <cell r="A12" t="str">
            <v>BG05/17</v>
          </cell>
          <cell r="B12">
            <v>0</v>
          </cell>
          <cell r="H12">
            <v>0</v>
          </cell>
          <cell r="N12">
            <v>0</v>
          </cell>
        </row>
        <row r="13">
          <cell r="A13" t="str">
            <v>BG06/27</v>
          </cell>
          <cell r="D13">
            <v>0</v>
          </cell>
          <cell r="J13">
            <v>0</v>
          </cell>
          <cell r="N13">
            <v>0</v>
          </cell>
        </row>
        <row r="14">
          <cell r="A14" t="str">
            <v>BG08/19</v>
          </cell>
          <cell r="C14">
            <v>0</v>
          </cell>
          <cell r="I14">
            <v>0</v>
          </cell>
          <cell r="N14">
            <v>0</v>
          </cell>
        </row>
        <row r="15">
          <cell r="A15" t="str">
            <v>BG09/09</v>
          </cell>
          <cell r="E15">
            <v>384.63801000000001</v>
          </cell>
          <cell r="N15">
            <v>384.63801000000001</v>
          </cell>
        </row>
        <row r="16">
          <cell r="A16" t="str">
            <v>BG10/20</v>
          </cell>
          <cell r="C16">
            <v>0</v>
          </cell>
          <cell r="I16">
            <v>0</v>
          </cell>
          <cell r="N16">
            <v>0</v>
          </cell>
        </row>
        <row r="17">
          <cell r="A17" t="str">
            <v>BG11/10</v>
          </cell>
          <cell r="D17">
            <v>0</v>
          </cell>
          <cell r="J17">
            <v>0</v>
          </cell>
          <cell r="N17">
            <v>0</v>
          </cell>
        </row>
        <row r="18">
          <cell r="A18" t="str">
            <v>BG12/15</v>
          </cell>
          <cell r="G18">
            <v>0</v>
          </cell>
          <cell r="M18">
            <v>0</v>
          </cell>
          <cell r="N18">
            <v>0</v>
          </cell>
        </row>
        <row r="19">
          <cell r="A19" t="str">
            <v>BG13/30</v>
          </cell>
          <cell r="B19">
            <v>0</v>
          </cell>
          <cell r="H19">
            <v>0</v>
          </cell>
          <cell r="N19">
            <v>0</v>
          </cell>
        </row>
        <row r="20">
          <cell r="A20" t="str">
            <v>BG14/31</v>
          </cell>
          <cell r="B20">
            <v>0</v>
          </cell>
          <cell r="H20">
            <v>0</v>
          </cell>
          <cell r="N20">
            <v>0</v>
          </cell>
        </row>
        <row r="21">
          <cell r="A21" t="str">
            <v>BG15/12</v>
          </cell>
          <cell r="C21">
            <v>0</v>
          </cell>
          <cell r="I21">
            <v>0</v>
          </cell>
          <cell r="N21">
            <v>0</v>
          </cell>
        </row>
        <row r="22">
          <cell r="A22" t="str">
            <v>BG18/18</v>
          </cell>
          <cell r="G22">
            <v>0</v>
          </cell>
          <cell r="M22">
            <v>0</v>
          </cell>
          <cell r="N22">
            <v>0</v>
          </cell>
        </row>
        <row r="23">
          <cell r="A23" t="str">
            <v>BG19/31</v>
          </cell>
          <cell r="G23">
            <v>0</v>
          </cell>
          <cell r="M23">
            <v>0</v>
          </cell>
          <cell r="N23">
            <v>0</v>
          </cell>
        </row>
        <row r="24">
          <cell r="A24" t="str">
            <v>BID 1008</v>
          </cell>
          <cell r="G24">
            <v>0.25392828099999998</v>
          </cell>
          <cell r="M24">
            <v>0.25392828099999998</v>
          </cell>
          <cell r="N24">
            <v>0.50785656199999996</v>
          </cell>
        </row>
        <row r="25">
          <cell r="A25" t="str">
            <v>BID 1021</v>
          </cell>
          <cell r="D25">
            <v>0.46444162999999999</v>
          </cell>
          <cell r="J25">
            <v>0.46444162999999999</v>
          </cell>
          <cell r="N25">
            <v>0.92888325999999999</v>
          </cell>
        </row>
        <row r="26">
          <cell r="A26" t="str">
            <v>BID 1031</v>
          </cell>
          <cell r="C26">
            <v>11.075883489000001</v>
          </cell>
          <cell r="I26">
            <v>11.075883489000001</v>
          </cell>
          <cell r="N26">
            <v>22.151766978000001</v>
          </cell>
        </row>
        <row r="27">
          <cell r="A27" t="str">
            <v>BID 1034</v>
          </cell>
          <cell r="F27">
            <v>2.8439293999999999</v>
          </cell>
          <cell r="L27">
            <v>2.8439293999999999</v>
          </cell>
          <cell r="N27">
            <v>5.6878587999999999</v>
          </cell>
        </row>
        <row r="28">
          <cell r="A28" t="str">
            <v>BID 1059</v>
          </cell>
          <cell r="C28">
            <v>6.1515114989999997</v>
          </cell>
          <cell r="I28">
            <v>6.1515114989999997</v>
          </cell>
          <cell r="N28">
            <v>12.303022997999999</v>
          </cell>
        </row>
        <row r="29">
          <cell r="A29" t="str">
            <v>BID 1060</v>
          </cell>
          <cell r="B29">
            <v>2.4386861500000001</v>
          </cell>
          <cell r="H29">
            <v>2.4386861500000001</v>
          </cell>
          <cell r="N29">
            <v>4.8773723000000002</v>
          </cell>
        </row>
        <row r="30">
          <cell r="A30" t="str">
            <v>BID 1068</v>
          </cell>
          <cell r="D30">
            <v>3.912179048</v>
          </cell>
          <cell r="J30">
            <v>3.912179048</v>
          </cell>
          <cell r="N30">
            <v>7.8243580960000001</v>
          </cell>
        </row>
        <row r="31">
          <cell r="A31" t="str">
            <v>BID 1082</v>
          </cell>
          <cell r="C31">
            <v>5.6778839999999997E-2</v>
          </cell>
          <cell r="I31">
            <v>5.6778839999999997E-2</v>
          </cell>
          <cell r="N31">
            <v>0.11355767999999999</v>
          </cell>
        </row>
        <row r="32">
          <cell r="A32" t="str">
            <v>BID 1111</v>
          </cell>
          <cell r="G32">
            <v>0.263009983</v>
          </cell>
          <cell r="M32">
            <v>0.263009983</v>
          </cell>
          <cell r="N32">
            <v>0.52601996600000001</v>
          </cell>
        </row>
        <row r="33">
          <cell r="A33" t="str">
            <v>BID 1118</v>
          </cell>
          <cell r="C33">
            <v>8.7049050640000001</v>
          </cell>
          <cell r="I33">
            <v>8.7049050640000001</v>
          </cell>
          <cell r="N33">
            <v>17.409810128</v>
          </cell>
        </row>
        <row r="34">
          <cell r="A34" t="str">
            <v>BID 1133</v>
          </cell>
          <cell r="B34">
            <v>5.7501847000000002E-2</v>
          </cell>
          <cell r="H34">
            <v>5.7501847000000002E-2</v>
          </cell>
          <cell r="N34">
            <v>0.115003694</v>
          </cell>
        </row>
        <row r="35">
          <cell r="A35" t="str">
            <v>BID 1134</v>
          </cell>
          <cell r="E35">
            <v>2.0127163449999999</v>
          </cell>
          <cell r="K35">
            <v>2.0127163449999999</v>
          </cell>
          <cell r="N35">
            <v>4.0254326899999997</v>
          </cell>
        </row>
        <row r="36">
          <cell r="A36" t="str">
            <v>BID 1164</v>
          </cell>
          <cell r="G36">
            <v>2.18081098</v>
          </cell>
          <cell r="M36">
            <v>2.18081098</v>
          </cell>
          <cell r="N36">
            <v>4.3616219599999999</v>
          </cell>
        </row>
        <row r="37">
          <cell r="A37" t="str">
            <v>BID 1192</v>
          </cell>
          <cell r="D37">
            <v>0.67382005299999992</v>
          </cell>
          <cell r="J37">
            <v>0.67382005299999992</v>
          </cell>
          <cell r="N37">
            <v>1.3476401059999998</v>
          </cell>
        </row>
        <row r="38">
          <cell r="A38" t="str">
            <v>BID 1193</v>
          </cell>
          <cell r="D38">
            <v>2.2350046610000001</v>
          </cell>
          <cell r="J38">
            <v>2.2350046610000001</v>
          </cell>
          <cell r="N38">
            <v>4.4700093220000001</v>
          </cell>
        </row>
        <row r="39">
          <cell r="A39" t="str">
            <v>BID 1201</v>
          </cell>
          <cell r="F39">
            <v>4.5935004699999995</v>
          </cell>
          <cell r="L39">
            <v>4.5935004699999995</v>
          </cell>
          <cell r="N39">
            <v>9.187000939999999</v>
          </cell>
        </row>
        <row r="40">
          <cell r="A40" t="str">
            <v>BID 1206</v>
          </cell>
          <cell r="D40">
            <v>7.012749800000001E-2</v>
          </cell>
          <cell r="J40">
            <v>7.012749800000001E-2</v>
          </cell>
          <cell r="N40">
            <v>0.14025499600000002</v>
          </cell>
        </row>
        <row r="41">
          <cell r="A41" t="str">
            <v>BID 1279</v>
          </cell>
          <cell r="E41">
            <v>4.1873463999999999E-2</v>
          </cell>
          <cell r="K41">
            <v>4.1873463999999999E-2</v>
          </cell>
          <cell r="N41">
            <v>8.3746927999999998E-2</v>
          </cell>
        </row>
        <row r="42">
          <cell r="A42" t="str">
            <v>BID 1287</v>
          </cell>
          <cell r="B42">
            <v>6.3920420769999993</v>
          </cell>
          <cell r="H42">
            <v>6.3920420769999993</v>
          </cell>
          <cell r="N42">
            <v>12.784084153999999</v>
          </cell>
        </row>
        <row r="43">
          <cell r="A43" t="str">
            <v>BID 1294</v>
          </cell>
          <cell r="F43">
            <v>1.6964284999999999E-2</v>
          </cell>
          <cell r="L43">
            <v>1.6964284999999999E-2</v>
          </cell>
          <cell r="N43">
            <v>3.3928569999999998E-2</v>
          </cell>
        </row>
        <row r="44">
          <cell r="A44" t="str">
            <v>BID 1295</v>
          </cell>
          <cell r="C44">
            <v>13.33333333</v>
          </cell>
          <cell r="I44">
            <v>13.33333333</v>
          </cell>
          <cell r="N44">
            <v>26.666666660000001</v>
          </cell>
        </row>
        <row r="45">
          <cell r="A45" t="str">
            <v>BID 1307</v>
          </cell>
          <cell r="E45">
            <v>0.45390237</v>
          </cell>
          <cell r="K45">
            <v>0.45390237</v>
          </cell>
          <cell r="N45">
            <v>0.90780474</v>
          </cell>
        </row>
        <row r="46">
          <cell r="A46" t="str">
            <v>BID 1324</v>
          </cell>
          <cell r="G46">
            <v>16.666666670000001</v>
          </cell>
          <cell r="M46">
            <v>16.666666670000001</v>
          </cell>
          <cell r="N46">
            <v>33.333333340000003</v>
          </cell>
        </row>
        <row r="47">
          <cell r="A47" t="str">
            <v>BID 1325</v>
          </cell>
          <cell r="G47">
            <v>4.2865400000000005E-2</v>
          </cell>
          <cell r="M47">
            <v>4.2865400000000005E-2</v>
          </cell>
          <cell r="N47">
            <v>8.573080000000001E-2</v>
          </cell>
        </row>
        <row r="48">
          <cell r="A48" t="str">
            <v>BID 1341</v>
          </cell>
          <cell r="D48">
            <v>16.666666670000001</v>
          </cell>
          <cell r="J48">
            <v>16.666666670000001</v>
          </cell>
          <cell r="N48">
            <v>33.333333340000003</v>
          </cell>
        </row>
        <row r="49">
          <cell r="A49" t="str">
            <v>BID 1345</v>
          </cell>
          <cell r="F49">
            <v>3.9461265679999999</v>
          </cell>
          <cell r="L49">
            <v>3.9461265679999999</v>
          </cell>
          <cell r="N49">
            <v>7.8922531359999999</v>
          </cell>
        </row>
        <row r="50">
          <cell r="A50" t="str">
            <v>BID 1463</v>
          </cell>
          <cell r="J50">
            <v>0.10913594</v>
          </cell>
          <cell r="N50">
            <v>0.10913594</v>
          </cell>
        </row>
        <row r="51">
          <cell r="A51" t="str">
            <v>BID 1464</v>
          </cell>
          <cell r="F51">
            <v>0</v>
          </cell>
          <cell r="L51">
            <v>0.13333333300000003</v>
          </cell>
          <cell r="N51">
            <v>0.13333333300000003</v>
          </cell>
        </row>
        <row r="52">
          <cell r="A52" t="str">
            <v>BID 1465</v>
          </cell>
          <cell r="G52">
            <v>0.209765074</v>
          </cell>
          <cell r="M52">
            <v>0.209765074</v>
          </cell>
          <cell r="N52">
            <v>0.41953014799999999</v>
          </cell>
        </row>
        <row r="53">
          <cell r="A53" t="str">
            <v>BID 1575</v>
          </cell>
          <cell r="F53">
            <v>1.1637359E-2</v>
          </cell>
          <cell r="L53">
            <v>1.1637359E-2</v>
          </cell>
          <cell r="N53">
            <v>2.3274718E-2</v>
          </cell>
        </row>
        <row r="54">
          <cell r="A54" t="str">
            <v>BID 1588</v>
          </cell>
          <cell r="C54">
            <v>0</v>
          </cell>
          <cell r="I54">
            <v>0</v>
          </cell>
          <cell r="N54">
            <v>0</v>
          </cell>
        </row>
        <row r="55">
          <cell r="A55" t="str">
            <v>BID 1603</v>
          </cell>
          <cell r="F55">
            <v>0</v>
          </cell>
          <cell r="L55">
            <v>0</v>
          </cell>
          <cell r="N55">
            <v>0</v>
          </cell>
        </row>
        <row r="56">
          <cell r="A56" t="str">
            <v>BID 1606</v>
          </cell>
          <cell r="G56">
            <v>0</v>
          </cell>
          <cell r="M56">
            <v>0</v>
          </cell>
          <cell r="N56">
            <v>0</v>
          </cell>
        </row>
        <row r="57">
          <cell r="A57" t="str">
            <v>BID 1640</v>
          </cell>
          <cell r="C57">
            <v>0</v>
          </cell>
          <cell r="I57">
            <v>0</v>
          </cell>
          <cell r="N57">
            <v>0</v>
          </cell>
        </row>
        <row r="58">
          <cell r="A58" t="str">
            <v>BID 1648</v>
          </cell>
          <cell r="C58">
            <v>0</v>
          </cell>
          <cell r="I58">
            <v>0</v>
          </cell>
          <cell r="N58">
            <v>0</v>
          </cell>
        </row>
        <row r="59">
          <cell r="A59" t="str">
            <v>BID 1669</v>
          </cell>
          <cell r="D59">
            <v>0</v>
          </cell>
          <cell r="J59">
            <v>1.59090909</v>
          </cell>
          <cell r="N59">
            <v>1.59090909</v>
          </cell>
        </row>
        <row r="60">
          <cell r="A60" t="str">
            <v>BID 1720</v>
          </cell>
          <cell r="F60">
            <v>0</v>
          </cell>
          <cell r="L60">
            <v>0</v>
          </cell>
          <cell r="N60">
            <v>0</v>
          </cell>
        </row>
        <row r="61">
          <cell r="A61" t="str">
            <v>BID 1728</v>
          </cell>
          <cell r="C61">
            <v>0</v>
          </cell>
          <cell r="I61">
            <v>0</v>
          </cell>
          <cell r="N61">
            <v>0</v>
          </cell>
        </row>
        <row r="62">
          <cell r="A62" t="str">
            <v>BID 206</v>
          </cell>
          <cell r="B62">
            <v>3.8783748780996987</v>
          </cell>
          <cell r="H62">
            <v>3.8783748780996987</v>
          </cell>
          <cell r="N62">
            <v>7.7567497561993974</v>
          </cell>
        </row>
        <row r="63">
          <cell r="A63" t="str">
            <v>BID 4</v>
          </cell>
          <cell r="C63">
            <v>8.3452610872675245E-3</v>
          </cell>
          <cell r="I63">
            <v>8.3452610872675245E-3</v>
          </cell>
          <cell r="N63">
            <v>1.6690522174535049E-2</v>
          </cell>
        </row>
        <row r="64">
          <cell r="A64" t="str">
            <v>BID 514</v>
          </cell>
          <cell r="B64">
            <v>4.1075199999999999E-2</v>
          </cell>
          <cell r="H64">
            <v>4.1075199999999999E-2</v>
          </cell>
          <cell r="N64">
            <v>8.2150399999999998E-2</v>
          </cell>
        </row>
        <row r="65">
          <cell r="A65" t="str">
            <v>BID 515</v>
          </cell>
          <cell r="D65">
            <v>1.7047269221531274</v>
          </cell>
          <cell r="J65">
            <v>1.7047269221531274</v>
          </cell>
          <cell r="N65">
            <v>3.4094538443062548</v>
          </cell>
        </row>
        <row r="66">
          <cell r="A66" t="str">
            <v>BID 516</v>
          </cell>
          <cell r="D66">
            <v>1.2910793845001831</v>
          </cell>
          <cell r="J66">
            <v>1.2910793845001831</v>
          </cell>
          <cell r="N66">
            <v>2.5821587690003662</v>
          </cell>
        </row>
        <row r="67">
          <cell r="A67" t="str">
            <v>BID 545</v>
          </cell>
          <cell r="F67">
            <v>1.8801311649963943</v>
          </cell>
          <cell r="L67">
            <v>1.8801311649963943</v>
          </cell>
          <cell r="N67">
            <v>3.7602623299927886</v>
          </cell>
        </row>
        <row r="68">
          <cell r="A68" t="str">
            <v>BID 553</v>
          </cell>
          <cell r="B68">
            <v>0.12953157046024144</v>
          </cell>
          <cell r="H68">
            <v>0.12953157046024144</v>
          </cell>
          <cell r="N68">
            <v>0.25906314092048288</v>
          </cell>
        </row>
        <row r="69">
          <cell r="A69" t="str">
            <v>BID 583</v>
          </cell>
          <cell r="E69">
            <v>9.1387270298179359</v>
          </cell>
          <cell r="K69">
            <v>9.1387270298179359</v>
          </cell>
          <cell r="N69">
            <v>18.277454059635872</v>
          </cell>
        </row>
        <row r="70">
          <cell r="A70" t="str">
            <v>BID 618</v>
          </cell>
          <cell r="D70">
            <v>1.7325243880385215</v>
          </cell>
          <cell r="J70">
            <v>1.7325243880385215</v>
          </cell>
          <cell r="N70">
            <v>3.465048776077043</v>
          </cell>
        </row>
        <row r="71">
          <cell r="A71" t="str">
            <v>BID 619</v>
          </cell>
          <cell r="D71">
            <v>13.187429206456367</v>
          </cell>
          <cell r="J71">
            <v>13.187429206456367</v>
          </cell>
          <cell r="N71">
            <v>26.374858412912733</v>
          </cell>
        </row>
        <row r="72">
          <cell r="A72" t="str">
            <v>BID 621</v>
          </cell>
          <cell r="B72">
            <v>2.0743728840503035</v>
          </cell>
          <cell r="H72">
            <v>2.0743728840503035</v>
          </cell>
          <cell r="N72">
            <v>4.148745768100607</v>
          </cell>
        </row>
        <row r="73">
          <cell r="A73" t="str">
            <v>BID 633</v>
          </cell>
          <cell r="F73">
            <v>11.528957198916661</v>
          </cell>
          <cell r="L73">
            <v>11.528957198916661</v>
          </cell>
          <cell r="N73">
            <v>23.057914397833322</v>
          </cell>
        </row>
        <row r="74">
          <cell r="A74" t="str">
            <v>BID 643</v>
          </cell>
          <cell r="E74">
            <v>1.04381184285614</v>
          </cell>
          <cell r="K74">
            <v>1.04381184285614</v>
          </cell>
          <cell r="N74">
            <v>2.0876236857122801</v>
          </cell>
        </row>
        <row r="75">
          <cell r="A75" t="str">
            <v>BID 682</v>
          </cell>
          <cell r="E75">
            <v>10.1105462859291</v>
          </cell>
          <cell r="K75">
            <v>10.1105462859291</v>
          </cell>
          <cell r="N75">
            <v>20.2210925718582</v>
          </cell>
        </row>
        <row r="76">
          <cell r="A76" t="str">
            <v>BID 684</v>
          </cell>
          <cell r="E76">
            <v>0.12065923179721856</v>
          </cell>
          <cell r="K76">
            <v>0.12065923179721856</v>
          </cell>
          <cell r="N76">
            <v>0.24131846359443712</v>
          </cell>
        </row>
        <row r="77">
          <cell r="A77" t="str">
            <v>BID 718</v>
          </cell>
          <cell r="D77">
            <v>0.56482353000000007</v>
          </cell>
          <cell r="J77">
            <v>0.56482350999999997</v>
          </cell>
          <cell r="N77">
            <v>1.12964704</v>
          </cell>
        </row>
        <row r="78">
          <cell r="A78" t="str">
            <v>BID 733</v>
          </cell>
          <cell r="G78">
            <v>12.189121008507977</v>
          </cell>
          <cell r="M78">
            <v>12.189121008507977</v>
          </cell>
          <cell r="N78">
            <v>24.378242017015953</v>
          </cell>
        </row>
        <row r="79">
          <cell r="A79" t="str">
            <v>BID 734</v>
          </cell>
          <cell r="G79">
            <v>14.171564800577604</v>
          </cell>
          <cell r="M79">
            <v>14.171564800577604</v>
          </cell>
          <cell r="N79">
            <v>28.343129601155209</v>
          </cell>
        </row>
        <row r="80">
          <cell r="A80" t="str">
            <v>BID 740</v>
          </cell>
          <cell r="B80">
            <v>0.77468700912989041</v>
          </cell>
          <cell r="H80">
            <v>0.77468700912989041</v>
          </cell>
          <cell r="N80">
            <v>1.5493740182597808</v>
          </cell>
        </row>
        <row r="81">
          <cell r="A81" t="str">
            <v>BID 760</v>
          </cell>
          <cell r="B81">
            <v>4.6298593297660897</v>
          </cell>
          <cell r="H81">
            <v>4.6298593297660897</v>
          </cell>
          <cell r="N81">
            <v>9.2597186595321794</v>
          </cell>
        </row>
        <row r="82">
          <cell r="A82" t="str">
            <v>BID 768</v>
          </cell>
          <cell r="D82">
            <v>0.18026762619099293</v>
          </cell>
          <cell r="J82">
            <v>0.18026762619099293</v>
          </cell>
          <cell r="N82">
            <v>0.36053525238198586</v>
          </cell>
        </row>
        <row r="83">
          <cell r="A83" t="str">
            <v>BID 795</v>
          </cell>
          <cell r="D83">
            <v>13.01032527735781</v>
          </cell>
          <cell r="J83">
            <v>13.01032527735781</v>
          </cell>
          <cell r="N83">
            <v>26.020650554715619</v>
          </cell>
        </row>
        <row r="84">
          <cell r="A84" t="str">
            <v>BID 797</v>
          </cell>
          <cell r="D84">
            <v>6.8472577171047897</v>
          </cell>
          <cell r="J84">
            <v>6.8472577171047897</v>
          </cell>
          <cell r="N84">
            <v>13.694515434209579</v>
          </cell>
        </row>
        <row r="85">
          <cell r="A85" t="str">
            <v>BID 798</v>
          </cell>
          <cell r="D85">
            <v>1.6494274095012982</v>
          </cell>
          <cell r="N85">
            <v>1.6494274095012982</v>
          </cell>
        </row>
        <row r="86">
          <cell r="A86" t="str">
            <v>BID 802</v>
          </cell>
          <cell r="D86">
            <v>3.2685349680463642</v>
          </cell>
          <cell r="J86">
            <v>3.2685349680463642</v>
          </cell>
          <cell r="N86">
            <v>6.5370699360927285</v>
          </cell>
        </row>
        <row r="87">
          <cell r="A87" t="str">
            <v>BID 816</v>
          </cell>
          <cell r="G87">
            <v>4.2490547579764302</v>
          </cell>
          <cell r="M87">
            <v>4.2490547579764302</v>
          </cell>
          <cell r="N87">
            <v>8.4981095159528603</v>
          </cell>
        </row>
        <row r="88">
          <cell r="A88" t="str">
            <v>BID 826</v>
          </cell>
          <cell r="B88">
            <v>1.9395782083504434</v>
          </cell>
          <cell r="H88">
            <v>1.9395782083504434</v>
          </cell>
          <cell r="N88">
            <v>3.8791564167008867</v>
          </cell>
        </row>
        <row r="89">
          <cell r="A89" t="str">
            <v>BID 830</v>
          </cell>
          <cell r="G89">
            <v>6.0434495559200032</v>
          </cell>
          <cell r="M89">
            <v>6.0434495559200032</v>
          </cell>
          <cell r="N89">
            <v>12.086899111840006</v>
          </cell>
        </row>
        <row r="90">
          <cell r="A90" t="str">
            <v>BID 845</v>
          </cell>
          <cell r="E90">
            <v>13.064669210892399</v>
          </cell>
          <cell r="K90">
            <v>13.064669210892399</v>
          </cell>
          <cell r="N90">
            <v>26.129338421784798</v>
          </cell>
        </row>
        <row r="91">
          <cell r="A91" t="str">
            <v>BID 855</v>
          </cell>
          <cell r="C91">
            <v>0.84320547999999995</v>
          </cell>
          <cell r="I91">
            <v>0.84320547999999995</v>
          </cell>
          <cell r="N91">
            <v>1.6864109599999999</v>
          </cell>
        </row>
        <row r="92">
          <cell r="A92" t="str">
            <v>BID 857</v>
          </cell>
          <cell r="G92">
            <v>7.7743558586507291</v>
          </cell>
          <cell r="M92">
            <v>7.7743558586507291</v>
          </cell>
          <cell r="N92">
            <v>15.548711717301458</v>
          </cell>
        </row>
        <row r="93">
          <cell r="A93" t="str">
            <v>BID 863</v>
          </cell>
          <cell r="E93">
            <v>2.1218089999999998E-2</v>
          </cell>
          <cell r="K93">
            <v>2.1218089999999998E-2</v>
          </cell>
          <cell r="N93">
            <v>4.2436179999999997E-2</v>
          </cell>
        </row>
        <row r="94">
          <cell r="A94" t="str">
            <v>BID 865</v>
          </cell>
          <cell r="G94">
            <v>36.089551242764792</v>
          </cell>
          <cell r="M94">
            <v>36.089551242764792</v>
          </cell>
          <cell r="N94">
            <v>72.179102485529583</v>
          </cell>
        </row>
        <row r="95">
          <cell r="A95" t="str">
            <v>BID 867</v>
          </cell>
          <cell r="E95">
            <v>0.47034197999999999</v>
          </cell>
          <cell r="K95">
            <v>0.47034197999999999</v>
          </cell>
          <cell r="N95">
            <v>0.94068395999999999</v>
          </cell>
        </row>
        <row r="96">
          <cell r="A96" t="str">
            <v>BID 871</v>
          </cell>
          <cell r="G96">
            <v>13.219896039832236</v>
          </cell>
          <cell r="M96">
            <v>13.219896039832236</v>
          </cell>
          <cell r="N96">
            <v>26.439792079664471</v>
          </cell>
        </row>
        <row r="97">
          <cell r="A97" t="str">
            <v>BID 899</v>
          </cell>
          <cell r="D97">
            <v>5.3962031835966302</v>
          </cell>
          <cell r="G97">
            <v>4.2407410000000006E-2</v>
          </cell>
          <cell r="J97">
            <v>5.3962031835966302</v>
          </cell>
          <cell r="M97">
            <v>4.2407410000000006E-2</v>
          </cell>
          <cell r="N97">
            <v>10.87722118719326</v>
          </cell>
        </row>
        <row r="98">
          <cell r="A98" t="str">
            <v>BID 907</v>
          </cell>
          <cell r="D98">
            <v>0.64739437</v>
          </cell>
          <cell r="J98">
            <v>0.64739437</v>
          </cell>
          <cell r="N98">
            <v>1.29478874</v>
          </cell>
        </row>
        <row r="99">
          <cell r="A99" t="str">
            <v>BID 925</v>
          </cell>
          <cell r="G99">
            <v>0.47286607000000003</v>
          </cell>
          <cell r="M99">
            <v>0.47286607000000003</v>
          </cell>
          <cell r="N99">
            <v>0.94573214000000005</v>
          </cell>
        </row>
        <row r="100">
          <cell r="A100" t="str">
            <v>BID 925/OC</v>
          </cell>
          <cell r="D100">
            <v>0.60041202000000005</v>
          </cell>
          <cell r="J100">
            <v>0.60041202000000005</v>
          </cell>
          <cell r="N100">
            <v>1.2008240400000001</v>
          </cell>
        </row>
        <row r="101">
          <cell r="A101" t="str">
            <v>BID 932</v>
          </cell>
          <cell r="G101">
            <v>0.9375</v>
          </cell>
          <cell r="M101">
            <v>0.9375</v>
          </cell>
          <cell r="N101">
            <v>1.875</v>
          </cell>
        </row>
        <row r="102">
          <cell r="A102" t="str">
            <v>BID 940</v>
          </cell>
          <cell r="C102">
            <v>2.8743818010000002</v>
          </cell>
          <cell r="I102">
            <v>2.8743818010000002</v>
          </cell>
          <cell r="N102">
            <v>5.7487636020000004</v>
          </cell>
        </row>
        <row r="103">
          <cell r="A103" t="str">
            <v>BID 961</v>
          </cell>
          <cell r="G103">
            <v>15.962</v>
          </cell>
          <cell r="M103">
            <v>15.962</v>
          </cell>
          <cell r="N103">
            <v>31.923999999999999</v>
          </cell>
        </row>
        <row r="104">
          <cell r="A104" t="str">
            <v>BID 962</v>
          </cell>
          <cell r="C104">
            <v>1.8667207849999998</v>
          </cell>
          <cell r="I104">
            <v>1.8667207849999998</v>
          </cell>
          <cell r="N104">
            <v>3.7334415699999997</v>
          </cell>
        </row>
        <row r="105">
          <cell r="A105" t="str">
            <v>BID 979</v>
          </cell>
          <cell r="C105">
            <v>11.957081070000001</v>
          </cell>
          <cell r="I105">
            <v>11.957081070000001</v>
          </cell>
          <cell r="N105">
            <v>23.914162140000002</v>
          </cell>
        </row>
        <row r="106">
          <cell r="A106" t="str">
            <v>BID 989</v>
          </cell>
          <cell r="D106">
            <v>0.84563053200000005</v>
          </cell>
          <cell r="J106">
            <v>0.84563053200000005</v>
          </cell>
          <cell r="N106">
            <v>1.6912610640000001</v>
          </cell>
        </row>
        <row r="107">
          <cell r="A107" t="str">
            <v>BID 996</v>
          </cell>
          <cell r="D107">
            <v>0.45856140999999995</v>
          </cell>
          <cell r="J107">
            <v>0.45856140999999995</v>
          </cell>
          <cell r="N107">
            <v>0.91712281999999989</v>
          </cell>
        </row>
        <row r="108">
          <cell r="A108" t="str">
            <v>BID CBA</v>
          </cell>
          <cell r="F108">
            <v>3.4901053700000002</v>
          </cell>
          <cell r="L108">
            <v>3.4901053700000002</v>
          </cell>
          <cell r="N108">
            <v>6.9802107400000004</v>
          </cell>
        </row>
        <row r="109">
          <cell r="A109" t="str">
            <v>BIRF 302</v>
          </cell>
          <cell r="G109">
            <v>0.19788334599999999</v>
          </cell>
          <cell r="M109">
            <v>0.19788334599999999</v>
          </cell>
          <cell r="N109">
            <v>0.39576669199999998</v>
          </cell>
        </row>
        <row r="110">
          <cell r="A110" t="str">
            <v>BIRF 343</v>
          </cell>
          <cell r="B110">
            <v>0.16967599999999999</v>
          </cell>
          <cell r="H110">
            <v>0.16967599999999999</v>
          </cell>
          <cell r="N110">
            <v>0.33935199999999999</v>
          </cell>
        </row>
        <row r="111">
          <cell r="A111" t="str">
            <v>BIRF 3460</v>
          </cell>
          <cell r="F111">
            <v>0.89187539999999998</v>
          </cell>
          <cell r="N111">
            <v>0.89187539999999998</v>
          </cell>
        </row>
        <row r="112">
          <cell r="A112" t="str">
            <v>BIRF 352</v>
          </cell>
          <cell r="G112">
            <v>6.6666669999999997E-2</v>
          </cell>
          <cell r="M112">
            <v>6.6666669999999997E-2</v>
          </cell>
          <cell r="N112">
            <v>0.13333333999999999</v>
          </cell>
        </row>
        <row r="113">
          <cell r="A113" t="str">
            <v>BIRF 3521</v>
          </cell>
          <cell r="F113">
            <v>9.4831078200000007</v>
          </cell>
          <cell r="L113">
            <v>10.488197400000001</v>
          </cell>
          <cell r="N113">
            <v>19.971305220000001</v>
          </cell>
        </row>
        <row r="114">
          <cell r="A114" t="str">
            <v>BIRF 3556</v>
          </cell>
          <cell r="B114">
            <v>16.420000000000002</v>
          </cell>
          <cell r="H114">
            <v>17.045000000000002</v>
          </cell>
          <cell r="N114">
            <v>33.465000000000003</v>
          </cell>
        </row>
        <row r="115">
          <cell r="A115" t="str">
            <v>BIRF 3709</v>
          </cell>
          <cell r="B115">
            <v>6.6517095300000006</v>
          </cell>
          <cell r="N115">
            <v>6.6517095300000006</v>
          </cell>
        </row>
        <row r="116">
          <cell r="A116" t="str">
            <v>BIRF 3710</v>
          </cell>
          <cell r="D116">
            <v>0.34340424999999997</v>
          </cell>
          <cell r="N116">
            <v>0.34340424999999997</v>
          </cell>
        </row>
        <row r="117">
          <cell r="A117" t="str">
            <v>BIRF 3794</v>
          </cell>
          <cell r="F117">
            <v>8.3864314599999989</v>
          </cell>
          <cell r="L117">
            <v>6.7849683399999989</v>
          </cell>
          <cell r="N117">
            <v>15.171399799999998</v>
          </cell>
        </row>
        <row r="118">
          <cell r="A118" t="str">
            <v>BIRF 3836</v>
          </cell>
          <cell r="D118">
            <v>15</v>
          </cell>
          <cell r="J118">
            <v>15</v>
          </cell>
          <cell r="N118">
            <v>30</v>
          </cell>
        </row>
        <row r="119">
          <cell r="A119" t="str">
            <v>BIRF 3860</v>
          </cell>
          <cell r="F119">
            <v>9.4928486200000002</v>
          </cell>
          <cell r="L119">
            <v>9.4928486200000002</v>
          </cell>
          <cell r="N119">
            <v>18.98569724</v>
          </cell>
        </row>
        <row r="120">
          <cell r="A120" t="str">
            <v>BIRF 3877</v>
          </cell>
          <cell r="E120">
            <v>11.125616056</v>
          </cell>
          <cell r="K120">
            <v>11.125616056</v>
          </cell>
          <cell r="N120">
            <v>22.251232112</v>
          </cell>
        </row>
        <row r="121">
          <cell r="A121" t="str">
            <v>BIRF 3878</v>
          </cell>
          <cell r="C121">
            <v>25</v>
          </cell>
          <cell r="I121">
            <v>25</v>
          </cell>
          <cell r="N121">
            <v>50</v>
          </cell>
        </row>
        <row r="122">
          <cell r="A122" t="str">
            <v>BIRF 3921</v>
          </cell>
          <cell r="E122">
            <v>6.4135</v>
          </cell>
          <cell r="K122">
            <v>6.4135</v>
          </cell>
          <cell r="N122">
            <v>12.827</v>
          </cell>
        </row>
        <row r="123">
          <cell r="A123" t="str">
            <v>BIRF 3926</v>
          </cell>
          <cell r="C123">
            <v>18.500000640000003</v>
          </cell>
          <cell r="I123">
            <v>9.2222222200000008</v>
          </cell>
          <cell r="N123">
            <v>27.722222860000002</v>
          </cell>
        </row>
        <row r="124">
          <cell r="A124" t="str">
            <v>BIRF 3927</v>
          </cell>
          <cell r="E124">
            <v>1.3862619600000001</v>
          </cell>
          <cell r="K124">
            <v>1.3862619600000001</v>
          </cell>
          <cell r="N124">
            <v>2.7725239200000003</v>
          </cell>
        </row>
        <row r="125">
          <cell r="A125" t="str">
            <v>BIRF 3931</v>
          </cell>
          <cell r="D125">
            <v>3.7231199999999998</v>
          </cell>
          <cell r="J125">
            <v>3.7231199999999998</v>
          </cell>
          <cell r="N125">
            <v>7.4462399999999995</v>
          </cell>
        </row>
        <row r="126">
          <cell r="A126" t="str">
            <v>BIRF 3948</v>
          </cell>
          <cell r="D126">
            <v>0.50370000000000004</v>
          </cell>
          <cell r="J126">
            <v>0.50370000000000004</v>
          </cell>
          <cell r="N126">
            <v>1.0074000000000001</v>
          </cell>
        </row>
        <row r="127">
          <cell r="A127" t="str">
            <v>BIRF 3957</v>
          </cell>
          <cell r="C127">
            <v>3.8335047600000003</v>
          </cell>
          <cell r="I127">
            <v>2.2939594799999998</v>
          </cell>
          <cell r="N127">
            <v>6.1274642400000001</v>
          </cell>
        </row>
        <row r="128">
          <cell r="A128" t="str">
            <v>BIRF 3958</v>
          </cell>
          <cell r="C128">
            <v>0.50390143799999998</v>
          </cell>
          <cell r="I128">
            <v>0.50390143799999998</v>
          </cell>
          <cell r="N128">
            <v>1.007802876</v>
          </cell>
        </row>
        <row r="129">
          <cell r="A129" t="str">
            <v>BIRF 3960</v>
          </cell>
          <cell r="E129">
            <v>1.1284000000000001</v>
          </cell>
          <cell r="K129">
            <v>1.1284000000000001</v>
          </cell>
          <cell r="N129">
            <v>2.2568000000000001</v>
          </cell>
        </row>
        <row r="130">
          <cell r="A130" t="str">
            <v>BIRF 3971</v>
          </cell>
          <cell r="F130">
            <v>4.6810999999999998</v>
          </cell>
          <cell r="L130">
            <v>4.6810999999999998</v>
          </cell>
          <cell r="N130">
            <v>9.3621999999999996</v>
          </cell>
        </row>
        <row r="131">
          <cell r="A131" t="str">
            <v>BIRF 4002</v>
          </cell>
          <cell r="D131">
            <v>5.5555554800000007</v>
          </cell>
          <cell r="J131">
            <v>5.5555568399999995</v>
          </cell>
          <cell r="N131">
            <v>11.11111232</v>
          </cell>
        </row>
        <row r="132">
          <cell r="A132" t="str">
            <v>BIRF 4003</v>
          </cell>
          <cell r="B132">
            <v>5</v>
          </cell>
          <cell r="H132">
            <v>5</v>
          </cell>
          <cell r="N132">
            <v>10</v>
          </cell>
        </row>
        <row r="133">
          <cell r="A133" t="str">
            <v>BIRF 4004</v>
          </cell>
          <cell r="B133">
            <v>1.20150504</v>
          </cell>
          <cell r="H133">
            <v>1.20150504</v>
          </cell>
          <cell r="N133">
            <v>2.40301008</v>
          </cell>
        </row>
        <row r="134">
          <cell r="A134" t="str">
            <v>BIRF 4085</v>
          </cell>
          <cell r="E134">
            <v>0.397137132</v>
          </cell>
          <cell r="K134">
            <v>0.397137132</v>
          </cell>
          <cell r="N134">
            <v>0.79427426400000001</v>
          </cell>
        </row>
        <row r="135">
          <cell r="A135" t="str">
            <v>BIRF 4093</v>
          </cell>
          <cell r="D135">
            <v>15</v>
          </cell>
          <cell r="J135">
            <v>15</v>
          </cell>
          <cell r="N135">
            <v>30</v>
          </cell>
        </row>
        <row r="136">
          <cell r="A136" t="str">
            <v>BIRF 4116</v>
          </cell>
          <cell r="C136">
            <v>15</v>
          </cell>
          <cell r="I136">
            <v>15</v>
          </cell>
          <cell r="N136">
            <v>30</v>
          </cell>
        </row>
        <row r="137">
          <cell r="A137" t="str">
            <v>BIRF 4117</v>
          </cell>
          <cell r="C137">
            <v>9.6813540490000012</v>
          </cell>
          <cell r="I137">
            <v>9.6813540490000012</v>
          </cell>
          <cell r="N137">
            <v>19.362708098000002</v>
          </cell>
        </row>
        <row r="138">
          <cell r="A138" t="str">
            <v>BIRF 4131</v>
          </cell>
          <cell r="E138">
            <v>1</v>
          </cell>
          <cell r="K138">
            <v>1</v>
          </cell>
          <cell r="N138">
            <v>2</v>
          </cell>
        </row>
        <row r="139">
          <cell r="A139" t="str">
            <v>BIRF 4150</v>
          </cell>
          <cell r="D139">
            <v>4.8123808830000003</v>
          </cell>
          <cell r="J139">
            <v>4.8123808830000003</v>
          </cell>
          <cell r="N139">
            <v>9.6247617660000007</v>
          </cell>
        </row>
        <row r="140">
          <cell r="A140" t="str">
            <v>BIRF 4163</v>
          </cell>
          <cell r="G140">
            <v>8.1042101019999997</v>
          </cell>
          <cell r="M140">
            <v>8.1042101019999997</v>
          </cell>
          <cell r="N140">
            <v>16.208420203999999</v>
          </cell>
        </row>
        <row r="141">
          <cell r="A141" t="str">
            <v>BIRF 4164</v>
          </cell>
          <cell r="B141">
            <v>5</v>
          </cell>
          <cell r="H141">
            <v>5</v>
          </cell>
          <cell r="N141">
            <v>10</v>
          </cell>
        </row>
        <row r="142">
          <cell r="A142" t="str">
            <v>BIRF 4168</v>
          </cell>
          <cell r="G142">
            <v>0.74906126000000006</v>
          </cell>
          <cell r="M142">
            <v>0.74906126000000006</v>
          </cell>
          <cell r="N142">
            <v>1.4981225200000001</v>
          </cell>
        </row>
        <row r="143">
          <cell r="A143" t="str">
            <v>BIRF 4195</v>
          </cell>
          <cell r="D143">
            <v>9.9977800000000006</v>
          </cell>
          <cell r="J143">
            <v>9.9977800000000006</v>
          </cell>
          <cell r="N143">
            <v>19.995560000000001</v>
          </cell>
        </row>
        <row r="144">
          <cell r="A144" t="str">
            <v>BIRF 421</v>
          </cell>
          <cell r="D144">
            <v>7.8998523000000001E-2</v>
          </cell>
          <cell r="J144">
            <v>7.8998523000000001E-2</v>
          </cell>
          <cell r="N144">
            <v>0.157997046</v>
          </cell>
        </row>
        <row r="145">
          <cell r="A145" t="str">
            <v>BIRF 4212</v>
          </cell>
          <cell r="D145">
            <v>3.5251438990000001</v>
          </cell>
          <cell r="J145">
            <v>3.5251438990000001</v>
          </cell>
          <cell r="N145">
            <v>7.0502877980000003</v>
          </cell>
        </row>
        <row r="146">
          <cell r="A146" t="str">
            <v>BIRF 4218</v>
          </cell>
          <cell r="F146">
            <v>2.4998999999999998</v>
          </cell>
          <cell r="L146">
            <v>2.4998999999999998</v>
          </cell>
          <cell r="N146">
            <v>4.9997999999999996</v>
          </cell>
        </row>
        <row r="147">
          <cell r="A147" t="str">
            <v>BIRF 4219</v>
          </cell>
          <cell r="F147">
            <v>3.75</v>
          </cell>
          <cell r="L147">
            <v>3.75</v>
          </cell>
          <cell r="N147">
            <v>7.5</v>
          </cell>
        </row>
        <row r="148">
          <cell r="A148" t="str">
            <v>BIRF 4220</v>
          </cell>
          <cell r="F148">
            <v>1.7499</v>
          </cell>
          <cell r="L148">
            <v>1.7499</v>
          </cell>
          <cell r="N148">
            <v>3.4998</v>
          </cell>
        </row>
        <row r="149">
          <cell r="A149" t="str">
            <v>BIRF 4221</v>
          </cell>
          <cell r="F149">
            <v>5</v>
          </cell>
          <cell r="L149">
            <v>5</v>
          </cell>
          <cell r="N149">
            <v>10</v>
          </cell>
        </row>
        <row r="150">
          <cell r="A150" t="str">
            <v>BIRF 4273</v>
          </cell>
          <cell r="C150">
            <v>1.8156000000000001</v>
          </cell>
          <cell r="I150">
            <v>1.8156000000000001</v>
          </cell>
          <cell r="N150">
            <v>3.6312000000000002</v>
          </cell>
        </row>
        <row r="151">
          <cell r="A151" t="str">
            <v>BIRF 4281</v>
          </cell>
          <cell r="E151">
            <v>0.29851</v>
          </cell>
          <cell r="K151">
            <v>0.29851</v>
          </cell>
          <cell r="N151">
            <v>0.59702</v>
          </cell>
        </row>
        <row r="152">
          <cell r="A152" t="str">
            <v>BIRF 4282</v>
          </cell>
          <cell r="D152">
            <v>1.3681000000000001</v>
          </cell>
          <cell r="J152">
            <v>1.3681000000000001</v>
          </cell>
          <cell r="N152">
            <v>2.7362000000000002</v>
          </cell>
        </row>
        <row r="153">
          <cell r="A153" t="str">
            <v>BIRF 4295</v>
          </cell>
          <cell r="F153">
            <v>22.408073509000001</v>
          </cell>
          <cell r="L153">
            <v>22.408073509000001</v>
          </cell>
          <cell r="N153">
            <v>44.816147018000002</v>
          </cell>
        </row>
        <row r="154">
          <cell r="A154" t="str">
            <v>BIRF 4313</v>
          </cell>
          <cell r="F154">
            <v>5.9256000000000002</v>
          </cell>
          <cell r="L154">
            <v>5.9256000000000002</v>
          </cell>
          <cell r="N154">
            <v>11.8512</v>
          </cell>
        </row>
        <row r="155">
          <cell r="A155" t="str">
            <v>BIRF 4314</v>
          </cell>
          <cell r="F155">
            <v>0.17299999999999999</v>
          </cell>
          <cell r="L155">
            <v>0.17299999999999999</v>
          </cell>
          <cell r="N155">
            <v>0.34599999999999997</v>
          </cell>
        </row>
        <row r="156">
          <cell r="A156" t="str">
            <v>BIRF 4366</v>
          </cell>
          <cell r="C156">
            <v>14.2</v>
          </cell>
          <cell r="I156">
            <v>14.2</v>
          </cell>
          <cell r="N156">
            <v>28.4</v>
          </cell>
        </row>
        <row r="157">
          <cell r="A157" t="str">
            <v>BIRF 4398</v>
          </cell>
          <cell r="E157">
            <v>3.9281000000000001</v>
          </cell>
          <cell r="K157">
            <v>4.0415000000000001</v>
          </cell>
          <cell r="N157">
            <v>7.9695999999999998</v>
          </cell>
        </row>
        <row r="158">
          <cell r="A158" t="str">
            <v>BIRF 4423</v>
          </cell>
          <cell r="D158">
            <v>0.76797614099999989</v>
          </cell>
          <cell r="J158">
            <v>0.76797614099999989</v>
          </cell>
          <cell r="N158">
            <v>1.5359522819999998</v>
          </cell>
        </row>
        <row r="159">
          <cell r="A159" t="str">
            <v>BIRF 4454</v>
          </cell>
          <cell r="C159">
            <v>0.104156095</v>
          </cell>
          <cell r="I159">
            <v>0.104156095</v>
          </cell>
          <cell r="N159">
            <v>0.20831219000000001</v>
          </cell>
        </row>
        <row r="160">
          <cell r="A160" t="str">
            <v>BIRF 4459</v>
          </cell>
          <cell r="E160">
            <v>0.5</v>
          </cell>
          <cell r="K160">
            <v>0.5</v>
          </cell>
          <cell r="N160">
            <v>1</v>
          </cell>
        </row>
        <row r="161">
          <cell r="A161" t="str">
            <v>BIRF 4472</v>
          </cell>
          <cell r="G161">
            <v>2.0500000000000002E-3</v>
          </cell>
          <cell r="M161">
            <v>2.0999999999999999E-3</v>
          </cell>
          <cell r="N161">
            <v>4.15E-3</v>
          </cell>
        </row>
        <row r="162">
          <cell r="A162" t="str">
            <v>BIRF 4484</v>
          </cell>
          <cell r="B162">
            <v>0.74601917600000001</v>
          </cell>
          <cell r="H162">
            <v>0.74601917600000001</v>
          </cell>
          <cell r="N162">
            <v>1.492038352</v>
          </cell>
        </row>
        <row r="163">
          <cell r="A163" t="str">
            <v>BIRF 4516</v>
          </cell>
          <cell r="C163">
            <v>2.625</v>
          </cell>
          <cell r="I163">
            <v>2.625</v>
          </cell>
          <cell r="N163">
            <v>5.25</v>
          </cell>
        </row>
        <row r="164">
          <cell r="A164" t="str">
            <v>BIRF 4578</v>
          </cell>
          <cell r="E164">
            <v>2.2210000000000001</v>
          </cell>
          <cell r="K164">
            <v>2.2210000000000001</v>
          </cell>
          <cell r="N164">
            <v>4.4420000000000002</v>
          </cell>
        </row>
        <row r="165">
          <cell r="A165" t="str">
            <v>BIRF 4580</v>
          </cell>
          <cell r="G165">
            <v>0.23326956299999999</v>
          </cell>
          <cell r="M165">
            <v>0.23326956299999999</v>
          </cell>
          <cell r="N165">
            <v>0.46653912599999997</v>
          </cell>
        </row>
        <row r="166">
          <cell r="A166" t="str">
            <v>BIRF 4585</v>
          </cell>
          <cell r="E166">
            <v>11.399900000000001</v>
          </cell>
          <cell r="K166">
            <v>11.399900000000001</v>
          </cell>
          <cell r="N166">
            <v>22.799800000000001</v>
          </cell>
        </row>
        <row r="167">
          <cell r="A167" t="str">
            <v>BIRF 4586</v>
          </cell>
          <cell r="E167">
            <v>2.4466602499999999</v>
          </cell>
          <cell r="K167">
            <v>2.4466602499999999</v>
          </cell>
          <cell r="N167">
            <v>4.8933204999999997</v>
          </cell>
        </row>
        <row r="168">
          <cell r="A168" t="str">
            <v>BIRF 4634</v>
          </cell>
          <cell r="D168">
            <v>10.164899999999999</v>
          </cell>
          <cell r="J168">
            <v>10.164899999999999</v>
          </cell>
          <cell r="N168">
            <v>20.329799999999999</v>
          </cell>
        </row>
        <row r="169">
          <cell r="A169" t="str">
            <v>BIRF 4640</v>
          </cell>
          <cell r="E169">
            <v>0.22575888099999999</v>
          </cell>
          <cell r="K169">
            <v>0.22575888099999999</v>
          </cell>
          <cell r="N169">
            <v>0.45151776199999999</v>
          </cell>
        </row>
        <row r="170">
          <cell r="A170" t="str">
            <v>BIRF 7075</v>
          </cell>
          <cell r="C170">
            <v>15.2</v>
          </cell>
          <cell r="I170">
            <v>15.2</v>
          </cell>
          <cell r="N170">
            <v>30.4</v>
          </cell>
        </row>
        <row r="171">
          <cell r="A171" t="str">
            <v>BIRF 7157</v>
          </cell>
          <cell r="E171">
            <v>26.22</v>
          </cell>
          <cell r="K171">
            <v>27.18</v>
          </cell>
          <cell r="N171">
            <v>53.4</v>
          </cell>
        </row>
        <row r="172">
          <cell r="A172" t="str">
            <v>BIRF 7171</v>
          </cell>
          <cell r="C172">
            <v>16.149999999999999</v>
          </cell>
          <cell r="I172">
            <v>16.7</v>
          </cell>
          <cell r="N172">
            <v>32.85</v>
          </cell>
        </row>
        <row r="173">
          <cell r="A173" t="str">
            <v>BIRF 7199</v>
          </cell>
          <cell r="E173">
            <v>18.72</v>
          </cell>
          <cell r="K173">
            <v>19.38</v>
          </cell>
          <cell r="N173">
            <v>38.1</v>
          </cell>
        </row>
        <row r="174">
          <cell r="A174" t="str">
            <v>BIRF 7242</v>
          </cell>
          <cell r="G174">
            <v>0</v>
          </cell>
          <cell r="M174">
            <v>0</v>
          </cell>
          <cell r="N174">
            <v>0</v>
          </cell>
        </row>
        <row r="175">
          <cell r="A175" t="str">
            <v>BIRF 7268</v>
          </cell>
          <cell r="E175">
            <v>0</v>
          </cell>
          <cell r="K175">
            <v>0</v>
          </cell>
          <cell r="N175">
            <v>0</v>
          </cell>
        </row>
        <row r="176">
          <cell r="A176" t="str">
            <v>BIRF 7295</v>
          </cell>
          <cell r="C176">
            <v>0</v>
          </cell>
          <cell r="I176">
            <v>1.87701512</v>
          </cell>
          <cell r="N176">
            <v>1.87701512</v>
          </cell>
        </row>
        <row r="177">
          <cell r="A177" t="str">
            <v>BIRF 7301</v>
          </cell>
          <cell r="E177">
            <v>0</v>
          </cell>
          <cell r="K177">
            <v>0</v>
          </cell>
          <cell r="N177">
            <v>0</v>
          </cell>
        </row>
        <row r="178">
          <cell r="A178" t="str">
            <v>BIRF 7369</v>
          </cell>
          <cell r="D178">
            <v>0</v>
          </cell>
          <cell r="J178">
            <v>0</v>
          </cell>
          <cell r="N178">
            <v>0</v>
          </cell>
        </row>
        <row r="179">
          <cell r="A179" t="str">
            <v>BODEN 15 USD</v>
          </cell>
          <cell r="E179">
            <v>0</v>
          </cell>
          <cell r="K179">
            <v>0</v>
          </cell>
          <cell r="N179">
            <v>0</v>
          </cell>
        </row>
        <row r="180">
          <cell r="A180" t="str">
            <v>BODEN 2012 - II</v>
          </cell>
          <cell r="C180">
            <v>0</v>
          </cell>
          <cell r="I180">
            <v>61.307733169999999</v>
          </cell>
          <cell r="N180">
            <v>61.307733169999999</v>
          </cell>
        </row>
        <row r="181">
          <cell r="A181" t="str">
            <v>BODEN 2014 ($+CER)</v>
          </cell>
          <cell r="D181">
            <v>0</v>
          </cell>
          <cell r="J181">
            <v>0</v>
          </cell>
          <cell r="N181">
            <v>0</v>
          </cell>
        </row>
        <row r="182">
          <cell r="A182" t="str">
            <v>BOGAR</v>
          </cell>
          <cell r="B182">
            <v>47.15292868190695</v>
          </cell>
          <cell r="C182">
            <v>47.15292868190695</v>
          </cell>
          <cell r="D182">
            <v>47.15292868190695</v>
          </cell>
          <cell r="E182">
            <v>47.15292868190695</v>
          </cell>
          <cell r="F182">
            <v>47.15292868190695</v>
          </cell>
          <cell r="G182">
            <v>47.15292868190695</v>
          </cell>
          <cell r="H182">
            <v>47.15292868190695</v>
          </cell>
          <cell r="I182">
            <v>47.15292868190695</v>
          </cell>
          <cell r="J182">
            <v>47.15292868190695</v>
          </cell>
          <cell r="K182">
            <v>47.15292868190695</v>
          </cell>
          <cell r="L182">
            <v>47.15292868190695</v>
          </cell>
          <cell r="M182">
            <v>47.15292868190695</v>
          </cell>
          <cell r="N182">
            <v>565.83514418288325</v>
          </cell>
        </row>
        <row r="183">
          <cell r="A183" t="str">
            <v>BOGAR 2020</v>
          </cell>
          <cell r="B183">
            <v>2.535922745964736</v>
          </cell>
          <cell r="C183">
            <v>2.535922745964736</v>
          </cell>
          <cell r="D183">
            <v>2.535922745964736</v>
          </cell>
          <cell r="E183">
            <v>2.535922745964736</v>
          </cell>
          <cell r="F183">
            <v>2.535922745964736</v>
          </cell>
          <cell r="G183">
            <v>2.535922745964736</v>
          </cell>
          <cell r="H183">
            <v>2.535922745964736</v>
          </cell>
          <cell r="I183">
            <v>2.535922745964736</v>
          </cell>
          <cell r="J183">
            <v>2.535922745964736</v>
          </cell>
          <cell r="K183">
            <v>2.535922745964736</v>
          </cell>
          <cell r="L183">
            <v>2.535922745964736</v>
          </cell>
          <cell r="M183">
            <v>2.535922745964736</v>
          </cell>
          <cell r="N183">
            <v>30.431072951576834</v>
          </cell>
        </row>
        <row r="184">
          <cell r="A184" t="str">
            <v>Bonar V</v>
          </cell>
          <cell r="D184">
            <v>0</v>
          </cell>
          <cell r="J184">
            <v>0</v>
          </cell>
          <cell r="N184">
            <v>0</v>
          </cell>
        </row>
        <row r="185">
          <cell r="A185" t="str">
            <v>Bonar VII</v>
          </cell>
          <cell r="D185">
            <v>0</v>
          </cell>
          <cell r="J185">
            <v>0</v>
          </cell>
          <cell r="N185">
            <v>0</v>
          </cell>
        </row>
        <row r="186">
          <cell r="A186" t="str">
            <v>Bono 2013 $</v>
          </cell>
          <cell r="E186">
            <v>1.78145918814433</v>
          </cell>
          <cell r="K186">
            <v>1.78145918814433</v>
          </cell>
          <cell r="N186">
            <v>3.56291837628866</v>
          </cell>
        </row>
        <row r="187">
          <cell r="A187" t="str">
            <v>BONOS/PROVSJ</v>
          </cell>
          <cell r="G187">
            <v>0</v>
          </cell>
          <cell r="M187">
            <v>7.9058713875220388</v>
          </cell>
          <cell r="N187">
            <v>7.9058713875220388</v>
          </cell>
        </row>
        <row r="188">
          <cell r="A188" t="str">
            <v>CAF I</v>
          </cell>
          <cell r="F188">
            <v>4.4458145409999998</v>
          </cell>
          <cell r="L188">
            <v>4.4458145409999998</v>
          </cell>
          <cell r="N188">
            <v>8.8916290819999997</v>
          </cell>
        </row>
        <row r="189">
          <cell r="A189" t="str">
            <v>CAF II</v>
          </cell>
          <cell r="G189">
            <v>0.28197888799999998</v>
          </cell>
          <cell r="M189">
            <v>0.28197888799999998</v>
          </cell>
          <cell r="N189">
            <v>0.56395777599999997</v>
          </cell>
        </row>
        <row r="190">
          <cell r="A190" t="str">
            <v>CITILA/RELEXT</v>
          </cell>
          <cell r="B190">
            <v>4.3193800000000003E-3</v>
          </cell>
          <cell r="C190">
            <v>4.3446700000000001E-3</v>
          </cell>
          <cell r="D190">
            <v>5.1084899999999994E-3</v>
          </cell>
          <cell r="E190">
            <v>4.4000200000000001E-3</v>
          </cell>
          <cell r="F190">
            <v>4.6701199999999998E-3</v>
          </cell>
          <cell r="G190">
            <v>4.4531300000000005E-3</v>
          </cell>
          <cell r="H190">
            <v>4.7218199999999998E-3</v>
          </cell>
          <cell r="I190">
            <v>4.5068599999999997E-3</v>
          </cell>
          <cell r="J190">
            <v>4.53325E-3</v>
          </cell>
          <cell r="K190">
            <v>4.7997999999999999E-3</v>
          </cell>
          <cell r="L190">
            <v>4.5878999999999998E-3</v>
          </cell>
          <cell r="M190">
            <v>4.8529999999999997E-3</v>
          </cell>
          <cell r="N190">
            <v>5.5298440000000004E-2</v>
          </cell>
        </row>
        <row r="191">
          <cell r="A191" t="str">
            <v>DISC $+CER</v>
          </cell>
          <cell r="G191">
            <v>0</v>
          </cell>
          <cell r="M191">
            <v>0</v>
          </cell>
          <cell r="N191">
            <v>0</v>
          </cell>
        </row>
        <row r="192">
          <cell r="A192" t="str">
            <v>DISC EUR</v>
          </cell>
          <cell r="G192">
            <v>0</v>
          </cell>
          <cell r="M192">
            <v>0</v>
          </cell>
          <cell r="N192">
            <v>0</v>
          </cell>
        </row>
        <row r="193">
          <cell r="A193" t="str">
            <v>DISC JPY</v>
          </cell>
          <cell r="G193">
            <v>0</v>
          </cell>
          <cell r="M193">
            <v>0</v>
          </cell>
          <cell r="N193">
            <v>0</v>
          </cell>
        </row>
        <row r="194">
          <cell r="A194" t="str">
            <v>DISC USD</v>
          </cell>
          <cell r="G194">
            <v>0</v>
          </cell>
          <cell r="M194">
            <v>0</v>
          </cell>
          <cell r="N194">
            <v>0</v>
          </cell>
        </row>
        <row r="195">
          <cell r="A195" t="str">
            <v>DISD</v>
          </cell>
          <cell r="F195">
            <v>0</v>
          </cell>
          <cell r="L195">
            <v>0</v>
          </cell>
          <cell r="N195">
            <v>0</v>
          </cell>
        </row>
        <row r="196">
          <cell r="A196" t="str">
            <v>DISDDM</v>
          </cell>
          <cell r="F196">
            <v>0</v>
          </cell>
          <cell r="L196">
            <v>0</v>
          </cell>
          <cell r="N196">
            <v>0</v>
          </cell>
        </row>
        <row r="197">
          <cell r="A197" t="str">
            <v>EIB/VIALIDAD</v>
          </cell>
          <cell r="G197">
            <v>1.5909326699999999</v>
          </cell>
          <cell r="M197">
            <v>1.6436310299999999</v>
          </cell>
          <cell r="N197">
            <v>3.2345636999999998</v>
          </cell>
        </row>
        <row r="198">
          <cell r="A198" t="str">
            <v>EL/DEM-44</v>
          </cell>
          <cell r="F198">
            <v>0</v>
          </cell>
          <cell r="N198">
            <v>0</v>
          </cell>
        </row>
        <row r="199">
          <cell r="A199" t="str">
            <v>EL/DEM-52</v>
          </cell>
          <cell r="J199">
            <v>0</v>
          </cell>
          <cell r="N199">
            <v>0</v>
          </cell>
        </row>
        <row r="200">
          <cell r="A200" t="str">
            <v>EL/DEM-55</v>
          </cell>
          <cell r="L200">
            <v>0</v>
          </cell>
          <cell r="N200">
            <v>0</v>
          </cell>
        </row>
        <row r="201">
          <cell r="A201" t="str">
            <v>EL/DEM-72</v>
          </cell>
          <cell r="K201">
            <v>204.52971956632007</v>
          </cell>
          <cell r="N201">
            <v>204.52971956632007</v>
          </cell>
        </row>
        <row r="202">
          <cell r="A202" t="str">
            <v>EL/DEM-82</v>
          </cell>
          <cell r="H202">
            <v>0</v>
          </cell>
          <cell r="N202">
            <v>0</v>
          </cell>
        </row>
        <row r="203">
          <cell r="A203" t="str">
            <v>EL/EUR-85</v>
          </cell>
          <cell r="H203">
            <v>0</v>
          </cell>
          <cell r="N203">
            <v>0</v>
          </cell>
        </row>
        <row r="204">
          <cell r="A204" t="str">
            <v>EL/EUR-95</v>
          </cell>
          <cell r="F204">
            <v>347.13669794572661</v>
          </cell>
          <cell r="N204">
            <v>347.13669794572661</v>
          </cell>
        </row>
        <row r="205">
          <cell r="A205" t="str">
            <v>EL/ITL-77</v>
          </cell>
          <cell r="K205">
            <v>211.12451540705047</v>
          </cell>
          <cell r="N205">
            <v>211.12451540705047</v>
          </cell>
        </row>
        <row r="206">
          <cell r="A206" t="str">
            <v>EL/JPY-99</v>
          </cell>
          <cell r="I206">
            <v>21.499915354663958</v>
          </cell>
          <cell r="N206">
            <v>21.499915354663958</v>
          </cell>
        </row>
        <row r="207">
          <cell r="A207" t="str">
            <v>EL/USD-89</v>
          </cell>
          <cell r="D207">
            <v>0.54615119999999995</v>
          </cell>
          <cell r="J207">
            <v>0.54615119999999995</v>
          </cell>
          <cell r="N207">
            <v>1.0923023999999999</v>
          </cell>
        </row>
        <row r="208">
          <cell r="A208" t="str">
            <v>FERRO</v>
          </cell>
          <cell r="E208">
            <v>0</v>
          </cell>
          <cell r="K208">
            <v>0</v>
          </cell>
          <cell r="N208">
            <v>0</v>
          </cell>
        </row>
        <row r="209">
          <cell r="A209" t="str">
            <v>FIDA 417</v>
          </cell>
          <cell r="G209">
            <v>0.35824936411617703</v>
          </cell>
          <cell r="M209">
            <v>0.35824936411617703</v>
          </cell>
          <cell r="N209">
            <v>0.71649872823235405</v>
          </cell>
        </row>
        <row r="210">
          <cell r="A210" t="str">
            <v>FIDA 514</v>
          </cell>
          <cell r="G210">
            <v>3.3174744869649365E-2</v>
          </cell>
          <cell r="M210">
            <v>3.3174744869649365E-2</v>
          </cell>
          <cell r="N210">
            <v>6.6349489739298731E-2</v>
          </cell>
        </row>
        <row r="211">
          <cell r="A211" t="str">
            <v>FKUW/PROVSF</v>
          </cell>
          <cell r="G211">
            <v>1.130084785615491</v>
          </cell>
          <cell r="M211">
            <v>1.130084785615491</v>
          </cell>
          <cell r="N211">
            <v>2.2601695712309819</v>
          </cell>
        </row>
        <row r="212">
          <cell r="A212" t="str">
            <v>FON/TESORO</v>
          </cell>
          <cell r="B212">
            <v>0.18675934278350514</v>
          </cell>
          <cell r="C212">
            <v>1.0985276771907218</v>
          </cell>
          <cell r="D212">
            <v>0.49762112435567013</v>
          </cell>
          <cell r="E212">
            <v>0.78904071520618557</v>
          </cell>
          <cell r="F212">
            <v>0.76910542203608256</v>
          </cell>
          <cell r="G212">
            <v>0.78255174935567018</v>
          </cell>
          <cell r="H212">
            <v>0.18675932667525771</v>
          </cell>
          <cell r="I212">
            <v>1.0985276804123711</v>
          </cell>
          <cell r="J212">
            <v>0.49762111791237112</v>
          </cell>
          <cell r="K212">
            <v>0.75661388530927831</v>
          </cell>
          <cell r="L212">
            <v>0.15041426868556701</v>
          </cell>
          <cell r="M212">
            <v>0.69214784471649482</v>
          </cell>
          <cell r="N212">
            <v>7.5056901546391739</v>
          </cell>
        </row>
        <row r="213">
          <cell r="A213" t="str">
            <v>FONP 06/94</v>
          </cell>
          <cell r="D213">
            <v>1.7153564350000001</v>
          </cell>
          <cell r="J213">
            <v>1.7153564350000001</v>
          </cell>
          <cell r="N213">
            <v>3.4307128700000002</v>
          </cell>
        </row>
        <row r="214">
          <cell r="A214" t="str">
            <v>FONP 12/02</v>
          </cell>
          <cell r="B214">
            <v>1.9320198E-2</v>
          </cell>
          <cell r="H214">
            <v>1.9320198E-2</v>
          </cell>
          <cell r="N214">
            <v>3.8640396E-2</v>
          </cell>
        </row>
        <row r="215">
          <cell r="A215" t="str">
            <v>FONP 13/03</v>
          </cell>
          <cell r="D215">
            <v>0.74705859499999994</v>
          </cell>
          <cell r="J215">
            <v>0.74705859499999994</v>
          </cell>
          <cell r="N215">
            <v>1.4941171899999999</v>
          </cell>
        </row>
        <row r="216">
          <cell r="A216" t="str">
            <v>FONP 14/04</v>
          </cell>
          <cell r="C216">
            <v>0</v>
          </cell>
          <cell r="I216">
            <v>0.248399429</v>
          </cell>
          <cell r="N216">
            <v>0.248399429</v>
          </cell>
        </row>
        <row r="217">
          <cell r="A217" t="str">
            <v>FUB/RELEXT</v>
          </cell>
          <cell r="B217">
            <v>2.58362E-3</v>
          </cell>
          <cell r="C217">
            <v>2.15249E-3</v>
          </cell>
          <cell r="D217">
            <v>2.8344400000000001E-3</v>
          </cell>
          <cell r="E217">
            <v>2.1840500000000003E-3</v>
          </cell>
          <cell r="F217">
            <v>2.4196300000000003E-3</v>
          </cell>
          <cell r="G217">
            <v>1.7706800000000002E-3</v>
          </cell>
          <cell r="H217">
            <v>2.8870799999999998E-3</v>
          </cell>
          <cell r="I217">
            <v>2.24267E-3</v>
          </cell>
          <cell r="J217">
            <v>2.0370200000000001E-3</v>
          </cell>
          <cell r="K217">
            <v>2.7086199999999997E-3</v>
          </cell>
          <cell r="L217">
            <v>2.2869000000000001E-3</v>
          </cell>
          <cell r="M217">
            <v>2.3013700000000001E-3</v>
          </cell>
          <cell r="N217">
            <v>2.8408570000000001E-2</v>
          </cell>
        </row>
        <row r="218">
          <cell r="A218" t="str">
            <v>GLO17 PES</v>
          </cell>
          <cell r="B218">
            <v>0</v>
          </cell>
          <cell r="H218">
            <v>0</v>
          </cell>
          <cell r="N218">
            <v>0</v>
          </cell>
        </row>
        <row r="219">
          <cell r="A219" t="str">
            <v>ICE/ASEGSAL</v>
          </cell>
          <cell r="B219">
            <v>0.10730121000000001</v>
          </cell>
          <cell r="H219">
            <v>0.10730121000000001</v>
          </cell>
          <cell r="N219">
            <v>0.21460242000000002</v>
          </cell>
        </row>
        <row r="220">
          <cell r="A220" t="str">
            <v>ICE/BICE</v>
          </cell>
          <cell r="B220">
            <v>0.77098568000000001</v>
          </cell>
          <cell r="H220">
            <v>0.77098568000000001</v>
          </cell>
          <cell r="N220">
            <v>1.54197136</v>
          </cell>
        </row>
        <row r="221">
          <cell r="A221" t="str">
            <v>ICE/CORTE</v>
          </cell>
          <cell r="E221">
            <v>9.3219579999999996E-2</v>
          </cell>
          <cell r="K221">
            <v>9.3219579999999996E-2</v>
          </cell>
          <cell r="N221">
            <v>0.18643915999999999</v>
          </cell>
        </row>
        <row r="222">
          <cell r="A222" t="str">
            <v>ICE/DEFENSA</v>
          </cell>
          <cell r="B222">
            <v>0.72804878000000006</v>
          </cell>
          <cell r="H222">
            <v>0.72804878000000006</v>
          </cell>
          <cell r="N222">
            <v>1.4560975600000001</v>
          </cell>
        </row>
        <row r="223">
          <cell r="A223" t="str">
            <v>ICE/EDUCACION</v>
          </cell>
          <cell r="B223">
            <v>0.43121872999999999</v>
          </cell>
          <cell r="H223">
            <v>0.43121872999999999</v>
          </cell>
          <cell r="N223">
            <v>0.86243745999999999</v>
          </cell>
        </row>
        <row r="224">
          <cell r="A224" t="str">
            <v>ICE/JUSTICIA</v>
          </cell>
          <cell r="B224">
            <v>9.8774089999999995E-2</v>
          </cell>
          <cell r="H224">
            <v>9.8774089999999995E-2</v>
          </cell>
          <cell r="N224">
            <v>0.19754817999999999</v>
          </cell>
        </row>
        <row r="225">
          <cell r="A225" t="str">
            <v>ICE/MCBA</v>
          </cell>
          <cell r="G225">
            <v>0.35395259000000001</v>
          </cell>
          <cell r="M225">
            <v>0.35395259000000001</v>
          </cell>
          <cell r="N225">
            <v>0.70790518000000002</v>
          </cell>
        </row>
        <row r="226">
          <cell r="A226" t="str">
            <v>ICE/PREFEC</v>
          </cell>
          <cell r="G226">
            <v>6.6803979999999999E-2</v>
          </cell>
          <cell r="M226">
            <v>6.6803979999999999E-2</v>
          </cell>
          <cell r="N226">
            <v>0.13360796</v>
          </cell>
        </row>
        <row r="227">
          <cell r="A227" t="str">
            <v>ICE/PRES</v>
          </cell>
          <cell r="B227">
            <v>1.5233170000000001E-2</v>
          </cell>
          <cell r="H227">
            <v>1.5233170000000001E-2</v>
          </cell>
          <cell r="N227">
            <v>3.0466340000000001E-2</v>
          </cell>
        </row>
        <row r="228">
          <cell r="A228" t="str">
            <v>ICE/PROVCB</v>
          </cell>
          <cell r="E228">
            <v>0.62365181000000003</v>
          </cell>
          <cell r="K228">
            <v>0.62365181000000003</v>
          </cell>
          <cell r="N228">
            <v>1.2473036200000001</v>
          </cell>
        </row>
        <row r="229">
          <cell r="A229" t="str">
            <v>ICE/SALUD</v>
          </cell>
          <cell r="F229">
            <v>2.34358567</v>
          </cell>
          <cell r="L229">
            <v>2.34358567</v>
          </cell>
          <cell r="N229">
            <v>4.6871713399999999</v>
          </cell>
        </row>
        <row r="230">
          <cell r="A230" t="str">
            <v>ICE/SALUDPBA</v>
          </cell>
          <cell r="B230">
            <v>0.64464681999999995</v>
          </cell>
          <cell r="H230">
            <v>0.64464681999999995</v>
          </cell>
          <cell r="N230">
            <v>1.2892936399999999</v>
          </cell>
        </row>
        <row r="231">
          <cell r="A231" t="str">
            <v>ICE/VIALIDAD</v>
          </cell>
          <cell r="D231">
            <v>0.12129997000000001</v>
          </cell>
          <cell r="J231">
            <v>0.12129997000000001</v>
          </cell>
          <cell r="N231">
            <v>0.24259994000000001</v>
          </cell>
        </row>
        <row r="232">
          <cell r="A232" t="str">
            <v>ICO/CBA</v>
          </cell>
          <cell r="E232">
            <v>2.6418124651280754</v>
          </cell>
          <cell r="K232">
            <v>2.6418124651280754</v>
          </cell>
          <cell r="N232">
            <v>5.2836249302561509</v>
          </cell>
        </row>
        <row r="233">
          <cell r="A233" t="str">
            <v>ICO/SALUD</v>
          </cell>
          <cell r="E233">
            <v>2.6418124778087755</v>
          </cell>
          <cell r="K233">
            <v>2.6418124778087755</v>
          </cell>
          <cell r="N233">
            <v>5.283624955617551</v>
          </cell>
        </row>
        <row r="234">
          <cell r="A234" t="str">
            <v>IRB/RELEXT</v>
          </cell>
          <cell r="D234">
            <v>4.9809409079381185E-3</v>
          </cell>
          <cell r="G234">
            <v>5.0797996449404009E-3</v>
          </cell>
          <cell r="J234">
            <v>5.1806492518387025E-3</v>
          </cell>
          <cell r="M234">
            <v>5.2834897286330217E-3</v>
          </cell>
          <cell r="N234">
            <v>2.0524879533350242E-2</v>
          </cell>
        </row>
        <row r="235">
          <cell r="A235" t="str">
            <v>JBIC/PROV</v>
          </cell>
          <cell r="C235">
            <v>1.3266570763500931</v>
          </cell>
          <cell r="I235">
            <v>1.3266570763500931</v>
          </cell>
          <cell r="N235">
            <v>2.6533141527001862</v>
          </cell>
        </row>
        <row r="236">
          <cell r="A236" t="str">
            <v>JBIC/PROVBA</v>
          </cell>
          <cell r="D236">
            <v>1.0603098019299138</v>
          </cell>
          <cell r="J236">
            <v>1.0603098019299138</v>
          </cell>
          <cell r="N236">
            <v>2.1206196038598275</v>
          </cell>
        </row>
        <row r="237">
          <cell r="A237" t="str">
            <v>JBIC/TESORO</v>
          </cell>
          <cell r="E237">
            <v>7.3086084306754699</v>
          </cell>
          <cell r="K237">
            <v>7.3084476045369904</v>
          </cell>
          <cell r="N237">
            <v>14.61705603521246</v>
          </cell>
        </row>
        <row r="238">
          <cell r="A238" t="str">
            <v>KFW/CONEA</v>
          </cell>
          <cell r="D238">
            <v>10.300839524473751</v>
          </cell>
          <cell r="J238">
            <v>10.300839334263252</v>
          </cell>
          <cell r="N238">
            <v>20.601678858737003</v>
          </cell>
        </row>
        <row r="239">
          <cell r="A239" t="str">
            <v>KFW/INTI</v>
          </cell>
          <cell r="G239">
            <v>0.29975340096373326</v>
          </cell>
          <cell r="M239">
            <v>0.29975340096373326</v>
          </cell>
          <cell r="N239">
            <v>0.59950680192746653</v>
          </cell>
        </row>
        <row r="240">
          <cell r="A240" t="str">
            <v>KFW/YACYRETA</v>
          </cell>
          <cell r="G240">
            <v>0.36000308141009379</v>
          </cell>
          <cell r="L240">
            <v>0.36000308141009379</v>
          </cell>
          <cell r="N240">
            <v>0.72000616282018759</v>
          </cell>
        </row>
        <row r="241">
          <cell r="A241" t="str">
            <v>LETR INTRAN</v>
          </cell>
          <cell r="B241">
            <v>0</v>
          </cell>
          <cell r="H241">
            <v>0</v>
          </cell>
          <cell r="N241">
            <v>0</v>
          </cell>
        </row>
        <row r="242">
          <cell r="A242" t="str">
            <v>MEDIO/BANADE</v>
          </cell>
          <cell r="D242">
            <v>9.4903132132893739E-2</v>
          </cell>
          <cell r="E242">
            <v>2.0069387141770227</v>
          </cell>
          <cell r="J242">
            <v>9.4903220897793558E-2</v>
          </cell>
          <cell r="K242">
            <v>2.0069531701749939</v>
          </cell>
          <cell r="N242">
            <v>4.2036982373827039</v>
          </cell>
        </row>
        <row r="243">
          <cell r="A243" t="str">
            <v>MEDIO/BCRA</v>
          </cell>
          <cell r="D243">
            <v>1.4191061399999998</v>
          </cell>
          <cell r="E243">
            <v>1.4385683600000001</v>
          </cell>
          <cell r="J243">
            <v>1.4191061399999998</v>
          </cell>
          <cell r="K243">
            <v>6.3274589999999992E-2</v>
          </cell>
          <cell r="N243">
            <v>4.3400552299999999</v>
          </cell>
        </row>
        <row r="244">
          <cell r="A244" t="str">
            <v>MEDIO/HIDRONOR</v>
          </cell>
          <cell r="E244">
            <v>6.8695079888409852E-2</v>
          </cell>
          <cell r="K244">
            <v>6.8695079888409852E-2</v>
          </cell>
          <cell r="N244">
            <v>0.1373901597768197</v>
          </cell>
        </row>
        <row r="245">
          <cell r="A245" t="str">
            <v>MEDIO/JUSTICIA</v>
          </cell>
          <cell r="F245">
            <v>5.6662050000000005E-2</v>
          </cell>
          <cell r="L245">
            <v>5.6662050000000005E-2</v>
          </cell>
          <cell r="N245">
            <v>0.11332410000000001</v>
          </cell>
        </row>
        <row r="246">
          <cell r="A246" t="str">
            <v>MEDIO/NASA</v>
          </cell>
          <cell r="F246">
            <v>0.25308641897032719</v>
          </cell>
          <cell r="L246">
            <v>0.25308641897032719</v>
          </cell>
          <cell r="N246">
            <v>0.50617283794065437</v>
          </cell>
        </row>
        <row r="247">
          <cell r="A247" t="str">
            <v>MEDIO/PROVBA</v>
          </cell>
          <cell r="G247">
            <v>0.50009934060360139</v>
          </cell>
          <cell r="M247">
            <v>0.50009934060360139</v>
          </cell>
          <cell r="N247">
            <v>1.0001986812072028</v>
          </cell>
        </row>
        <row r="248">
          <cell r="A248" t="str">
            <v>MEDIO/SALUD</v>
          </cell>
          <cell r="F248">
            <v>0.60626195790007609</v>
          </cell>
          <cell r="L248">
            <v>0.60626195790007609</v>
          </cell>
          <cell r="N248">
            <v>1.2125239158001522</v>
          </cell>
        </row>
        <row r="249">
          <cell r="A249" t="str">
            <v>MEDIO/YACYRETA</v>
          </cell>
          <cell r="B249">
            <v>1.010149068932285</v>
          </cell>
          <cell r="H249">
            <v>1.010149068932285</v>
          </cell>
          <cell r="N249">
            <v>2.0202981378645699</v>
          </cell>
        </row>
        <row r="250">
          <cell r="A250" t="str">
            <v>OCMO</v>
          </cell>
          <cell r="E250">
            <v>2.174437146357016</v>
          </cell>
          <cell r="K250">
            <v>8.2804156458703898E-2</v>
          </cell>
          <cell r="N250">
            <v>2.2572413028157201</v>
          </cell>
        </row>
        <row r="251">
          <cell r="A251" t="str">
            <v>P BG04/06</v>
          </cell>
          <cell r="B251">
            <v>0</v>
          </cell>
          <cell r="C251">
            <v>0</v>
          </cell>
          <cell r="D251">
            <v>0</v>
          </cell>
          <cell r="E251">
            <v>0</v>
          </cell>
          <cell r="F251">
            <v>0</v>
          </cell>
          <cell r="G251">
            <v>0</v>
          </cell>
          <cell r="H251">
            <v>0</v>
          </cell>
          <cell r="I251">
            <v>0</v>
          </cell>
          <cell r="J251">
            <v>0</v>
          </cell>
          <cell r="K251">
            <v>24.195258296112335</v>
          </cell>
          <cell r="N251">
            <v>24.195258296112335</v>
          </cell>
        </row>
        <row r="252">
          <cell r="A252" t="str">
            <v>P BG05/17</v>
          </cell>
          <cell r="B252">
            <v>0</v>
          </cell>
          <cell r="C252">
            <v>0</v>
          </cell>
          <cell r="D252">
            <v>0</v>
          </cell>
          <cell r="E252">
            <v>0</v>
          </cell>
          <cell r="F252">
            <v>0</v>
          </cell>
          <cell r="G252">
            <v>0</v>
          </cell>
          <cell r="H252">
            <v>0</v>
          </cell>
          <cell r="I252">
            <v>0</v>
          </cell>
          <cell r="J252">
            <v>0</v>
          </cell>
          <cell r="K252">
            <v>0</v>
          </cell>
          <cell r="L252">
            <v>0</v>
          </cell>
          <cell r="M252">
            <v>0</v>
          </cell>
          <cell r="N252">
            <v>0</v>
          </cell>
        </row>
        <row r="253">
          <cell r="A253" t="str">
            <v>P BG06/27</v>
          </cell>
          <cell r="B253">
            <v>0</v>
          </cell>
          <cell r="C253">
            <v>0</v>
          </cell>
          <cell r="D253">
            <v>0</v>
          </cell>
          <cell r="E253">
            <v>0</v>
          </cell>
          <cell r="F253">
            <v>0</v>
          </cell>
          <cell r="G253">
            <v>0</v>
          </cell>
          <cell r="H253">
            <v>0</v>
          </cell>
          <cell r="I253">
            <v>0</v>
          </cell>
          <cell r="J253">
            <v>0</v>
          </cell>
          <cell r="K253">
            <v>0</v>
          </cell>
          <cell r="L253">
            <v>0</v>
          </cell>
          <cell r="M253">
            <v>0</v>
          </cell>
          <cell r="N253">
            <v>0</v>
          </cell>
        </row>
        <row r="254">
          <cell r="A254" t="str">
            <v>P BG08/19</v>
          </cell>
          <cell r="B254">
            <v>0</v>
          </cell>
          <cell r="C254">
            <v>0</v>
          </cell>
          <cell r="D254">
            <v>0</v>
          </cell>
          <cell r="E254">
            <v>0</v>
          </cell>
          <cell r="F254">
            <v>0</v>
          </cell>
          <cell r="G254">
            <v>0</v>
          </cell>
          <cell r="H254">
            <v>0</v>
          </cell>
          <cell r="I254">
            <v>0</v>
          </cell>
          <cell r="J254">
            <v>0</v>
          </cell>
          <cell r="K254">
            <v>0</v>
          </cell>
          <cell r="L254">
            <v>0</v>
          </cell>
          <cell r="M254">
            <v>0</v>
          </cell>
          <cell r="N254">
            <v>0</v>
          </cell>
        </row>
        <row r="255">
          <cell r="A255" t="str">
            <v>P BG09/09</v>
          </cell>
          <cell r="B255">
            <v>0</v>
          </cell>
          <cell r="C255">
            <v>0</v>
          </cell>
          <cell r="D255">
            <v>0</v>
          </cell>
          <cell r="E255">
            <v>0</v>
          </cell>
          <cell r="F255">
            <v>0</v>
          </cell>
          <cell r="G255">
            <v>0</v>
          </cell>
          <cell r="H255">
            <v>0</v>
          </cell>
          <cell r="I255">
            <v>0</v>
          </cell>
          <cell r="J255">
            <v>0</v>
          </cell>
          <cell r="K255">
            <v>0</v>
          </cell>
          <cell r="L255">
            <v>0</v>
          </cell>
          <cell r="M255">
            <v>0</v>
          </cell>
          <cell r="N255">
            <v>0</v>
          </cell>
        </row>
        <row r="256">
          <cell r="A256" t="str">
            <v>P BG10/20</v>
          </cell>
          <cell r="B256">
            <v>0</v>
          </cell>
          <cell r="C256">
            <v>0</v>
          </cell>
          <cell r="D256">
            <v>0</v>
          </cell>
          <cell r="E256">
            <v>0</v>
          </cell>
          <cell r="F256">
            <v>0</v>
          </cell>
          <cell r="G256">
            <v>0</v>
          </cell>
          <cell r="H256">
            <v>0</v>
          </cell>
          <cell r="I256">
            <v>0</v>
          </cell>
          <cell r="J256">
            <v>0</v>
          </cell>
          <cell r="K256">
            <v>0</v>
          </cell>
          <cell r="L256">
            <v>0</v>
          </cell>
          <cell r="M256">
            <v>0</v>
          </cell>
          <cell r="N256">
            <v>0</v>
          </cell>
        </row>
        <row r="257">
          <cell r="A257" t="str">
            <v>P BG11/10</v>
          </cell>
          <cell r="B257">
            <v>0</v>
          </cell>
          <cell r="C257">
            <v>0</v>
          </cell>
          <cell r="D257">
            <v>0</v>
          </cell>
          <cell r="E257">
            <v>0</v>
          </cell>
          <cell r="F257">
            <v>0</v>
          </cell>
          <cell r="G257">
            <v>0</v>
          </cell>
          <cell r="H257">
            <v>0</v>
          </cell>
          <cell r="I257">
            <v>0</v>
          </cell>
          <cell r="J257">
            <v>0</v>
          </cell>
          <cell r="K257">
            <v>0</v>
          </cell>
          <cell r="L257">
            <v>0</v>
          </cell>
          <cell r="M257">
            <v>0</v>
          </cell>
          <cell r="N257">
            <v>0</v>
          </cell>
        </row>
        <row r="258">
          <cell r="A258" t="str">
            <v>P BG12/15</v>
          </cell>
          <cell r="B258">
            <v>0</v>
          </cell>
          <cell r="C258">
            <v>0</v>
          </cell>
          <cell r="D258">
            <v>0</v>
          </cell>
          <cell r="E258">
            <v>0</v>
          </cell>
          <cell r="F258">
            <v>0</v>
          </cell>
          <cell r="G258">
            <v>0</v>
          </cell>
          <cell r="H258">
            <v>0</v>
          </cell>
          <cell r="I258">
            <v>0</v>
          </cell>
          <cell r="J258">
            <v>0</v>
          </cell>
          <cell r="K258">
            <v>0</v>
          </cell>
          <cell r="L258">
            <v>0</v>
          </cell>
          <cell r="M258">
            <v>0</v>
          </cell>
          <cell r="N258">
            <v>0</v>
          </cell>
        </row>
        <row r="259">
          <cell r="A259" t="str">
            <v>P BG13/30</v>
          </cell>
          <cell r="B259">
            <v>0</v>
          </cell>
          <cell r="C259">
            <v>0</v>
          </cell>
          <cell r="D259">
            <v>0</v>
          </cell>
          <cell r="E259">
            <v>0</v>
          </cell>
          <cell r="F259">
            <v>0</v>
          </cell>
          <cell r="G259">
            <v>0</v>
          </cell>
          <cell r="H259">
            <v>0</v>
          </cell>
          <cell r="I259">
            <v>0</v>
          </cell>
          <cell r="J259">
            <v>0</v>
          </cell>
          <cell r="K259">
            <v>0</v>
          </cell>
          <cell r="L259">
            <v>0</v>
          </cell>
          <cell r="M259">
            <v>0</v>
          </cell>
          <cell r="N259">
            <v>0</v>
          </cell>
        </row>
        <row r="260">
          <cell r="A260" t="str">
            <v>P BG14/31</v>
          </cell>
          <cell r="B260">
            <v>0</v>
          </cell>
          <cell r="C260">
            <v>0</v>
          </cell>
          <cell r="D260">
            <v>0</v>
          </cell>
          <cell r="E260">
            <v>0</v>
          </cell>
          <cell r="F260">
            <v>0</v>
          </cell>
          <cell r="G260">
            <v>0</v>
          </cell>
          <cell r="H260">
            <v>0</v>
          </cell>
          <cell r="I260">
            <v>0</v>
          </cell>
          <cell r="J260">
            <v>0</v>
          </cell>
          <cell r="K260">
            <v>0</v>
          </cell>
          <cell r="L260">
            <v>0</v>
          </cell>
          <cell r="M260">
            <v>0</v>
          </cell>
          <cell r="N260">
            <v>0</v>
          </cell>
        </row>
        <row r="261">
          <cell r="A261" t="str">
            <v>P BG15/12</v>
          </cell>
          <cell r="B261">
            <v>0</v>
          </cell>
          <cell r="C261">
            <v>0</v>
          </cell>
          <cell r="D261">
            <v>0</v>
          </cell>
          <cell r="E261">
            <v>0</v>
          </cell>
          <cell r="F261">
            <v>0</v>
          </cell>
          <cell r="G261">
            <v>0</v>
          </cell>
          <cell r="H261">
            <v>0</v>
          </cell>
          <cell r="I261">
            <v>0</v>
          </cell>
          <cell r="J261">
            <v>0</v>
          </cell>
          <cell r="K261">
            <v>0</v>
          </cell>
          <cell r="L261">
            <v>0</v>
          </cell>
          <cell r="M261">
            <v>0</v>
          </cell>
          <cell r="N261">
            <v>0</v>
          </cell>
        </row>
        <row r="262">
          <cell r="A262" t="str">
            <v>P BG16/08$</v>
          </cell>
          <cell r="B262">
            <v>0</v>
          </cell>
          <cell r="C262">
            <v>0</v>
          </cell>
          <cell r="D262">
            <v>0</v>
          </cell>
          <cell r="E262">
            <v>0</v>
          </cell>
          <cell r="F262">
            <v>0</v>
          </cell>
          <cell r="G262">
            <v>0</v>
          </cell>
          <cell r="H262">
            <v>0</v>
          </cell>
          <cell r="I262">
            <v>0</v>
          </cell>
          <cell r="J262">
            <v>0</v>
          </cell>
          <cell r="K262">
            <v>0</v>
          </cell>
          <cell r="L262">
            <v>0</v>
          </cell>
          <cell r="M262">
            <v>0</v>
          </cell>
          <cell r="N262">
            <v>0</v>
          </cell>
        </row>
        <row r="263">
          <cell r="A263" t="str">
            <v>P BG17/08</v>
          </cell>
          <cell r="B263">
            <v>0</v>
          </cell>
          <cell r="C263">
            <v>0</v>
          </cell>
          <cell r="D263">
            <v>0</v>
          </cell>
          <cell r="E263">
            <v>0</v>
          </cell>
          <cell r="F263">
            <v>0</v>
          </cell>
          <cell r="G263">
            <v>891.90075172235061</v>
          </cell>
          <cell r="H263">
            <v>0</v>
          </cell>
          <cell r="I263">
            <v>0</v>
          </cell>
          <cell r="J263">
            <v>0</v>
          </cell>
          <cell r="K263">
            <v>0</v>
          </cell>
          <cell r="L263">
            <v>0</v>
          </cell>
          <cell r="M263">
            <v>891.90075172235061</v>
          </cell>
          <cell r="N263">
            <v>1783.8015034447012</v>
          </cell>
        </row>
        <row r="264">
          <cell r="A264" t="str">
            <v>P BG18/18</v>
          </cell>
          <cell r="B264">
            <v>0</v>
          </cell>
          <cell r="C264">
            <v>0</v>
          </cell>
          <cell r="D264">
            <v>0</v>
          </cell>
          <cell r="E264">
            <v>0</v>
          </cell>
          <cell r="F264">
            <v>0</v>
          </cell>
          <cell r="G264">
            <v>0</v>
          </cell>
          <cell r="H264">
            <v>0</v>
          </cell>
          <cell r="I264">
            <v>0</v>
          </cell>
          <cell r="J264">
            <v>0</v>
          </cell>
          <cell r="K264">
            <v>0</v>
          </cell>
          <cell r="L264">
            <v>0</v>
          </cell>
          <cell r="M264">
            <v>0</v>
          </cell>
          <cell r="N264">
            <v>0</v>
          </cell>
        </row>
        <row r="265">
          <cell r="A265" t="str">
            <v>P BG19/31</v>
          </cell>
          <cell r="B265">
            <v>0</v>
          </cell>
          <cell r="C265">
            <v>0</v>
          </cell>
          <cell r="D265">
            <v>0</v>
          </cell>
          <cell r="E265">
            <v>0</v>
          </cell>
          <cell r="F265">
            <v>0</v>
          </cell>
          <cell r="G265">
            <v>0</v>
          </cell>
          <cell r="H265">
            <v>0</v>
          </cell>
          <cell r="I265">
            <v>0</v>
          </cell>
          <cell r="J265">
            <v>0</v>
          </cell>
          <cell r="K265">
            <v>0</v>
          </cell>
          <cell r="L265">
            <v>0</v>
          </cell>
          <cell r="M265">
            <v>0</v>
          </cell>
          <cell r="N265">
            <v>0</v>
          </cell>
        </row>
        <row r="266">
          <cell r="A266" t="str">
            <v>P BIHD</v>
          </cell>
          <cell r="B266">
            <v>4.3365993102275823E-3</v>
          </cell>
          <cell r="C266">
            <v>4.3365993102275823E-3</v>
          </cell>
          <cell r="D266">
            <v>4.3365993102275823E-3</v>
          </cell>
          <cell r="E266">
            <v>4.3365993102275823E-3</v>
          </cell>
          <cell r="F266">
            <v>4.3365993102275823E-3</v>
          </cell>
          <cell r="G266">
            <v>4.3365993102275823E-3</v>
          </cell>
          <cell r="H266">
            <v>4.3365993102275823E-3</v>
          </cell>
          <cell r="I266">
            <v>4.3365993102275823E-3</v>
          </cell>
          <cell r="J266">
            <v>4.3365993102275823E-3</v>
          </cell>
          <cell r="K266">
            <v>4.3365993102275823E-3</v>
          </cell>
          <cell r="L266">
            <v>4.3365993102275823E-3</v>
          </cell>
          <cell r="M266">
            <v>4.3365993102275823E-3</v>
          </cell>
          <cell r="N266">
            <v>5.2039191722730992E-2</v>
          </cell>
        </row>
        <row r="267">
          <cell r="A267" t="str">
            <v>P BP04/E435</v>
          </cell>
          <cell r="B267">
            <v>0</v>
          </cell>
          <cell r="C267">
            <v>0</v>
          </cell>
          <cell r="D267">
            <v>0</v>
          </cell>
          <cell r="E267">
            <v>0</v>
          </cell>
          <cell r="F267">
            <v>0</v>
          </cell>
          <cell r="G267">
            <v>1.976935696138725</v>
          </cell>
          <cell r="N267">
            <v>1.976935696138725</v>
          </cell>
        </row>
        <row r="268">
          <cell r="A268" t="str">
            <v>P BP06/B450 (Radar III)</v>
          </cell>
          <cell r="B268">
            <v>0</v>
          </cell>
          <cell r="C268">
            <v>0</v>
          </cell>
          <cell r="D268">
            <v>0</v>
          </cell>
          <cell r="E268">
            <v>0</v>
          </cell>
          <cell r="F268">
            <v>0</v>
          </cell>
          <cell r="G268">
            <v>0</v>
          </cell>
          <cell r="H268">
            <v>31.937580601250435</v>
          </cell>
          <cell r="N268">
            <v>31.937580601250435</v>
          </cell>
        </row>
        <row r="269">
          <cell r="A269" t="str">
            <v>P BP06/B450 (Radar IV)</v>
          </cell>
          <cell r="B269">
            <v>0</v>
          </cell>
          <cell r="C269">
            <v>0</v>
          </cell>
          <cell r="D269">
            <v>0</v>
          </cell>
          <cell r="E269">
            <v>0</v>
          </cell>
          <cell r="F269">
            <v>0</v>
          </cell>
          <cell r="G269">
            <v>0</v>
          </cell>
          <cell r="H269">
            <v>0</v>
          </cell>
          <cell r="I269">
            <v>15.249258839418079</v>
          </cell>
          <cell r="N269">
            <v>15.249258839418079</v>
          </cell>
        </row>
        <row r="270">
          <cell r="A270" t="str">
            <v>P BP06/E580</v>
          </cell>
          <cell r="B270">
            <v>0</v>
          </cell>
          <cell r="C270">
            <v>0</v>
          </cell>
          <cell r="D270">
            <v>0</v>
          </cell>
          <cell r="E270">
            <v>0</v>
          </cell>
          <cell r="F270">
            <v>0</v>
          </cell>
          <cell r="G270">
            <v>921.81838616793505</v>
          </cell>
          <cell r="N270">
            <v>921.81838616793505</v>
          </cell>
        </row>
        <row r="271">
          <cell r="A271" t="str">
            <v>P BP07/B450 (Celtic I)</v>
          </cell>
          <cell r="B271">
            <v>0</v>
          </cell>
          <cell r="C271">
            <v>0</v>
          </cell>
          <cell r="D271">
            <v>0</v>
          </cell>
          <cell r="E271">
            <v>0</v>
          </cell>
          <cell r="F271">
            <v>0</v>
          </cell>
          <cell r="G271">
            <v>0</v>
          </cell>
          <cell r="H271">
            <v>0</v>
          </cell>
          <cell r="I271">
            <v>0</v>
          </cell>
          <cell r="J271">
            <v>0</v>
          </cell>
          <cell r="K271">
            <v>0</v>
          </cell>
          <cell r="L271">
            <v>0</v>
          </cell>
          <cell r="M271">
            <v>0</v>
          </cell>
          <cell r="N271">
            <v>0</v>
          </cell>
        </row>
        <row r="272">
          <cell r="A272" t="str">
            <v>P BP07/B450 (Celtic II)</v>
          </cell>
          <cell r="B272">
            <v>0</v>
          </cell>
          <cell r="C272">
            <v>0</v>
          </cell>
          <cell r="D272">
            <v>0</v>
          </cell>
          <cell r="E272">
            <v>0</v>
          </cell>
          <cell r="F272">
            <v>0</v>
          </cell>
          <cell r="G272">
            <v>0</v>
          </cell>
          <cell r="H272">
            <v>0</v>
          </cell>
          <cell r="I272">
            <v>0</v>
          </cell>
          <cell r="J272">
            <v>0</v>
          </cell>
          <cell r="K272">
            <v>0</v>
          </cell>
          <cell r="L272">
            <v>0</v>
          </cell>
          <cell r="M272">
            <v>0</v>
          </cell>
          <cell r="N272">
            <v>0</v>
          </cell>
        </row>
        <row r="273">
          <cell r="A273" t="str">
            <v>P BT06</v>
          </cell>
          <cell r="B273">
            <v>0</v>
          </cell>
          <cell r="C273">
            <v>0</v>
          </cell>
          <cell r="D273">
            <v>0</v>
          </cell>
          <cell r="E273">
            <v>0</v>
          </cell>
          <cell r="F273">
            <v>296.47328934240983</v>
          </cell>
          <cell r="N273">
            <v>296.47328934240983</v>
          </cell>
        </row>
        <row r="274">
          <cell r="A274" t="str">
            <v>P BT2006</v>
          </cell>
          <cell r="B274">
            <v>0</v>
          </cell>
          <cell r="C274">
            <v>57.44724129432786</v>
          </cell>
          <cell r="N274">
            <v>57.44724129432786</v>
          </cell>
        </row>
        <row r="275">
          <cell r="A275" t="str">
            <v>P BT27</v>
          </cell>
          <cell r="B275">
            <v>0</v>
          </cell>
          <cell r="C275">
            <v>0</v>
          </cell>
          <cell r="D275">
            <v>0</v>
          </cell>
          <cell r="E275">
            <v>0</v>
          </cell>
          <cell r="F275">
            <v>0</v>
          </cell>
          <cell r="G275">
            <v>0</v>
          </cell>
          <cell r="H275">
            <v>0</v>
          </cell>
          <cell r="I275">
            <v>0</v>
          </cell>
          <cell r="J275">
            <v>0</v>
          </cell>
          <cell r="K275">
            <v>0</v>
          </cell>
          <cell r="L275">
            <v>0</v>
          </cell>
          <cell r="M275">
            <v>0</v>
          </cell>
          <cell r="N275">
            <v>0</v>
          </cell>
        </row>
        <row r="276">
          <cell r="A276" t="str">
            <v>P DC$</v>
          </cell>
          <cell r="B276">
            <v>0.31753871456185567</v>
          </cell>
          <cell r="C276">
            <v>0.31753871456185567</v>
          </cell>
          <cell r="D276">
            <v>0.31753871456185567</v>
          </cell>
          <cell r="E276">
            <v>0.31753871456185567</v>
          </cell>
          <cell r="F276">
            <v>0.31753871456185567</v>
          </cell>
          <cell r="G276">
            <v>0.31753871456185567</v>
          </cell>
          <cell r="H276">
            <v>0.31753871456185567</v>
          </cell>
          <cell r="I276">
            <v>0.31753871456185567</v>
          </cell>
          <cell r="J276">
            <v>0.31753871456185567</v>
          </cell>
          <cell r="K276">
            <v>0.31753871456185567</v>
          </cell>
          <cell r="L276">
            <v>0.31753871456185567</v>
          </cell>
          <cell r="M276">
            <v>0.31753871456185567</v>
          </cell>
          <cell r="N276">
            <v>3.810464574742269</v>
          </cell>
        </row>
        <row r="277">
          <cell r="A277" t="str">
            <v>P EL/ARP-61</v>
          </cell>
          <cell r="B277">
            <v>0</v>
          </cell>
          <cell r="C277">
            <v>0</v>
          </cell>
          <cell r="D277">
            <v>0</v>
          </cell>
          <cell r="E277">
            <v>0</v>
          </cell>
          <cell r="F277">
            <v>0</v>
          </cell>
          <cell r="G277">
            <v>0</v>
          </cell>
          <cell r="H277">
            <v>0</v>
          </cell>
          <cell r="I277">
            <v>0</v>
          </cell>
          <cell r="J277">
            <v>0</v>
          </cell>
          <cell r="K277">
            <v>0</v>
          </cell>
          <cell r="L277">
            <v>0</v>
          </cell>
          <cell r="M277">
            <v>0</v>
          </cell>
          <cell r="N277">
            <v>0</v>
          </cell>
        </row>
        <row r="278">
          <cell r="A278" t="str">
            <v>P PRE6</v>
          </cell>
          <cell r="B278">
            <v>0</v>
          </cell>
          <cell r="C278">
            <v>0.61750539976960028</v>
          </cell>
          <cell r="D278">
            <v>0.61750539976960028</v>
          </cell>
          <cell r="E278">
            <v>0.61750539976960028</v>
          </cell>
          <cell r="F278">
            <v>0.61750539976960028</v>
          </cell>
          <cell r="G278">
            <v>0.61750539976960028</v>
          </cell>
          <cell r="H278">
            <v>0.61750539976960028</v>
          </cell>
          <cell r="I278">
            <v>0.61750539976960028</v>
          </cell>
          <cell r="J278">
            <v>0.61750539976960028</v>
          </cell>
          <cell r="K278">
            <v>0.61750539976960028</v>
          </cell>
          <cell r="L278">
            <v>0.61750539976960028</v>
          </cell>
          <cell r="M278">
            <v>0.61750539976960028</v>
          </cell>
          <cell r="N278">
            <v>6.7925593974656016</v>
          </cell>
        </row>
        <row r="279">
          <cell r="A279" t="str">
            <v>P PRO1</v>
          </cell>
          <cell r="B279">
            <v>1.77671</v>
          </cell>
          <cell r="C279">
            <v>1.77671</v>
          </cell>
          <cell r="D279">
            <v>1.77671</v>
          </cell>
          <cell r="E279">
            <v>1.77671</v>
          </cell>
          <cell r="F279">
            <v>1.77671</v>
          </cell>
          <cell r="G279">
            <v>1.77671</v>
          </cell>
          <cell r="H279">
            <v>1.77671</v>
          </cell>
          <cell r="I279">
            <v>1.77671</v>
          </cell>
          <cell r="J279">
            <v>1.77671</v>
          </cell>
          <cell r="K279">
            <v>1.77671</v>
          </cell>
          <cell r="L279">
            <v>1.77671</v>
          </cell>
          <cell r="M279">
            <v>1.77671</v>
          </cell>
          <cell r="N279">
            <v>21.320520000000002</v>
          </cell>
        </row>
        <row r="280">
          <cell r="A280" t="str">
            <v>P PRO10</v>
          </cell>
          <cell r="B280">
            <v>0.7290109422015415</v>
          </cell>
          <cell r="C280">
            <v>0</v>
          </cell>
          <cell r="D280">
            <v>0</v>
          </cell>
          <cell r="E280">
            <v>0.7290109422015415</v>
          </cell>
          <cell r="F280">
            <v>0</v>
          </cell>
          <cell r="G280">
            <v>0</v>
          </cell>
          <cell r="H280">
            <v>0.7290109422015415</v>
          </cell>
          <cell r="I280">
            <v>0</v>
          </cell>
          <cell r="J280">
            <v>0</v>
          </cell>
          <cell r="K280">
            <v>0.7290109422015415</v>
          </cell>
          <cell r="L280">
            <v>0</v>
          </cell>
          <cell r="M280">
            <v>0</v>
          </cell>
          <cell r="N280">
            <v>2.916043768806166</v>
          </cell>
        </row>
        <row r="281">
          <cell r="A281" t="str">
            <v>P PRO2</v>
          </cell>
          <cell r="B281">
            <v>1.5071813452345431</v>
          </cell>
          <cell r="C281">
            <v>1.5071813452345431</v>
          </cell>
          <cell r="D281">
            <v>1.5071813452345431</v>
          </cell>
          <cell r="E281">
            <v>1.5071813452345431</v>
          </cell>
          <cell r="F281">
            <v>1.5071813452345431</v>
          </cell>
          <cell r="G281">
            <v>1.5071813452345431</v>
          </cell>
          <cell r="H281">
            <v>1.5071813452345431</v>
          </cell>
          <cell r="I281">
            <v>1.5071813452345431</v>
          </cell>
          <cell r="J281">
            <v>1.5071813452345431</v>
          </cell>
          <cell r="K281">
            <v>1.5071813452345431</v>
          </cell>
          <cell r="L281">
            <v>1.5071813452345431</v>
          </cell>
          <cell r="M281">
            <v>1.5071813452345431</v>
          </cell>
          <cell r="N281">
            <v>18.086176142814512</v>
          </cell>
        </row>
        <row r="282">
          <cell r="A282" t="str">
            <v>P PRO3</v>
          </cell>
          <cell r="B282">
            <v>4.2097036082474225E-3</v>
          </cell>
          <cell r="C282">
            <v>4.2097036082474225E-3</v>
          </cell>
          <cell r="D282">
            <v>4.2097036082474225E-3</v>
          </cell>
          <cell r="E282">
            <v>4.2097036082474225E-3</v>
          </cell>
          <cell r="F282">
            <v>4.2097036082474225E-3</v>
          </cell>
          <cell r="G282">
            <v>4.2097036082474225E-3</v>
          </cell>
          <cell r="H282">
            <v>4.2097036082474225E-3</v>
          </cell>
          <cell r="I282">
            <v>4.2097036082474225E-3</v>
          </cell>
          <cell r="J282">
            <v>4.2097036082474225E-3</v>
          </cell>
          <cell r="K282">
            <v>4.2097036082474225E-3</v>
          </cell>
          <cell r="L282">
            <v>4.2097036082474225E-3</v>
          </cell>
          <cell r="M282">
            <v>4.2097036082474225E-3</v>
          </cell>
          <cell r="N282">
            <v>5.0516443298969059E-2</v>
          </cell>
        </row>
        <row r="283">
          <cell r="A283" t="str">
            <v>P PRO4</v>
          </cell>
          <cell r="B283">
            <v>2.4702571910736171</v>
          </cell>
          <cell r="C283">
            <v>2.4702571910736171</v>
          </cell>
          <cell r="D283">
            <v>2.4702571910736171</v>
          </cell>
          <cell r="E283">
            <v>2.4702571910736171</v>
          </cell>
          <cell r="F283">
            <v>2.4702571910736171</v>
          </cell>
          <cell r="G283">
            <v>2.4702571910736171</v>
          </cell>
          <cell r="H283">
            <v>2.470635263515176</v>
          </cell>
          <cell r="I283">
            <v>2.4702571910736171</v>
          </cell>
          <cell r="J283">
            <v>2.4702571910736171</v>
          </cell>
          <cell r="K283">
            <v>2.4702571910736171</v>
          </cell>
          <cell r="L283">
            <v>2.4702571910736171</v>
          </cell>
          <cell r="M283">
            <v>2.4702571910736171</v>
          </cell>
          <cell r="N283">
            <v>29.643464365324967</v>
          </cell>
        </row>
        <row r="284">
          <cell r="A284" t="str">
            <v>P PRO5</v>
          </cell>
          <cell r="B284">
            <v>2.1713535083762885</v>
          </cell>
          <cell r="C284">
            <v>0</v>
          </cell>
          <cell r="D284">
            <v>0</v>
          </cell>
          <cell r="E284">
            <v>2.1713535083762885</v>
          </cell>
          <cell r="F284">
            <v>0</v>
          </cell>
          <cell r="G284">
            <v>0</v>
          </cell>
          <cell r="H284">
            <v>2.1713535083762885</v>
          </cell>
          <cell r="I284">
            <v>0</v>
          </cell>
          <cell r="J284">
            <v>0</v>
          </cell>
          <cell r="K284">
            <v>2.1713535083762885</v>
          </cell>
          <cell r="L284">
            <v>0</v>
          </cell>
          <cell r="M284">
            <v>0</v>
          </cell>
          <cell r="N284">
            <v>8.685414033505154</v>
          </cell>
        </row>
        <row r="285">
          <cell r="A285" t="str">
            <v>P PRO6</v>
          </cell>
          <cell r="B285">
            <v>11.561477650161031</v>
          </cell>
          <cell r="C285">
            <v>0</v>
          </cell>
          <cell r="D285">
            <v>0</v>
          </cell>
          <cell r="E285">
            <v>11.561477650161031</v>
          </cell>
          <cell r="F285">
            <v>0</v>
          </cell>
          <cell r="G285">
            <v>0</v>
          </cell>
          <cell r="H285">
            <v>11.561477650161031</v>
          </cell>
          <cell r="I285">
            <v>0</v>
          </cell>
          <cell r="J285">
            <v>0</v>
          </cell>
          <cell r="K285">
            <v>11.561477650161031</v>
          </cell>
          <cell r="L285">
            <v>0</v>
          </cell>
          <cell r="M285">
            <v>0</v>
          </cell>
          <cell r="N285">
            <v>46.245910600644123</v>
          </cell>
        </row>
        <row r="286">
          <cell r="A286" t="str">
            <v>P PRO7</v>
          </cell>
          <cell r="B286">
            <v>0</v>
          </cell>
          <cell r="C286">
            <v>6.7913047680412363E-3</v>
          </cell>
          <cell r="D286">
            <v>6.7913047680412363E-3</v>
          </cell>
          <cell r="E286">
            <v>6.7913047680412363E-3</v>
          </cell>
          <cell r="F286">
            <v>6.7913047680412363E-3</v>
          </cell>
          <cell r="G286">
            <v>6.7913047680412363E-3</v>
          </cell>
          <cell r="H286">
            <v>6.7913047680412363E-3</v>
          </cell>
          <cell r="I286">
            <v>6.7913047680412363E-3</v>
          </cell>
          <cell r="J286">
            <v>6.7913047680412363E-3</v>
          </cell>
          <cell r="K286">
            <v>6.7913047680412363E-3</v>
          </cell>
          <cell r="L286">
            <v>6.7913047680412363E-3</v>
          </cell>
          <cell r="M286">
            <v>6.7913047680412363E-3</v>
          </cell>
          <cell r="N286">
            <v>7.4704352448453623E-2</v>
          </cell>
        </row>
        <row r="287">
          <cell r="A287" t="str">
            <v>P PRO8</v>
          </cell>
          <cell r="B287">
            <v>0</v>
          </cell>
          <cell r="C287">
            <v>4.0623760769520664E-2</v>
          </cell>
          <cell r="D287">
            <v>4.0623760769520664E-2</v>
          </cell>
          <cell r="E287">
            <v>4.0623760769520664E-2</v>
          </cell>
          <cell r="F287">
            <v>4.0623760769520664E-2</v>
          </cell>
          <cell r="G287">
            <v>4.0623760769520664E-2</v>
          </cell>
          <cell r="H287">
            <v>4.0623760769520664E-2</v>
          </cell>
          <cell r="I287">
            <v>4.0623760769520664E-2</v>
          </cell>
          <cell r="J287">
            <v>4.0623760769520664E-2</v>
          </cell>
          <cell r="K287">
            <v>4.0623760769520664E-2</v>
          </cell>
          <cell r="L287">
            <v>4.0623760769520664E-2</v>
          </cell>
          <cell r="M287">
            <v>4.0623760769520664E-2</v>
          </cell>
          <cell r="N287">
            <v>0.4468613684647274</v>
          </cell>
        </row>
        <row r="288">
          <cell r="A288" t="str">
            <v>P PRO9</v>
          </cell>
          <cell r="B288">
            <v>1.1326750998711339</v>
          </cell>
          <cell r="C288">
            <v>0</v>
          </cell>
          <cell r="D288">
            <v>0</v>
          </cell>
          <cell r="E288">
            <v>1.1326750998711339</v>
          </cell>
          <cell r="F288">
            <v>0</v>
          </cell>
          <cell r="G288">
            <v>0</v>
          </cell>
          <cell r="H288">
            <v>1.1326750998711339</v>
          </cell>
          <cell r="I288">
            <v>0</v>
          </cell>
          <cell r="J288">
            <v>0</v>
          </cell>
          <cell r="K288">
            <v>1.1326750998711339</v>
          </cell>
          <cell r="L288">
            <v>0</v>
          </cell>
          <cell r="M288">
            <v>0</v>
          </cell>
          <cell r="N288">
            <v>4.5307003994845356</v>
          </cell>
        </row>
        <row r="289">
          <cell r="A289" t="str">
            <v>PAR</v>
          </cell>
          <cell r="F289">
            <v>0</v>
          </cell>
          <cell r="L289">
            <v>0</v>
          </cell>
          <cell r="N289">
            <v>0</v>
          </cell>
        </row>
        <row r="290">
          <cell r="A290" t="str">
            <v>PAR $+CER</v>
          </cell>
          <cell r="D290">
            <v>0</v>
          </cell>
          <cell r="J290">
            <v>0</v>
          </cell>
          <cell r="N290">
            <v>0</v>
          </cell>
        </row>
        <row r="291">
          <cell r="A291" t="str">
            <v>PAR EUR</v>
          </cell>
          <cell r="D291">
            <v>0</v>
          </cell>
          <cell r="J291">
            <v>0</v>
          </cell>
          <cell r="N291">
            <v>0</v>
          </cell>
        </row>
        <row r="292">
          <cell r="A292" t="str">
            <v>PAR JPY</v>
          </cell>
          <cell r="D292">
            <v>0</v>
          </cell>
          <cell r="J292">
            <v>0</v>
          </cell>
          <cell r="N292">
            <v>0</v>
          </cell>
        </row>
        <row r="293">
          <cell r="A293" t="str">
            <v>PAR USD</v>
          </cell>
          <cell r="D293">
            <v>0</v>
          </cell>
          <cell r="J293">
            <v>0</v>
          </cell>
          <cell r="N293">
            <v>0</v>
          </cell>
        </row>
        <row r="294">
          <cell r="A294" t="str">
            <v>PARDM</v>
          </cell>
          <cell r="F294">
            <v>0</v>
          </cell>
          <cell r="L294">
            <v>0</v>
          </cell>
          <cell r="N294">
            <v>0</v>
          </cell>
        </row>
        <row r="295">
          <cell r="A295" t="str">
            <v>PR8</v>
          </cell>
          <cell r="B295">
            <v>5.071065188367788</v>
          </cell>
          <cell r="C295">
            <v>5.071065188367788</v>
          </cell>
          <cell r="D295">
            <v>5.071065188367788</v>
          </cell>
          <cell r="E295">
            <v>5.071065188367788</v>
          </cell>
          <cell r="F295">
            <v>5.071065188367788</v>
          </cell>
          <cell r="G295">
            <v>5.071065188367788</v>
          </cell>
          <cell r="H295">
            <v>5.071065188367788</v>
          </cell>
          <cell r="I295">
            <v>5.071065188367788</v>
          </cell>
          <cell r="J295">
            <v>5.071065188367788</v>
          </cell>
          <cell r="K295">
            <v>5.071065188367788</v>
          </cell>
          <cell r="L295">
            <v>5.071065188367788</v>
          </cell>
          <cell r="M295">
            <v>5.071065188367788</v>
          </cell>
          <cell r="N295">
            <v>60.85278226041347</v>
          </cell>
        </row>
        <row r="296">
          <cell r="A296" t="str">
            <v>PRE5</v>
          </cell>
          <cell r="B296">
            <v>27.497094224719831</v>
          </cell>
          <cell r="C296">
            <v>27.497094224719831</v>
          </cell>
          <cell r="D296">
            <v>27.497094224719831</v>
          </cell>
          <cell r="E296">
            <v>27.497094224719831</v>
          </cell>
          <cell r="F296">
            <v>27.497094224719831</v>
          </cell>
          <cell r="G296">
            <v>27.497094224719831</v>
          </cell>
          <cell r="H296">
            <v>27.497094224719831</v>
          </cell>
          <cell r="I296">
            <v>27.497094224719831</v>
          </cell>
          <cell r="J296">
            <v>27.497094224719831</v>
          </cell>
          <cell r="K296">
            <v>27.497094224719831</v>
          </cell>
          <cell r="L296">
            <v>27.497094224719831</v>
          </cell>
          <cell r="M296">
            <v>27.497094224719831</v>
          </cell>
          <cell r="N296">
            <v>329.96513069663797</v>
          </cell>
        </row>
        <row r="297">
          <cell r="A297" t="str">
            <v>PRE6</v>
          </cell>
          <cell r="B297">
            <v>0.20522351622249146</v>
          </cell>
          <cell r="C297">
            <v>0.20522351622249146</v>
          </cell>
          <cell r="D297">
            <v>0.20522351622249146</v>
          </cell>
          <cell r="E297">
            <v>0.20522351622249146</v>
          </cell>
          <cell r="F297">
            <v>0.20522351622249146</v>
          </cell>
          <cell r="G297">
            <v>0.20522351622249146</v>
          </cell>
          <cell r="H297">
            <v>0.20522351622249146</v>
          </cell>
          <cell r="I297">
            <v>0.20522351622249146</v>
          </cell>
          <cell r="J297">
            <v>0.20522351622249146</v>
          </cell>
          <cell r="K297">
            <v>0.20522351622249146</v>
          </cell>
          <cell r="L297">
            <v>0.20522351622249146</v>
          </cell>
          <cell r="M297">
            <v>0.20522351622249146</v>
          </cell>
          <cell r="N297">
            <v>2.4626821946698985</v>
          </cell>
        </row>
        <row r="298">
          <cell r="A298" t="str">
            <v>PRO3</v>
          </cell>
          <cell r="B298">
            <v>9.4933099226804124E-2</v>
          </cell>
          <cell r="C298">
            <v>9.4933099226804124E-2</v>
          </cell>
          <cell r="D298">
            <v>9.4933099226804124E-2</v>
          </cell>
          <cell r="E298">
            <v>9.4933099226804124E-2</v>
          </cell>
          <cell r="F298">
            <v>9.4933099226804124E-2</v>
          </cell>
          <cell r="G298">
            <v>9.4933099226804124E-2</v>
          </cell>
          <cell r="H298">
            <v>9.4933099226804124E-2</v>
          </cell>
          <cell r="I298">
            <v>9.4933099226804124E-2</v>
          </cell>
          <cell r="J298">
            <v>9.4933099226804124E-2</v>
          </cell>
          <cell r="K298">
            <v>9.4933099226804124E-2</v>
          </cell>
          <cell r="L298">
            <v>9.4933099226804124E-2</v>
          </cell>
          <cell r="M298">
            <v>9.4933099226804124E-2</v>
          </cell>
          <cell r="N298">
            <v>1.1391971907216496</v>
          </cell>
        </row>
        <row r="299">
          <cell r="A299" t="str">
            <v>PRO4</v>
          </cell>
          <cell r="B299">
            <v>3.7170958576939581</v>
          </cell>
          <cell r="C299">
            <v>3.7170958576939581</v>
          </cell>
          <cell r="D299">
            <v>3.7170958576939581</v>
          </cell>
          <cell r="E299">
            <v>3.7170958576939581</v>
          </cell>
          <cell r="F299">
            <v>3.7170958576939581</v>
          </cell>
          <cell r="G299">
            <v>3.7170958576939581</v>
          </cell>
          <cell r="H299">
            <v>3.7170958576939581</v>
          </cell>
          <cell r="I299">
            <v>3.7170958576939581</v>
          </cell>
          <cell r="J299">
            <v>3.7170958576939581</v>
          </cell>
          <cell r="K299">
            <v>3.7170958576939581</v>
          </cell>
          <cell r="L299">
            <v>3.7170958576939581</v>
          </cell>
          <cell r="M299">
            <v>3.7170958576939581</v>
          </cell>
          <cell r="N299">
            <v>44.605150292327494</v>
          </cell>
        </row>
        <row r="300">
          <cell r="A300" t="str">
            <v>PRO7</v>
          </cell>
          <cell r="B300">
            <v>14.939707811816874</v>
          </cell>
          <cell r="C300">
            <v>14.939707811816874</v>
          </cell>
          <cell r="D300">
            <v>14.939707811816874</v>
          </cell>
          <cell r="E300">
            <v>14.939707811816874</v>
          </cell>
          <cell r="F300">
            <v>14.939707811816874</v>
          </cell>
          <cell r="G300">
            <v>14.939707811816874</v>
          </cell>
          <cell r="H300">
            <v>14.939707811816874</v>
          </cell>
          <cell r="I300">
            <v>14.939707811816874</v>
          </cell>
          <cell r="J300">
            <v>14.939707811816874</v>
          </cell>
          <cell r="K300">
            <v>14.939707811816874</v>
          </cell>
          <cell r="L300">
            <v>14.939707811816874</v>
          </cell>
          <cell r="M300">
            <v>14.939707811816874</v>
          </cell>
          <cell r="N300">
            <v>179.27649374180248</v>
          </cell>
        </row>
        <row r="301">
          <cell r="A301" t="str">
            <v>PRO8</v>
          </cell>
          <cell r="B301">
            <v>1.1520043464459839E-2</v>
          </cell>
          <cell r="C301">
            <v>1.1520043464459839E-2</v>
          </cell>
          <cell r="D301">
            <v>1.1520043464459839E-2</v>
          </cell>
          <cell r="E301">
            <v>1.1520043464459839E-2</v>
          </cell>
          <cell r="F301">
            <v>1.1520043464459839E-2</v>
          </cell>
          <cell r="G301">
            <v>1.1520043464459839E-2</v>
          </cell>
          <cell r="H301">
            <v>1.1520043464459839E-2</v>
          </cell>
          <cell r="I301">
            <v>1.1520043464459839E-2</v>
          </cell>
          <cell r="J301">
            <v>1.1520043464459839E-2</v>
          </cell>
          <cell r="K301">
            <v>1.1520043464459839E-2</v>
          </cell>
          <cell r="L301">
            <v>1.1520043464459839E-2</v>
          </cell>
          <cell r="M301">
            <v>1.1520043464459839E-2</v>
          </cell>
          <cell r="N301">
            <v>0.13824052157351807</v>
          </cell>
        </row>
        <row r="302">
          <cell r="A302" t="str">
            <v>SABA/INTGM</v>
          </cell>
          <cell r="C302">
            <v>9.6827849999999993E-2</v>
          </cell>
          <cell r="F302">
            <v>4.4944379999999999E-2</v>
          </cell>
          <cell r="I302">
            <v>9.6827849999999993E-2</v>
          </cell>
          <cell r="L302">
            <v>4.49443E-2</v>
          </cell>
          <cell r="N302">
            <v>0.28354437999999998</v>
          </cell>
        </row>
        <row r="303">
          <cell r="A303" t="str">
            <v>WBC/RELEXT</v>
          </cell>
          <cell r="B303">
            <v>4.1223042505592836E-3</v>
          </cell>
          <cell r="C303">
            <v>2.0836129753914988E-3</v>
          </cell>
          <cell r="D303">
            <v>2.0942848620432511E-3</v>
          </cell>
          <cell r="E303">
            <v>2.4043139448173007E-3</v>
          </cell>
          <cell r="F303">
            <v>2.6127882177479494E-3</v>
          </cell>
          <cell r="G303">
            <v>2.9190357941834451E-3</v>
          </cell>
          <cell r="H303">
            <v>4.1018366890380308E-3</v>
          </cell>
          <cell r="I303">
            <v>2.0563460104399698E-3</v>
          </cell>
          <cell r="J303">
            <v>2.3601193139448171E-3</v>
          </cell>
          <cell r="K303">
            <v>2.5646286353467563E-3</v>
          </cell>
          <cell r="L303">
            <v>2.8644563758389264E-3</v>
          </cell>
          <cell r="M303">
            <v>4.0765525727069346E-3</v>
          </cell>
          <cell r="N303">
            <v>3.4260279642058161E-2</v>
          </cell>
        </row>
        <row r="304">
          <cell r="A304" t="str">
            <v>WEST/CONEA</v>
          </cell>
          <cell r="B304">
            <v>0</v>
          </cell>
          <cell r="D304">
            <v>5.2250177542480341</v>
          </cell>
          <cell r="H304">
            <v>0</v>
          </cell>
          <cell r="J304">
            <v>5.2250176908445347</v>
          </cell>
          <cell r="N304">
            <v>10.450035445092569</v>
          </cell>
        </row>
        <row r="305">
          <cell r="A305" t="str">
            <v>Total general</v>
          </cell>
          <cell r="B305">
            <v>215.98433290437839</v>
          </cell>
          <cell r="C305">
            <v>379.56423837416844</v>
          </cell>
          <cell r="D305">
            <v>307.47723338910885</v>
          </cell>
          <cell r="E305">
            <v>930.5400995564853</v>
          </cell>
          <cell r="F305">
            <v>903.93126517642622</v>
          </cell>
          <cell r="G305">
            <v>2101.0764897752797</v>
          </cell>
          <cell r="H305">
            <v>243.17527315669227</v>
          </cell>
          <cell r="I305">
            <v>2440.1834650021929</v>
          </cell>
          <cell r="J305">
            <v>307.18354081111096</v>
          </cell>
          <cell r="K305">
            <v>738.63219253072305</v>
          </cell>
          <cell r="L305">
            <v>258.70771084750749</v>
          </cell>
          <cell r="M305">
            <v>1184.7916724395416</v>
          </cell>
          <cell r="N305">
            <v>10011.247513963614</v>
          </cell>
        </row>
      </sheetData>
      <sheetData sheetId="7" refreshError="1"/>
      <sheetData sheetId="8" refreshError="1">
        <row r="5">
          <cell r="A5" t="str">
            <v>DNCI</v>
          </cell>
          <cell r="B5">
            <v>1</v>
          </cell>
          <cell r="C5">
            <v>2</v>
          </cell>
          <cell r="D5">
            <v>3</v>
          </cell>
          <cell r="E5">
            <v>4</v>
          </cell>
          <cell r="F5">
            <v>5</v>
          </cell>
          <cell r="G5">
            <v>6</v>
          </cell>
          <cell r="H5">
            <v>7</v>
          </cell>
          <cell r="I5">
            <v>8</v>
          </cell>
          <cell r="J5">
            <v>9</v>
          </cell>
          <cell r="K5">
            <v>10</v>
          </cell>
          <cell r="L5">
            <v>11</v>
          </cell>
          <cell r="M5">
            <v>12</v>
          </cell>
          <cell r="N5">
            <v>2010</v>
          </cell>
        </row>
        <row r="6">
          <cell r="A6">
            <v>1</v>
          </cell>
          <cell r="B6">
            <v>2</v>
          </cell>
          <cell r="C6">
            <v>3</v>
          </cell>
          <cell r="D6">
            <v>4</v>
          </cell>
          <cell r="E6">
            <v>5</v>
          </cell>
          <cell r="F6">
            <v>6</v>
          </cell>
          <cell r="G6">
            <v>7</v>
          </cell>
          <cell r="H6">
            <v>8</v>
          </cell>
          <cell r="I6">
            <v>9</v>
          </cell>
          <cell r="J6">
            <v>10</v>
          </cell>
          <cell r="K6">
            <v>11</v>
          </cell>
          <cell r="L6">
            <v>12</v>
          </cell>
          <cell r="M6">
            <v>13</v>
          </cell>
          <cell r="N6">
            <v>14</v>
          </cell>
        </row>
        <row r="7">
          <cell r="A7">
            <v>0</v>
          </cell>
          <cell r="D7">
            <v>0</v>
          </cell>
          <cell r="J7">
            <v>0</v>
          </cell>
          <cell r="N7">
            <v>0</v>
          </cell>
        </row>
        <row r="8">
          <cell r="A8" t="str">
            <v>AVAL 1/2005</v>
          </cell>
          <cell r="F8">
            <v>9.5522714099999995</v>
          </cell>
          <cell r="L8">
            <v>9.5522714099999995</v>
          </cell>
          <cell r="N8">
            <v>19.104542819999999</v>
          </cell>
        </row>
        <row r="9">
          <cell r="A9" t="str">
            <v>BD11-UCP</v>
          </cell>
          <cell r="B9">
            <v>31.516009686772943</v>
          </cell>
          <cell r="C9">
            <v>31.516009686772943</v>
          </cell>
          <cell r="D9">
            <v>31.516009686772943</v>
          </cell>
          <cell r="E9">
            <v>31.516009686772943</v>
          </cell>
          <cell r="F9">
            <v>31.516009686772943</v>
          </cell>
          <cell r="G9">
            <v>31.516009686772943</v>
          </cell>
          <cell r="H9">
            <v>31.516009686772943</v>
          </cell>
          <cell r="I9">
            <v>31.516009686772943</v>
          </cell>
          <cell r="J9">
            <v>31.516009686772943</v>
          </cell>
          <cell r="K9">
            <v>31.516009686772943</v>
          </cell>
          <cell r="L9">
            <v>31.516009686772943</v>
          </cell>
          <cell r="M9">
            <v>31.516009686772943</v>
          </cell>
          <cell r="N9">
            <v>378.19211624127524</v>
          </cell>
        </row>
        <row r="10">
          <cell r="A10" t="str">
            <v>BD12-I u$s</v>
          </cell>
          <cell r="C10">
            <v>0</v>
          </cell>
          <cell r="I10">
            <v>2028.7653298299999</v>
          </cell>
          <cell r="N10">
            <v>2028.7653298299999</v>
          </cell>
        </row>
        <row r="11">
          <cell r="A11" t="str">
            <v>BD13-u$s</v>
          </cell>
          <cell r="E11">
            <v>245.354375</v>
          </cell>
          <cell r="K11">
            <v>0</v>
          </cell>
          <cell r="N11">
            <v>245.354375</v>
          </cell>
        </row>
        <row r="12">
          <cell r="A12" t="str">
            <v>BERL/YACYRETA</v>
          </cell>
          <cell r="C12">
            <v>0.6140852269845295</v>
          </cell>
          <cell r="I12">
            <v>0.61408507481612984</v>
          </cell>
          <cell r="N12">
            <v>1.2281703018006593</v>
          </cell>
        </row>
        <row r="13">
          <cell r="A13" t="str">
            <v>BG05/17</v>
          </cell>
          <cell r="B13">
            <v>0</v>
          </cell>
          <cell r="H13">
            <v>0</v>
          </cell>
          <cell r="N13">
            <v>0</v>
          </cell>
        </row>
        <row r="14">
          <cell r="A14" t="str">
            <v>BG06/27</v>
          </cell>
          <cell r="D14">
            <v>0</v>
          </cell>
          <cell r="J14">
            <v>0</v>
          </cell>
          <cell r="N14">
            <v>0</v>
          </cell>
        </row>
        <row r="15">
          <cell r="A15" t="str">
            <v>BG08/19</v>
          </cell>
          <cell r="C15">
            <v>0</v>
          </cell>
          <cell r="I15">
            <v>0</v>
          </cell>
          <cell r="N15">
            <v>0</v>
          </cell>
        </row>
        <row r="16">
          <cell r="A16" t="str">
            <v>BG10/20</v>
          </cell>
          <cell r="C16">
            <v>0</v>
          </cell>
          <cell r="I16">
            <v>0</v>
          </cell>
          <cell r="N16">
            <v>0</v>
          </cell>
        </row>
        <row r="17">
          <cell r="A17" t="str">
            <v>BG11/10</v>
          </cell>
          <cell r="D17">
            <v>200.99799901</v>
          </cell>
          <cell r="N17">
            <v>200.99799901</v>
          </cell>
        </row>
        <row r="18">
          <cell r="A18" t="str">
            <v>BG12/15</v>
          </cell>
          <cell r="G18">
            <v>0</v>
          </cell>
          <cell r="M18">
            <v>0</v>
          </cell>
          <cell r="N18">
            <v>0</v>
          </cell>
        </row>
        <row r="19">
          <cell r="A19" t="str">
            <v>BG13/30</v>
          </cell>
          <cell r="B19">
            <v>0</v>
          </cell>
          <cell r="H19">
            <v>0</v>
          </cell>
          <cell r="N19">
            <v>0</v>
          </cell>
        </row>
        <row r="20">
          <cell r="A20" t="str">
            <v>BG14/31</v>
          </cell>
          <cell r="B20">
            <v>0</v>
          </cell>
          <cell r="H20">
            <v>0</v>
          </cell>
          <cell r="N20">
            <v>0</v>
          </cell>
        </row>
        <row r="21">
          <cell r="A21" t="str">
            <v>BG15/12</v>
          </cell>
          <cell r="C21">
            <v>0</v>
          </cell>
          <cell r="I21">
            <v>0</v>
          </cell>
          <cell r="N21">
            <v>0</v>
          </cell>
        </row>
        <row r="22">
          <cell r="A22" t="str">
            <v>BG18/18</v>
          </cell>
          <cell r="G22">
            <v>0</v>
          </cell>
          <cell r="M22">
            <v>0</v>
          </cell>
          <cell r="N22">
            <v>0</v>
          </cell>
        </row>
        <row r="23">
          <cell r="A23" t="str">
            <v>BG19/31</v>
          </cell>
          <cell r="G23">
            <v>0</v>
          </cell>
          <cell r="M23">
            <v>0</v>
          </cell>
          <cell r="N23">
            <v>0</v>
          </cell>
        </row>
        <row r="24">
          <cell r="A24" t="str">
            <v>BID 1008</v>
          </cell>
          <cell r="G24">
            <v>0.25392828099999998</v>
          </cell>
          <cell r="M24">
            <v>0.25392828099999998</v>
          </cell>
          <cell r="N24">
            <v>0.50785656199999996</v>
          </cell>
        </row>
        <row r="25">
          <cell r="A25" t="str">
            <v>BID 1021</v>
          </cell>
          <cell r="D25">
            <v>0.46444162999999999</v>
          </cell>
          <cell r="J25">
            <v>0.46444162999999999</v>
          </cell>
          <cell r="N25">
            <v>0.92888325999999999</v>
          </cell>
        </row>
        <row r="26">
          <cell r="A26" t="str">
            <v>BID 1031</v>
          </cell>
          <cell r="C26">
            <v>11.075883489000001</v>
          </cell>
          <cell r="I26">
            <v>11.075883489000001</v>
          </cell>
          <cell r="N26">
            <v>22.151766978000001</v>
          </cell>
        </row>
        <row r="27">
          <cell r="A27" t="str">
            <v>BID 1034</v>
          </cell>
          <cell r="F27">
            <v>2.8439293999999999</v>
          </cell>
          <cell r="L27">
            <v>2.8439293999999999</v>
          </cell>
          <cell r="N27">
            <v>5.6878587999999999</v>
          </cell>
        </row>
        <row r="28">
          <cell r="A28" t="str">
            <v>BID 1059</v>
          </cell>
          <cell r="C28">
            <v>6.1515114989999997</v>
          </cell>
          <cell r="I28">
            <v>6.1515114989999997</v>
          </cell>
          <cell r="N28">
            <v>12.303022997999999</v>
          </cell>
        </row>
        <row r="29">
          <cell r="A29" t="str">
            <v>BID 1060</v>
          </cell>
          <cell r="B29">
            <v>2.4386861500000001</v>
          </cell>
          <cell r="H29">
            <v>2.4386861500000001</v>
          </cell>
          <cell r="N29">
            <v>4.8773723000000002</v>
          </cell>
        </row>
        <row r="30">
          <cell r="A30" t="str">
            <v>BID 1068</v>
          </cell>
          <cell r="D30">
            <v>3.912179048</v>
          </cell>
          <cell r="J30">
            <v>3.912179048</v>
          </cell>
          <cell r="N30">
            <v>7.8243580960000001</v>
          </cell>
        </row>
        <row r="31">
          <cell r="A31" t="str">
            <v>BID 1082</v>
          </cell>
          <cell r="C31">
            <v>5.6778839999999997E-2</v>
          </cell>
          <cell r="I31">
            <v>5.6778839999999997E-2</v>
          </cell>
          <cell r="N31">
            <v>0.11355767999999999</v>
          </cell>
        </row>
        <row r="32">
          <cell r="A32" t="str">
            <v>BID 1111</v>
          </cell>
          <cell r="G32">
            <v>0.263009983</v>
          </cell>
          <cell r="M32">
            <v>0.263009983</v>
          </cell>
          <cell r="N32">
            <v>0.52601996600000001</v>
          </cell>
        </row>
        <row r="33">
          <cell r="A33" t="str">
            <v>BID 1118</v>
          </cell>
          <cell r="C33">
            <v>8.7049050640000001</v>
          </cell>
          <cell r="I33">
            <v>8.7049050640000001</v>
          </cell>
          <cell r="N33">
            <v>17.409810128</v>
          </cell>
        </row>
        <row r="34">
          <cell r="A34" t="str">
            <v>BID 1133</v>
          </cell>
          <cell r="B34">
            <v>5.7501847000000002E-2</v>
          </cell>
          <cell r="H34">
            <v>5.7501847000000002E-2</v>
          </cell>
          <cell r="N34">
            <v>0.115003694</v>
          </cell>
        </row>
        <row r="35">
          <cell r="A35" t="str">
            <v>BID 1134</v>
          </cell>
          <cell r="E35">
            <v>2.0127163449999999</v>
          </cell>
          <cell r="K35">
            <v>2.0127163449999999</v>
          </cell>
          <cell r="N35">
            <v>4.0254326899999997</v>
          </cell>
        </row>
        <row r="36">
          <cell r="A36" t="str">
            <v>BID 1164</v>
          </cell>
          <cell r="G36">
            <v>2.18081098</v>
          </cell>
          <cell r="M36">
            <v>2.18081098</v>
          </cell>
          <cell r="N36">
            <v>4.3616219599999999</v>
          </cell>
        </row>
        <row r="37">
          <cell r="A37" t="str">
            <v>BID 1192</v>
          </cell>
          <cell r="D37">
            <v>0.67382005299999992</v>
          </cell>
          <cell r="J37">
            <v>0.67382005299999992</v>
          </cell>
          <cell r="N37">
            <v>1.3476401059999998</v>
          </cell>
        </row>
        <row r="38">
          <cell r="A38" t="str">
            <v>BID 1193</v>
          </cell>
          <cell r="D38">
            <v>2.2350046610000001</v>
          </cell>
          <cell r="J38">
            <v>2.2350046610000001</v>
          </cell>
          <cell r="N38">
            <v>4.4700093220000001</v>
          </cell>
        </row>
        <row r="39">
          <cell r="A39" t="str">
            <v>BID 1201</v>
          </cell>
          <cell r="F39">
            <v>4.5935004699999995</v>
          </cell>
          <cell r="L39">
            <v>4.5935004699999995</v>
          </cell>
          <cell r="N39">
            <v>9.187000939999999</v>
          </cell>
        </row>
        <row r="40">
          <cell r="A40" t="str">
            <v>BID 1206</v>
          </cell>
          <cell r="D40">
            <v>7.012749800000001E-2</v>
          </cell>
          <cell r="J40">
            <v>7.012749800000001E-2</v>
          </cell>
          <cell r="N40">
            <v>0.14025499600000002</v>
          </cell>
        </row>
        <row r="41">
          <cell r="A41" t="str">
            <v>BID 1279</v>
          </cell>
          <cell r="E41">
            <v>4.1873463999999999E-2</v>
          </cell>
          <cell r="K41">
            <v>4.1873463999999999E-2</v>
          </cell>
          <cell r="N41">
            <v>8.3746927999999998E-2</v>
          </cell>
        </row>
        <row r="42">
          <cell r="A42" t="str">
            <v>BID 1287</v>
          </cell>
          <cell r="B42">
            <v>6.3920420769999993</v>
          </cell>
          <cell r="H42">
            <v>6.3920420769999993</v>
          </cell>
          <cell r="N42">
            <v>12.784084153999999</v>
          </cell>
        </row>
        <row r="43">
          <cell r="A43" t="str">
            <v>BID 1294</v>
          </cell>
          <cell r="F43">
            <v>1.6964284999999999E-2</v>
          </cell>
          <cell r="L43">
            <v>1.6964284999999999E-2</v>
          </cell>
          <cell r="N43">
            <v>3.3928569999999998E-2</v>
          </cell>
        </row>
        <row r="44">
          <cell r="A44" t="str">
            <v>BID 1295</v>
          </cell>
          <cell r="C44">
            <v>13.33333333</v>
          </cell>
          <cell r="I44">
            <v>13.33333333</v>
          </cell>
          <cell r="N44">
            <v>26.666666660000001</v>
          </cell>
        </row>
        <row r="45">
          <cell r="A45" t="str">
            <v>BID 1307</v>
          </cell>
          <cell r="E45">
            <v>0.45390237</v>
          </cell>
          <cell r="K45">
            <v>0.45390237</v>
          </cell>
          <cell r="N45">
            <v>0.90780474</v>
          </cell>
        </row>
        <row r="46">
          <cell r="A46" t="str">
            <v>BID 1324</v>
          </cell>
          <cell r="G46">
            <v>16.666666670000001</v>
          </cell>
          <cell r="M46">
            <v>16.666666670000001</v>
          </cell>
          <cell r="N46">
            <v>33.333333340000003</v>
          </cell>
        </row>
        <row r="47">
          <cell r="A47" t="str">
            <v>BID 1325</v>
          </cell>
          <cell r="G47">
            <v>4.2865400000000005E-2</v>
          </cell>
          <cell r="M47">
            <v>4.2865400000000005E-2</v>
          </cell>
          <cell r="N47">
            <v>8.573080000000001E-2</v>
          </cell>
        </row>
        <row r="48">
          <cell r="A48" t="str">
            <v>BID 1341</v>
          </cell>
          <cell r="D48">
            <v>16.666666670000001</v>
          </cell>
          <cell r="J48">
            <v>16.666666670000001</v>
          </cell>
          <cell r="N48">
            <v>33.333333340000003</v>
          </cell>
        </row>
        <row r="49">
          <cell r="A49" t="str">
            <v>BID 1345</v>
          </cell>
          <cell r="F49">
            <v>3.9461265679999999</v>
          </cell>
          <cell r="L49">
            <v>3.9461265679999999</v>
          </cell>
          <cell r="N49">
            <v>7.8922531359999999</v>
          </cell>
        </row>
        <row r="50">
          <cell r="A50" t="str">
            <v>BID 1463</v>
          </cell>
          <cell r="D50">
            <v>0.10913594</v>
          </cell>
          <cell r="J50">
            <v>0.10913594</v>
          </cell>
          <cell r="N50">
            <v>0.21827188</v>
          </cell>
        </row>
        <row r="51">
          <cell r="A51" t="str">
            <v>BID 1464</v>
          </cell>
          <cell r="F51">
            <v>0.13333333300000003</v>
          </cell>
          <cell r="L51">
            <v>0.13333333300000003</v>
          </cell>
          <cell r="N51">
            <v>0.26666666600000005</v>
          </cell>
        </row>
        <row r="52">
          <cell r="A52" t="str">
            <v>BID 1465</v>
          </cell>
          <cell r="G52">
            <v>0.209765074</v>
          </cell>
          <cell r="M52">
            <v>0.209765074</v>
          </cell>
          <cell r="N52">
            <v>0.41953014799999999</v>
          </cell>
        </row>
        <row r="53">
          <cell r="A53" t="str">
            <v>BID 1575</v>
          </cell>
          <cell r="F53">
            <v>1.1637359E-2</v>
          </cell>
          <cell r="L53">
            <v>1.1637359E-2</v>
          </cell>
          <cell r="N53">
            <v>2.3274718E-2</v>
          </cell>
        </row>
        <row r="54">
          <cell r="A54" t="str">
            <v>BID 1588</v>
          </cell>
          <cell r="C54">
            <v>0</v>
          </cell>
          <cell r="I54">
            <v>0</v>
          </cell>
          <cell r="N54">
            <v>0</v>
          </cell>
        </row>
        <row r="55">
          <cell r="A55" t="str">
            <v>BID 1603</v>
          </cell>
          <cell r="F55">
            <v>0</v>
          </cell>
          <cell r="L55">
            <v>8.0000000000000002E-3</v>
          </cell>
          <cell r="N55">
            <v>8.0000000000000002E-3</v>
          </cell>
        </row>
        <row r="56">
          <cell r="A56" t="str">
            <v>BID 1606</v>
          </cell>
          <cell r="G56">
            <v>5</v>
          </cell>
          <cell r="M56">
            <v>5</v>
          </cell>
          <cell r="N56">
            <v>10</v>
          </cell>
        </row>
        <row r="57">
          <cell r="A57" t="str">
            <v>BID 1640</v>
          </cell>
          <cell r="C57">
            <v>0</v>
          </cell>
          <cell r="I57">
            <v>0</v>
          </cell>
          <cell r="N57">
            <v>0</v>
          </cell>
        </row>
        <row r="58">
          <cell r="A58" t="str">
            <v>BID 1648</v>
          </cell>
          <cell r="C58">
            <v>0</v>
          </cell>
          <cell r="I58">
            <v>0</v>
          </cell>
          <cell r="N58">
            <v>0</v>
          </cell>
        </row>
        <row r="59">
          <cell r="A59" t="str">
            <v>BID 1669</v>
          </cell>
          <cell r="D59">
            <v>1.59090909</v>
          </cell>
          <cell r="J59">
            <v>1.59090909</v>
          </cell>
          <cell r="N59">
            <v>3.1818181800000001</v>
          </cell>
        </row>
        <row r="60">
          <cell r="A60" t="str">
            <v>BID 1720</v>
          </cell>
          <cell r="F60">
            <v>0</v>
          </cell>
          <cell r="L60">
            <v>0</v>
          </cell>
          <cell r="N60">
            <v>0</v>
          </cell>
        </row>
        <row r="61">
          <cell r="A61" t="str">
            <v>BID 1728</v>
          </cell>
          <cell r="C61">
            <v>0</v>
          </cell>
          <cell r="I61">
            <v>0</v>
          </cell>
          <cell r="N61">
            <v>0</v>
          </cell>
        </row>
        <row r="62">
          <cell r="A62" t="str">
            <v>BID 206</v>
          </cell>
          <cell r="B62">
            <v>3.8783748780996987</v>
          </cell>
          <cell r="H62">
            <v>3.8783748780996987</v>
          </cell>
          <cell r="N62">
            <v>7.7567497561993974</v>
          </cell>
        </row>
        <row r="63">
          <cell r="A63" t="str">
            <v>BID 4</v>
          </cell>
          <cell r="C63">
            <v>8.3452610872675245E-3</v>
          </cell>
          <cell r="I63">
            <v>8.3452610872675245E-3</v>
          </cell>
          <cell r="N63">
            <v>1.6690522174535049E-2</v>
          </cell>
        </row>
        <row r="64">
          <cell r="A64" t="str">
            <v>BID 514</v>
          </cell>
          <cell r="B64">
            <v>4.1075199999999999E-2</v>
          </cell>
          <cell r="H64">
            <v>4.1075199999999999E-2</v>
          </cell>
          <cell r="N64">
            <v>8.2150399999999998E-2</v>
          </cell>
        </row>
        <row r="65">
          <cell r="A65" t="str">
            <v>BID 515</v>
          </cell>
          <cell r="D65">
            <v>1.7047269221531274</v>
          </cell>
          <cell r="J65">
            <v>1.7047269221531274</v>
          </cell>
          <cell r="N65">
            <v>3.4094538443062548</v>
          </cell>
        </row>
        <row r="66">
          <cell r="A66" t="str">
            <v>BID 516</v>
          </cell>
          <cell r="D66">
            <v>1.2910793845001831</v>
          </cell>
          <cell r="J66">
            <v>1.2910793845001831</v>
          </cell>
          <cell r="N66">
            <v>2.5821587690003662</v>
          </cell>
        </row>
        <row r="67">
          <cell r="A67" t="str">
            <v>BID 545</v>
          </cell>
          <cell r="F67">
            <v>1.8801311649963943</v>
          </cell>
          <cell r="L67">
            <v>1.8801311649963943</v>
          </cell>
          <cell r="N67">
            <v>3.7602623299927886</v>
          </cell>
        </row>
        <row r="68">
          <cell r="A68" t="str">
            <v>BID 553</v>
          </cell>
          <cell r="B68">
            <v>0.12953157046024144</v>
          </cell>
          <cell r="H68">
            <v>0.12953157046024144</v>
          </cell>
          <cell r="N68">
            <v>0.25906314092048288</v>
          </cell>
        </row>
        <row r="69">
          <cell r="A69" t="str">
            <v>BID 583</v>
          </cell>
          <cell r="E69">
            <v>9.1394014744735905</v>
          </cell>
          <cell r="N69">
            <v>9.1394014744735905</v>
          </cell>
        </row>
        <row r="70">
          <cell r="A70" t="str">
            <v>BID 618</v>
          </cell>
          <cell r="D70">
            <v>1.7325243880385215</v>
          </cell>
          <cell r="J70">
            <v>1.7325243880385215</v>
          </cell>
          <cell r="N70">
            <v>3.465048776077043</v>
          </cell>
        </row>
        <row r="71">
          <cell r="A71" t="str">
            <v>BID 619</v>
          </cell>
          <cell r="D71">
            <v>13.187429206456367</v>
          </cell>
          <cell r="J71">
            <v>13.187429206456367</v>
          </cell>
          <cell r="N71">
            <v>26.374858412912733</v>
          </cell>
        </row>
        <row r="72">
          <cell r="A72" t="str">
            <v>BID 621</v>
          </cell>
          <cell r="B72">
            <v>2.0743728840503035</v>
          </cell>
          <cell r="H72">
            <v>2.0743728840503035</v>
          </cell>
          <cell r="N72">
            <v>4.148745768100607</v>
          </cell>
        </row>
        <row r="73">
          <cell r="A73" t="str">
            <v>BID 633</v>
          </cell>
          <cell r="F73">
            <v>11.528957198916661</v>
          </cell>
          <cell r="L73">
            <v>11.528957198916661</v>
          </cell>
          <cell r="N73">
            <v>23.057914397833322</v>
          </cell>
        </row>
        <row r="74">
          <cell r="A74" t="str">
            <v>BID 643</v>
          </cell>
          <cell r="E74">
            <v>1.04381184285614</v>
          </cell>
          <cell r="K74">
            <v>1.04381184285614</v>
          </cell>
          <cell r="N74">
            <v>2.0876236857122801</v>
          </cell>
        </row>
        <row r="75">
          <cell r="A75" t="str">
            <v>BID 682</v>
          </cell>
          <cell r="E75">
            <v>10.1105462859291</v>
          </cell>
          <cell r="K75">
            <v>10.1105462859291</v>
          </cell>
          <cell r="N75">
            <v>20.2210925718582</v>
          </cell>
        </row>
        <row r="76">
          <cell r="A76" t="str">
            <v>BID 684</v>
          </cell>
          <cell r="E76">
            <v>0.12065923179721856</v>
          </cell>
          <cell r="K76">
            <v>0.12065923179721856</v>
          </cell>
          <cell r="N76">
            <v>0.24131846359443712</v>
          </cell>
        </row>
        <row r="77">
          <cell r="A77" t="str">
            <v>BID 733</v>
          </cell>
          <cell r="G77">
            <v>12.189121008507977</v>
          </cell>
          <cell r="M77">
            <v>12.189121008507977</v>
          </cell>
          <cell r="N77">
            <v>24.378242017015953</v>
          </cell>
        </row>
        <row r="78">
          <cell r="A78" t="str">
            <v>BID 734</v>
          </cell>
          <cell r="G78">
            <v>14.171564800577604</v>
          </cell>
          <cell r="M78">
            <v>14.171564800577604</v>
          </cell>
          <cell r="N78">
            <v>28.343129601155209</v>
          </cell>
        </row>
        <row r="79">
          <cell r="A79" t="str">
            <v>BID 740</v>
          </cell>
          <cell r="B79">
            <v>0.77468700912989041</v>
          </cell>
          <cell r="H79">
            <v>0.77468700912989041</v>
          </cell>
          <cell r="N79">
            <v>1.5493740182597808</v>
          </cell>
        </row>
        <row r="80">
          <cell r="A80" t="str">
            <v>BID 760</v>
          </cell>
          <cell r="B80">
            <v>4.6298593297660897</v>
          </cell>
          <cell r="H80">
            <v>4.6298593297660897</v>
          </cell>
          <cell r="N80">
            <v>9.2597186595321794</v>
          </cell>
        </row>
        <row r="81">
          <cell r="A81" t="str">
            <v>BID 768</v>
          </cell>
          <cell r="D81">
            <v>0.18026762619099293</v>
          </cell>
          <cell r="J81">
            <v>0.18026762619099293</v>
          </cell>
          <cell r="N81">
            <v>0.36053525238198586</v>
          </cell>
        </row>
        <row r="82">
          <cell r="A82" t="str">
            <v>BID 795</v>
          </cell>
          <cell r="D82">
            <v>13.01032527735781</v>
          </cell>
          <cell r="J82">
            <v>13.01032527735781</v>
          </cell>
          <cell r="N82">
            <v>26.020650554715619</v>
          </cell>
        </row>
        <row r="83">
          <cell r="A83" t="str">
            <v>BID 797</v>
          </cell>
          <cell r="D83">
            <v>6.8472577171047897</v>
          </cell>
          <cell r="J83">
            <v>6.8472577171047897</v>
          </cell>
          <cell r="N83">
            <v>13.694515434209579</v>
          </cell>
        </row>
        <row r="84">
          <cell r="A84" t="str">
            <v>BID 802</v>
          </cell>
          <cell r="D84">
            <v>3.2685349680463642</v>
          </cell>
          <cell r="J84">
            <v>3.2685349680463642</v>
          </cell>
          <cell r="N84">
            <v>6.5370699360927285</v>
          </cell>
        </row>
        <row r="85">
          <cell r="A85" t="str">
            <v>BID 816</v>
          </cell>
          <cell r="G85">
            <v>4.2490547579764302</v>
          </cell>
          <cell r="M85">
            <v>4.2490547579764302</v>
          </cell>
          <cell r="N85">
            <v>8.4981095159528603</v>
          </cell>
        </row>
        <row r="86">
          <cell r="A86" t="str">
            <v>BID 826</v>
          </cell>
          <cell r="B86">
            <v>1.9395782083504434</v>
          </cell>
          <cell r="H86">
            <v>1.9395782083504434</v>
          </cell>
          <cell r="N86">
            <v>3.8791564167008867</v>
          </cell>
        </row>
        <row r="87">
          <cell r="A87" t="str">
            <v>BID 830</v>
          </cell>
          <cell r="G87">
            <v>6.0434495559200032</v>
          </cell>
          <cell r="M87">
            <v>6.0434495559200032</v>
          </cell>
          <cell r="N87">
            <v>12.086899111840006</v>
          </cell>
        </row>
        <row r="88">
          <cell r="A88" t="str">
            <v>BID 845</v>
          </cell>
          <cell r="E88">
            <v>13.064669210892399</v>
          </cell>
          <cell r="K88">
            <v>13.064669210892399</v>
          </cell>
          <cell r="N88">
            <v>26.129338421784798</v>
          </cell>
        </row>
        <row r="89">
          <cell r="A89" t="str">
            <v>BID 855</v>
          </cell>
          <cell r="C89">
            <v>0.84320547999999995</v>
          </cell>
          <cell r="I89">
            <v>0.84320547999999995</v>
          </cell>
          <cell r="N89">
            <v>1.6864109599999999</v>
          </cell>
        </row>
        <row r="90">
          <cell r="A90" t="str">
            <v>BID 857</v>
          </cell>
          <cell r="G90">
            <v>7.7743558586507291</v>
          </cell>
          <cell r="M90">
            <v>8.190274565545705</v>
          </cell>
          <cell r="N90">
            <v>15.964630424196434</v>
          </cell>
        </row>
        <row r="91">
          <cell r="A91" t="str">
            <v>BID 863</v>
          </cell>
          <cell r="E91">
            <v>2.1218089999999998E-2</v>
          </cell>
          <cell r="K91">
            <v>2.1218089999999998E-2</v>
          </cell>
          <cell r="N91">
            <v>4.2436179999999997E-2</v>
          </cell>
        </row>
        <row r="92">
          <cell r="A92" t="str">
            <v>BID 865</v>
          </cell>
          <cell r="G92">
            <v>36.642372262914982</v>
          </cell>
          <cell r="N92">
            <v>36.642372262914982</v>
          </cell>
        </row>
        <row r="93">
          <cell r="A93" t="str">
            <v>BID 867</v>
          </cell>
          <cell r="E93">
            <v>0.47034197999999999</v>
          </cell>
          <cell r="K93">
            <v>0.47034197999999999</v>
          </cell>
          <cell r="N93">
            <v>0.94068395999999999</v>
          </cell>
        </row>
        <row r="94">
          <cell r="A94" t="str">
            <v>BID 871</v>
          </cell>
          <cell r="G94">
            <v>13.219896039832236</v>
          </cell>
          <cell r="M94">
            <v>13.219896039832236</v>
          </cell>
          <cell r="N94">
            <v>26.439792079664471</v>
          </cell>
        </row>
        <row r="95">
          <cell r="A95" t="str">
            <v>BID 899</v>
          </cell>
          <cell r="D95">
            <v>5.3962031835966302</v>
          </cell>
          <cell r="G95">
            <v>4.2407410000000006E-2</v>
          </cell>
          <cell r="J95">
            <v>5.3962031835966302</v>
          </cell>
          <cell r="M95">
            <v>4.2407410000000006E-2</v>
          </cell>
          <cell r="N95">
            <v>10.87722118719326</v>
          </cell>
        </row>
        <row r="96">
          <cell r="A96" t="str">
            <v>BID 907</v>
          </cell>
          <cell r="D96">
            <v>0.64739437</v>
          </cell>
          <cell r="J96">
            <v>0.64739437</v>
          </cell>
          <cell r="N96">
            <v>1.29478874</v>
          </cell>
        </row>
        <row r="97">
          <cell r="A97" t="str">
            <v>BID 925</v>
          </cell>
          <cell r="G97">
            <v>0.47286607000000003</v>
          </cell>
          <cell r="M97">
            <v>0.47286607000000003</v>
          </cell>
          <cell r="N97">
            <v>0.94573214000000005</v>
          </cell>
        </row>
        <row r="98">
          <cell r="A98" t="str">
            <v>BID 925/OC</v>
          </cell>
          <cell r="D98">
            <v>0.60041202000000005</v>
          </cell>
          <cell r="J98">
            <v>0.60041202000000005</v>
          </cell>
          <cell r="N98">
            <v>1.2008240400000001</v>
          </cell>
        </row>
        <row r="99">
          <cell r="A99" t="str">
            <v>BID 932</v>
          </cell>
          <cell r="G99">
            <v>0.9375</v>
          </cell>
          <cell r="M99">
            <v>0.9375</v>
          </cell>
          <cell r="N99">
            <v>1.875</v>
          </cell>
        </row>
        <row r="100">
          <cell r="A100" t="str">
            <v>BID 940</v>
          </cell>
          <cell r="C100">
            <v>2.8743818010000002</v>
          </cell>
          <cell r="I100">
            <v>2.8743818010000002</v>
          </cell>
          <cell r="N100">
            <v>5.7487636020000004</v>
          </cell>
        </row>
        <row r="101">
          <cell r="A101" t="str">
            <v>BID 961</v>
          </cell>
          <cell r="G101">
            <v>15.962</v>
          </cell>
          <cell r="M101">
            <v>15.962</v>
          </cell>
          <cell r="N101">
            <v>31.923999999999999</v>
          </cell>
        </row>
        <row r="102">
          <cell r="A102" t="str">
            <v>BID 962</v>
          </cell>
          <cell r="C102">
            <v>1.8667207849999998</v>
          </cell>
          <cell r="I102">
            <v>1.8667207849999998</v>
          </cell>
          <cell r="N102">
            <v>3.7334415699999997</v>
          </cell>
        </row>
        <row r="103">
          <cell r="A103" t="str">
            <v>BID 979</v>
          </cell>
          <cell r="C103">
            <v>11.957081070000001</v>
          </cell>
          <cell r="I103">
            <v>11.957081070000001</v>
          </cell>
          <cell r="N103">
            <v>23.914162140000002</v>
          </cell>
        </row>
        <row r="104">
          <cell r="A104" t="str">
            <v>BID 989</v>
          </cell>
          <cell r="D104">
            <v>0.84563053200000005</v>
          </cell>
          <cell r="J104">
            <v>0.84563053200000005</v>
          </cell>
          <cell r="N104">
            <v>1.6912610640000001</v>
          </cell>
        </row>
        <row r="105">
          <cell r="A105" t="str">
            <v>BID 996</v>
          </cell>
          <cell r="D105">
            <v>0.45856140999999995</v>
          </cell>
          <cell r="J105">
            <v>0.45856140999999995</v>
          </cell>
          <cell r="N105">
            <v>0.91712281999999989</v>
          </cell>
        </row>
        <row r="106">
          <cell r="A106" t="str">
            <v>BID CBA</v>
          </cell>
          <cell r="F106">
            <v>3.4901053700000002</v>
          </cell>
          <cell r="L106">
            <v>3.4901053700000002</v>
          </cell>
          <cell r="N106">
            <v>6.9802107400000004</v>
          </cell>
        </row>
        <row r="107">
          <cell r="A107" t="str">
            <v>BIRF 302</v>
          </cell>
          <cell r="G107">
            <v>0.19843764999999999</v>
          </cell>
          <cell r="N107">
            <v>0.19843764999999999</v>
          </cell>
        </row>
        <row r="108">
          <cell r="A108" t="str">
            <v>BIRF 343</v>
          </cell>
          <cell r="B108">
            <v>0.16968696999999999</v>
          </cell>
          <cell r="N108">
            <v>0.16968696999999999</v>
          </cell>
        </row>
        <row r="109">
          <cell r="A109" t="str">
            <v>BIRF 3556</v>
          </cell>
          <cell r="B109">
            <v>17.68</v>
          </cell>
          <cell r="N109">
            <v>17.68</v>
          </cell>
        </row>
        <row r="110">
          <cell r="A110" t="str">
            <v>BIRF 3836</v>
          </cell>
          <cell r="D110">
            <v>15</v>
          </cell>
          <cell r="N110">
            <v>15</v>
          </cell>
        </row>
        <row r="111">
          <cell r="A111" t="str">
            <v>BIRF 3860</v>
          </cell>
          <cell r="F111">
            <v>9.7569897099999991</v>
          </cell>
          <cell r="N111">
            <v>9.7569897099999991</v>
          </cell>
        </row>
        <row r="112">
          <cell r="A112" t="str">
            <v>BIRF 3877</v>
          </cell>
          <cell r="E112">
            <v>11.00274608</v>
          </cell>
          <cell r="N112">
            <v>11.00274608</v>
          </cell>
        </row>
        <row r="113">
          <cell r="A113" t="str">
            <v>BIRF 3878</v>
          </cell>
          <cell r="C113">
            <v>25</v>
          </cell>
          <cell r="I113">
            <v>25</v>
          </cell>
          <cell r="N113">
            <v>50</v>
          </cell>
        </row>
        <row r="114">
          <cell r="A114" t="str">
            <v>BIRF 3921</v>
          </cell>
          <cell r="E114">
            <v>6.4135</v>
          </cell>
          <cell r="K114">
            <v>6.4156897400000004</v>
          </cell>
          <cell r="N114">
            <v>12.82918974</v>
          </cell>
        </row>
        <row r="115">
          <cell r="A115" t="str">
            <v>BIRF 3926</v>
          </cell>
          <cell r="C115">
            <v>9.2222222200000008</v>
          </cell>
          <cell r="I115">
            <v>9.2222222200000008</v>
          </cell>
          <cell r="N115">
            <v>18.444444440000002</v>
          </cell>
        </row>
        <row r="116">
          <cell r="A116" t="str">
            <v>BIRF 3927</v>
          </cell>
          <cell r="E116">
            <v>1.3862619600000001</v>
          </cell>
          <cell r="K116">
            <v>1.3716345699999999</v>
          </cell>
          <cell r="N116">
            <v>2.75789653</v>
          </cell>
        </row>
        <row r="117">
          <cell r="A117" t="str">
            <v>BIRF 3931</v>
          </cell>
          <cell r="D117">
            <v>3.7231199999999998</v>
          </cell>
          <cell r="J117">
            <v>3.7268513200000002</v>
          </cell>
          <cell r="N117">
            <v>7.4499713199999995</v>
          </cell>
        </row>
        <row r="118">
          <cell r="A118" t="str">
            <v>BIRF 3948</v>
          </cell>
          <cell r="D118">
            <v>0.50370000000000004</v>
          </cell>
          <cell r="J118">
            <v>0.50416183999999997</v>
          </cell>
          <cell r="N118">
            <v>1.0078618399999999</v>
          </cell>
        </row>
        <row r="119">
          <cell r="A119" t="str">
            <v>BIRF 3957</v>
          </cell>
          <cell r="C119">
            <v>1.3919320399999999</v>
          </cell>
          <cell r="I119">
            <v>0.54638030999999998</v>
          </cell>
          <cell r="N119">
            <v>1.9383123499999999</v>
          </cell>
        </row>
        <row r="120">
          <cell r="A120" t="str">
            <v>BIRF 3958</v>
          </cell>
          <cell r="C120">
            <v>0.50390143799999998</v>
          </cell>
          <cell r="I120">
            <v>0.50390143799999998</v>
          </cell>
          <cell r="N120">
            <v>1.007802876</v>
          </cell>
        </row>
        <row r="121">
          <cell r="A121" t="str">
            <v>BIRF 3960</v>
          </cell>
          <cell r="E121">
            <v>1.1284000000000001</v>
          </cell>
          <cell r="K121">
            <v>1.1289533999999999</v>
          </cell>
          <cell r="N121">
            <v>2.2573534</v>
          </cell>
        </row>
        <row r="122">
          <cell r="A122" t="str">
            <v>BIRF 3971</v>
          </cell>
          <cell r="F122">
            <v>4.6810999999999998</v>
          </cell>
          <cell r="L122">
            <v>4.6819974599999998</v>
          </cell>
          <cell r="N122">
            <v>9.3630974599999988</v>
          </cell>
        </row>
        <row r="123">
          <cell r="A123" t="str">
            <v>BIRF 4003</v>
          </cell>
          <cell r="B123">
            <v>5</v>
          </cell>
          <cell r="H123">
            <v>5</v>
          </cell>
          <cell r="N123">
            <v>10</v>
          </cell>
        </row>
        <row r="124">
          <cell r="A124" t="str">
            <v>BIRF 4004</v>
          </cell>
          <cell r="B124">
            <v>1.20150504</v>
          </cell>
          <cell r="H124">
            <v>1.20150504</v>
          </cell>
          <cell r="N124">
            <v>2.40301008</v>
          </cell>
        </row>
        <row r="125">
          <cell r="A125" t="str">
            <v>BIRF 4085</v>
          </cell>
          <cell r="E125">
            <v>0.397137132</v>
          </cell>
          <cell r="K125">
            <v>0.397137132</v>
          </cell>
          <cell r="N125">
            <v>0.79427426400000001</v>
          </cell>
        </row>
        <row r="126">
          <cell r="A126" t="str">
            <v>BIRF 4093</v>
          </cell>
          <cell r="D126">
            <v>15</v>
          </cell>
          <cell r="J126">
            <v>15</v>
          </cell>
          <cell r="N126">
            <v>30</v>
          </cell>
        </row>
        <row r="127">
          <cell r="A127" t="str">
            <v>BIRF 4116</v>
          </cell>
          <cell r="C127">
            <v>15</v>
          </cell>
          <cell r="I127">
            <v>15</v>
          </cell>
          <cell r="N127">
            <v>30</v>
          </cell>
        </row>
        <row r="128">
          <cell r="A128" t="str">
            <v>BIRF 4117</v>
          </cell>
          <cell r="C128">
            <v>9.6813540490000012</v>
          </cell>
          <cell r="I128">
            <v>9.6813540490000012</v>
          </cell>
          <cell r="N128">
            <v>19.362708098000002</v>
          </cell>
        </row>
        <row r="129">
          <cell r="A129" t="str">
            <v>BIRF 4131</v>
          </cell>
          <cell r="E129">
            <v>1</v>
          </cell>
          <cell r="K129">
            <v>1</v>
          </cell>
          <cell r="N129">
            <v>2</v>
          </cell>
        </row>
        <row r="130">
          <cell r="A130" t="str">
            <v>BIRF 4150</v>
          </cell>
          <cell r="D130">
            <v>4.8123808830000003</v>
          </cell>
          <cell r="J130">
            <v>4.8123808830000003</v>
          </cell>
          <cell r="N130">
            <v>9.6247617660000007</v>
          </cell>
        </row>
        <row r="131">
          <cell r="A131" t="str">
            <v>BIRF 4163</v>
          </cell>
          <cell r="G131">
            <v>8.1042101019999997</v>
          </cell>
          <cell r="M131">
            <v>8.1042101019999997</v>
          </cell>
          <cell r="N131">
            <v>16.208420203999999</v>
          </cell>
        </row>
        <row r="132">
          <cell r="A132" t="str">
            <v>BIRF 4164</v>
          </cell>
          <cell r="B132">
            <v>5</v>
          </cell>
          <cell r="H132">
            <v>5</v>
          </cell>
          <cell r="N132">
            <v>10</v>
          </cell>
        </row>
        <row r="133">
          <cell r="A133" t="str">
            <v>BIRF 4168</v>
          </cell>
          <cell r="G133">
            <v>0.74906126000000006</v>
          </cell>
          <cell r="M133">
            <v>0.74906126000000006</v>
          </cell>
          <cell r="N133">
            <v>1.4981225200000001</v>
          </cell>
        </row>
        <row r="134">
          <cell r="A134" t="str">
            <v>BIRF 4195</v>
          </cell>
          <cell r="D134">
            <v>9.9977800000000006</v>
          </cell>
          <cell r="J134">
            <v>9.9977800000000006</v>
          </cell>
          <cell r="N134">
            <v>19.995560000000001</v>
          </cell>
        </row>
        <row r="135">
          <cell r="A135" t="str">
            <v>BIRF 421</v>
          </cell>
          <cell r="D135">
            <v>7.8998523000000001E-2</v>
          </cell>
          <cell r="J135">
            <v>7.8998523000000001E-2</v>
          </cell>
          <cell r="N135">
            <v>0.157997046</v>
          </cell>
        </row>
        <row r="136">
          <cell r="A136" t="str">
            <v>BIRF 4212</v>
          </cell>
          <cell r="D136">
            <v>3.5251438990000001</v>
          </cell>
          <cell r="J136">
            <v>3.5251438990000001</v>
          </cell>
          <cell r="N136">
            <v>7.0502877980000003</v>
          </cell>
        </row>
        <row r="137">
          <cell r="A137" t="str">
            <v>BIRF 4218</v>
          </cell>
          <cell r="F137">
            <v>2.4998999999999998</v>
          </cell>
          <cell r="L137">
            <v>2.4998999999999998</v>
          </cell>
          <cell r="N137">
            <v>4.9997999999999996</v>
          </cell>
        </row>
        <row r="138">
          <cell r="A138" t="str">
            <v>BIRF 4219</v>
          </cell>
          <cell r="F138">
            <v>3.75</v>
          </cell>
          <cell r="L138">
            <v>3.75</v>
          </cell>
          <cell r="N138">
            <v>7.5</v>
          </cell>
        </row>
        <row r="139">
          <cell r="A139" t="str">
            <v>BIRF 4220</v>
          </cell>
          <cell r="F139">
            <v>1.7499</v>
          </cell>
          <cell r="L139">
            <v>1.7499</v>
          </cell>
          <cell r="N139">
            <v>3.4998</v>
          </cell>
        </row>
        <row r="140">
          <cell r="A140" t="str">
            <v>BIRF 4221</v>
          </cell>
          <cell r="F140">
            <v>5</v>
          </cell>
          <cell r="L140">
            <v>5</v>
          </cell>
          <cell r="N140">
            <v>10</v>
          </cell>
        </row>
        <row r="141">
          <cell r="A141" t="str">
            <v>BIRF 4273</v>
          </cell>
          <cell r="C141">
            <v>1.8156000000000001</v>
          </cell>
          <cell r="I141">
            <v>1.8156000000000001</v>
          </cell>
          <cell r="N141">
            <v>3.6312000000000002</v>
          </cell>
        </row>
        <row r="142">
          <cell r="A142" t="str">
            <v>BIRF 4281</v>
          </cell>
          <cell r="E142">
            <v>0.29851</v>
          </cell>
          <cell r="K142">
            <v>0.29851</v>
          </cell>
          <cell r="N142">
            <v>0.59702</v>
          </cell>
        </row>
        <row r="143">
          <cell r="A143" t="str">
            <v>BIRF 4282</v>
          </cell>
          <cell r="D143">
            <v>1.3681000000000001</v>
          </cell>
          <cell r="J143">
            <v>1.3681000000000001</v>
          </cell>
          <cell r="N143">
            <v>2.7362000000000002</v>
          </cell>
        </row>
        <row r="144">
          <cell r="A144" t="str">
            <v>BIRF 4295</v>
          </cell>
          <cell r="F144">
            <v>22.408073509000001</v>
          </cell>
          <cell r="L144">
            <v>22.408073509000001</v>
          </cell>
          <cell r="N144">
            <v>44.816147018000002</v>
          </cell>
        </row>
        <row r="145">
          <cell r="A145" t="str">
            <v>BIRF 4313</v>
          </cell>
          <cell r="F145">
            <v>5.9256000000000002</v>
          </cell>
          <cell r="L145">
            <v>5.9256000000000002</v>
          </cell>
          <cell r="N145">
            <v>11.8512</v>
          </cell>
        </row>
        <row r="146">
          <cell r="A146" t="str">
            <v>BIRF 4314</v>
          </cell>
          <cell r="F146">
            <v>0.17299999999999999</v>
          </cell>
          <cell r="L146">
            <v>0.17299999999999999</v>
          </cell>
          <cell r="N146">
            <v>0.34599999999999997</v>
          </cell>
        </row>
        <row r="147">
          <cell r="A147" t="str">
            <v>BIRF 4366</v>
          </cell>
          <cell r="C147">
            <v>14.2</v>
          </cell>
          <cell r="I147">
            <v>14.2</v>
          </cell>
          <cell r="N147">
            <v>28.4</v>
          </cell>
        </row>
        <row r="148">
          <cell r="A148" t="str">
            <v>BIRF 4398</v>
          </cell>
          <cell r="E148">
            <v>4.1646999999999998</v>
          </cell>
          <cell r="K148">
            <v>4.2830000000000004</v>
          </cell>
          <cell r="N148">
            <v>8.4477000000000011</v>
          </cell>
        </row>
        <row r="149">
          <cell r="A149" t="str">
            <v>BIRF 4423</v>
          </cell>
          <cell r="D149">
            <v>0.76797614099999989</v>
          </cell>
          <cell r="J149">
            <v>0.76797614099999989</v>
          </cell>
          <cell r="N149">
            <v>1.5359522819999998</v>
          </cell>
        </row>
        <row r="150">
          <cell r="A150" t="str">
            <v>BIRF 4454</v>
          </cell>
          <cell r="C150">
            <v>0.104156095</v>
          </cell>
          <cell r="I150">
            <v>0.104156095</v>
          </cell>
          <cell r="N150">
            <v>0.20831219000000001</v>
          </cell>
        </row>
        <row r="151">
          <cell r="A151" t="str">
            <v>BIRF 4459</v>
          </cell>
          <cell r="E151">
            <v>0.5</v>
          </cell>
          <cell r="K151">
            <v>0.5</v>
          </cell>
          <cell r="N151">
            <v>1</v>
          </cell>
        </row>
        <row r="152">
          <cell r="A152" t="str">
            <v>BIRF 4472</v>
          </cell>
          <cell r="G152">
            <v>2.15E-3</v>
          </cell>
          <cell r="M152">
            <v>2.2000000000000001E-3</v>
          </cell>
          <cell r="N152">
            <v>4.3499999999999997E-3</v>
          </cell>
        </row>
        <row r="153">
          <cell r="A153" t="str">
            <v>BIRF 4484</v>
          </cell>
          <cell r="B153">
            <v>0.74601917600000001</v>
          </cell>
          <cell r="H153">
            <v>0.74601917600000001</v>
          </cell>
          <cell r="N153">
            <v>1.492038352</v>
          </cell>
        </row>
        <row r="154">
          <cell r="A154" t="str">
            <v>BIRF 4516</v>
          </cell>
          <cell r="C154">
            <v>2.625</v>
          </cell>
          <cell r="I154">
            <v>2.625</v>
          </cell>
          <cell r="N154">
            <v>5.25</v>
          </cell>
        </row>
        <row r="155">
          <cell r="A155" t="str">
            <v>BIRF 4578</v>
          </cell>
          <cell r="E155">
            <v>2.2210000000000001</v>
          </cell>
          <cell r="K155">
            <v>2.2210000000000001</v>
          </cell>
          <cell r="N155">
            <v>4.4420000000000002</v>
          </cell>
        </row>
        <row r="156">
          <cell r="A156" t="str">
            <v>BIRF 4580</v>
          </cell>
          <cell r="G156">
            <v>0.23326956299999999</v>
          </cell>
          <cell r="M156">
            <v>0.23326956299999999</v>
          </cell>
          <cell r="N156">
            <v>0.46653912599999997</v>
          </cell>
        </row>
        <row r="157">
          <cell r="A157" t="str">
            <v>BIRF 4585</v>
          </cell>
          <cell r="E157">
            <v>11.399900000000001</v>
          </cell>
          <cell r="K157">
            <v>11.399900000000001</v>
          </cell>
          <cell r="N157">
            <v>22.799800000000001</v>
          </cell>
        </row>
        <row r="158">
          <cell r="A158" t="str">
            <v>BIRF 4586</v>
          </cell>
          <cell r="E158">
            <v>2.4466602499999999</v>
          </cell>
          <cell r="K158">
            <v>2.4466602499999999</v>
          </cell>
          <cell r="N158">
            <v>4.8933204999999997</v>
          </cell>
        </row>
        <row r="159">
          <cell r="A159" t="str">
            <v>BIRF 4634</v>
          </cell>
          <cell r="D159">
            <v>10.164899999999999</v>
          </cell>
          <cell r="J159">
            <v>10.164899999999999</v>
          </cell>
          <cell r="N159">
            <v>20.329799999999999</v>
          </cell>
        </row>
        <row r="160">
          <cell r="A160" t="str">
            <v>BIRF 4640</v>
          </cell>
          <cell r="E160">
            <v>0.22575888099999999</v>
          </cell>
          <cell r="K160">
            <v>0.22575888099999999</v>
          </cell>
          <cell r="N160">
            <v>0.45151776199999999</v>
          </cell>
        </row>
        <row r="161">
          <cell r="A161" t="str">
            <v>BIRF 7075</v>
          </cell>
          <cell r="C161">
            <v>15.2</v>
          </cell>
          <cell r="I161">
            <v>15.2</v>
          </cell>
          <cell r="N161">
            <v>30.4</v>
          </cell>
        </row>
        <row r="162">
          <cell r="A162" t="str">
            <v>BIRF 7157</v>
          </cell>
          <cell r="E162">
            <v>28.08</v>
          </cell>
          <cell r="K162">
            <v>29.1</v>
          </cell>
          <cell r="N162">
            <v>57.18</v>
          </cell>
        </row>
        <row r="163">
          <cell r="A163" t="str">
            <v>BIRF 7171</v>
          </cell>
          <cell r="C163">
            <v>17.3</v>
          </cell>
          <cell r="I163">
            <v>17.899999999999999</v>
          </cell>
          <cell r="N163">
            <v>35.200000000000003</v>
          </cell>
        </row>
        <row r="164">
          <cell r="A164" t="str">
            <v>BIRF 7199</v>
          </cell>
          <cell r="E164">
            <v>20.04</v>
          </cell>
          <cell r="K164">
            <v>20.76</v>
          </cell>
          <cell r="N164">
            <v>40.799999999999997</v>
          </cell>
        </row>
        <row r="165">
          <cell r="A165" t="str">
            <v>BIRF 7242</v>
          </cell>
          <cell r="G165">
            <v>7.8685675799999997</v>
          </cell>
          <cell r="M165">
            <v>7.8685675799999997</v>
          </cell>
          <cell r="N165">
            <v>15.737135159999999</v>
          </cell>
        </row>
        <row r="166">
          <cell r="A166" t="str">
            <v>BIRF 7268</v>
          </cell>
          <cell r="E166">
            <v>0.78043410000000002</v>
          </cell>
          <cell r="K166">
            <v>0.78043410000000002</v>
          </cell>
          <cell r="N166">
            <v>1.5608682</v>
          </cell>
        </row>
        <row r="167">
          <cell r="A167" t="str">
            <v>BIRF 7295</v>
          </cell>
          <cell r="C167">
            <v>1.87701512</v>
          </cell>
          <cell r="I167">
            <v>1.87701512</v>
          </cell>
          <cell r="N167">
            <v>3.7540302400000001</v>
          </cell>
        </row>
        <row r="168">
          <cell r="A168" t="str">
            <v>BIRF 7301</v>
          </cell>
          <cell r="E168">
            <v>0</v>
          </cell>
          <cell r="K168">
            <v>0</v>
          </cell>
          <cell r="N168">
            <v>0</v>
          </cell>
        </row>
        <row r="169">
          <cell r="A169" t="str">
            <v>BIRF 7369</v>
          </cell>
          <cell r="D169">
            <v>0</v>
          </cell>
          <cell r="J169">
            <v>5.222022956</v>
          </cell>
          <cell r="N169">
            <v>5.222022956</v>
          </cell>
        </row>
        <row r="170">
          <cell r="A170" t="str">
            <v>BODEN 15 USD</v>
          </cell>
          <cell r="E170">
            <v>0</v>
          </cell>
          <cell r="K170">
            <v>0</v>
          </cell>
          <cell r="N170">
            <v>0</v>
          </cell>
        </row>
        <row r="171">
          <cell r="A171" t="str">
            <v>BODEN 2012 - II</v>
          </cell>
          <cell r="C171">
            <v>0</v>
          </cell>
          <cell r="I171">
            <v>61.307733169999999</v>
          </cell>
          <cell r="N171">
            <v>61.307733169999999</v>
          </cell>
        </row>
        <row r="172">
          <cell r="A172" t="str">
            <v>BODEN 2014 ($+CER)</v>
          </cell>
          <cell r="D172">
            <v>0</v>
          </cell>
          <cell r="J172">
            <v>0</v>
          </cell>
          <cell r="N172">
            <v>0</v>
          </cell>
        </row>
        <row r="173">
          <cell r="A173" t="str">
            <v>BOGAR</v>
          </cell>
          <cell r="B173">
            <v>47.15292868190695</v>
          </cell>
          <cell r="C173">
            <v>47.15292868190695</v>
          </cell>
          <cell r="D173">
            <v>70.729393027615856</v>
          </cell>
          <cell r="E173">
            <v>70.729393027615856</v>
          </cell>
          <cell r="F173">
            <v>70.729393027615856</v>
          </cell>
          <cell r="G173">
            <v>70.729393027615856</v>
          </cell>
          <cell r="H173">
            <v>70.729393027615856</v>
          </cell>
          <cell r="I173">
            <v>70.729393027615856</v>
          </cell>
          <cell r="J173">
            <v>70.729393027615856</v>
          </cell>
          <cell r="K173">
            <v>70.729393027615856</v>
          </cell>
          <cell r="L173">
            <v>70.729393027615856</v>
          </cell>
          <cell r="M173">
            <v>70.729393027615856</v>
          </cell>
          <cell r="N173">
            <v>801.59978763997242</v>
          </cell>
        </row>
        <row r="174">
          <cell r="A174" t="str">
            <v>BOGAR 2020</v>
          </cell>
          <cell r="B174">
            <v>2.535922745964736</v>
          </cell>
          <cell r="C174">
            <v>2.535922745964736</v>
          </cell>
          <cell r="D174">
            <v>2.535922745964736</v>
          </cell>
          <cell r="E174">
            <v>2.535922745964736</v>
          </cell>
          <cell r="F174">
            <v>2.535922745964736</v>
          </cell>
          <cell r="G174">
            <v>2.535922745964736</v>
          </cell>
          <cell r="H174">
            <v>2.535922745964736</v>
          </cell>
          <cell r="I174">
            <v>2.535922745964736</v>
          </cell>
          <cell r="J174">
            <v>2.535922745964736</v>
          </cell>
          <cell r="K174">
            <v>2.535922745964736</v>
          </cell>
          <cell r="L174">
            <v>2.535922745964736</v>
          </cell>
          <cell r="M174">
            <v>2.535922745964736</v>
          </cell>
          <cell r="N174">
            <v>30.431072951576834</v>
          </cell>
        </row>
        <row r="175">
          <cell r="A175" t="str">
            <v>Bonar V</v>
          </cell>
          <cell r="D175">
            <v>0</v>
          </cell>
          <cell r="J175">
            <v>0</v>
          </cell>
          <cell r="N175">
            <v>0</v>
          </cell>
        </row>
        <row r="176">
          <cell r="A176" t="str">
            <v>Bonar VII</v>
          </cell>
          <cell r="D176">
            <v>0</v>
          </cell>
          <cell r="J176">
            <v>0</v>
          </cell>
          <cell r="N176">
            <v>0</v>
          </cell>
        </row>
        <row r="177">
          <cell r="A177" t="str">
            <v>Bono 2013 $</v>
          </cell>
          <cell r="E177">
            <v>1.78145918814433</v>
          </cell>
          <cell r="K177">
            <v>1.78145918814433</v>
          </cell>
          <cell r="N177">
            <v>3.56291837628866</v>
          </cell>
        </row>
        <row r="178">
          <cell r="A178" t="str">
            <v>BT 2089</v>
          </cell>
          <cell r="B178">
            <v>2.8397670264175257</v>
          </cell>
          <cell r="N178">
            <v>2.8397670264175257</v>
          </cell>
        </row>
        <row r="179">
          <cell r="A179" t="str">
            <v>CAF I</v>
          </cell>
          <cell r="F179">
            <v>4.4458145409999998</v>
          </cell>
          <cell r="L179">
            <v>4.4458145409999998</v>
          </cell>
          <cell r="N179">
            <v>8.8916290819999997</v>
          </cell>
        </row>
        <row r="180">
          <cell r="A180" t="str">
            <v>CAF II</v>
          </cell>
          <cell r="G180">
            <v>0.28197888799999998</v>
          </cell>
          <cell r="M180">
            <v>0.28197888799999998</v>
          </cell>
          <cell r="N180">
            <v>0.56395777599999997</v>
          </cell>
        </row>
        <row r="181">
          <cell r="A181" t="str">
            <v>CITILA/RELEXT</v>
          </cell>
          <cell r="B181">
            <v>4.6431800000000002E-3</v>
          </cell>
          <cell r="C181">
            <v>4.6703700000000001E-3</v>
          </cell>
          <cell r="D181">
            <v>5.4043900000000002E-3</v>
          </cell>
          <cell r="E181">
            <v>4.7293599999999993E-3</v>
          </cell>
          <cell r="F181">
            <v>4.9906999999999998E-3</v>
          </cell>
          <cell r="G181">
            <v>4.7862799999999995E-3</v>
          </cell>
          <cell r="H181">
            <v>5.0461000000000004E-3</v>
          </cell>
          <cell r="I181">
            <v>4.8438500000000002E-3</v>
          </cell>
          <cell r="J181">
            <v>4.87222E-3</v>
          </cell>
          <cell r="K181">
            <v>5.1297499999999998E-3</v>
          </cell>
          <cell r="L181">
            <v>4.9307800000000001E-3</v>
          </cell>
          <cell r="M181">
            <v>5.1867600000000003E-3</v>
          </cell>
          <cell r="N181">
            <v>5.923374E-2</v>
          </cell>
        </row>
        <row r="182">
          <cell r="A182" t="str">
            <v>DISC $+CER</v>
          </cell>
          <cell r="G182">
            <v>0</v>
          </cell>
          <cell r="M182">
            <v>0</v>
          </cell>
          <cell r="N182">
            <v>0</v>
          </cell>
        </row>
        <row r="183">
          <cell r="A183" t="str">
            <v>DISC EUR</v>
          </cell>
          <cell r="G183">
            <v>0</v>
          </cell>
          <cell r="M183">
            <v>0</v>
          </cell>
          <cell r="N183">
            <v>0</v>
          </cell>
        </row>
        <row r="184">
          <cell r="A184" t="str">
            <v>DISC JPY</v>
          </cell>
          <cell r="G184">
            <v>0</v>
          </cell>
          <cell r="M184">
            <v>0</v>
          </cell>
          <cell r="N184">
            <v>0</v>
          </cell>
        </row>
        <row r="185">
          <cell r="A185" t="str">
            <v>DISC USD</v>
          </cell>
          <cell r="G185">
            <v>0</v>
          </cell>
          <cell r="M185">
            <v>0</v>
          </cell>
          <cell r="N185">
            <v>0</v>
          </cell>
        </row>
        <row r="186">
          <cell r="A186" t="str">
            <v>DISD</v>
          </cell>
          <cell r="F186">
            <v>0</v>
          </cell>
          <cell r="L186">
            <v>0</v>
          </cell>
          <cell r="N186">
            <v>0</v>
          </cell>
        </row>
        <row r="187">
          <cell r="A187" t="str">
            <v>DISDDM</v>
          </cell>
          <cell r="F187">
            <v>0</v>
          </cell>
          <cell r="L187">
            <v>0</v>
          </cell>
          <cell r="N187">
            <v>0</v>
          </cell>
        </row>
        <row r="188">
          <cell r="A188" t="str">
            <v>EIB/VIALIDAD</v>
          </cell>
          <cell r="G188">
            <v>1.6996428900000002</v>
          </cell>
          <cell r="M188">
            <v>1.7564195499999999</v>
          </cell>
          <cell r="N188">
            <v>3.4560624400000002</v>
          </cell>
        </row>
        <row r="189">
          <cell r="A189" t="str">
            <v>EL/DEM-44</v>
          </cell>
          <cell r="F189">
            <v>0</v>
          </cell>
          <cell r="N189">
            <v>0</v>
          </cell>
        </row>
        <row r="190">
          <cell r="A190" t="str">
            <v>EL/DEM-52</v>
          </cell>
          <cell r="J190">
            <v>0</v>
          </cell>
          <cell r="N190">
            <v>0</v>
          </cell>
        </row>
        <row r="191">
          <cell r="A191" t="str">
            <v>EL/DEM-55</v>
          </cell>
          <cell r="L191">
            <v>0</v>
          </cell>
          <cell r="N191">
            <v>0</v>
          </cell>
        </row>
        <row r="192">
          <cell r="A192" t="str">
            <v>EL/DEM-82</v>
          </cell>
          <cell r="H192">
            <v>219.52998102967283</v>
          </cell>
          <cell r="N192">
            <v>219.52998102967283</v>
          </cell>
        </row>
        <row r="193">
          <cell r="A193" t="str">
            <v>EL/EUR-85</v>
          </cell>
          <cell r="H193">
            <v>247.70161805731678</v>
          </cell>
          <cell r="N193">
            <v>247.70161805731678</v>
          </cell>
        </row>
        <row r="194">
          <cell r="A194" t="str">
            <v>EL/USD-89</v>
          </cell>
          <cell r="D194">
            <v>0.54615119999999995</v>
          </cell>
          <cell r="J194">
            <v>0.54615119999999995</v>
          </cell>
          <cell r="N194">
            <v>1.0923023999999999</v>
          </cell>
        </row>
        <row r="195">
          <cell r="A195" t="str">
            <v>FERRO</v>
          </cell>
          <cell r="E195">
            <v>0</v>
          </cell>
          <cell r="K195">
            <v>0</v>
          </cell>
          <cell r="N195">
            <v>0</v>
          </cell>
        </row>
        <row r="196">
          <cell r="A196" t="str">
            <v>FIDA 417</v>
          </cell>
          <cell r="G196">
            <v>0.35824936411617703</v>
          </cell>
          <cell r="M196">
            <v>0.35824936411617703</v>
          </cell>
          <cell r="N196">
            <v>0.71649872823235405</v>
          </cell>
        </row>
        <row r="197">
          <cell r="A197" t="str">
            <v>FIDA 514</v>
          </cell>
          <cell r="G197">
            <v>3.3174744869649365E-2</v>
          </cell>
          <cell r="M197">
            <v>3.3174744869649365E-2</v>
          </cell>
          <cell r="N197">
            <v>6.6349489739298731E-2</v>
          </cell>
        </row>
        <row r="198">
          <cell r="A198" t="str">
            <v>FKUW/PROVSF</v>
          </cell>
          <cell r="G198">
            <v>1.130084785615491</v>
          </cell>
          <cell r="M198">
            <v>1.130084785615491</v>
          </cell>
          <cell r="N198">
            <v>2.2601695712309819</v>
          </cell>
        </row>
        <row r="199">
          <cell r="A199" t="str">
            <v>FON/TESORO</v>
          </cell>
          <cell r="B199">
            <v>3.9150924613402062E-2</v>
          </cell>
          <cell r="C199">
            <v>0.26535226804123707</v>
          </cell>
          <cell r="D199">
            <v>0.31396694909793821</v>
          </cell>
          <cell r="E199">
            <v>0.47379379832474228</v>
          </cell>
          <cell r="F199">
            <v>0.15041426868556701</v>
          </cell>
          <cell r="G199">
            <v>0.61267292847938148</v>
          </cell>
          <cell r="H199">
            <v>3.1381079252577319E-2</v>
          </cell>
          <cell r="I199">
            <v>0.26535228092783503</v>
          </cell>
          <cell r="J199">
            <v>0.31396694587628871</v>
          </cell>
          <cell r="K199">
            <v>0.45688192010309281</v>
          </cell>
          <cell r="L199">
            <v>0.14953551224226805</v>
          </cell>
          <cell r="M199">
            <v>0.61267291559278347</v>
          </cell>
          <cell r="N199">
            <v>3.6851417912371129</v>
          </cell>
        </row>
        <row r="200">
          <cell r="A200" t="str">
            <v>FONP 06/94</v>
          </cell>
          <cell r="D200">
            <v>1.7153564350000001</v>
          </cell>
          <cell r="J200">
            <v>1.7153564350000001</v>
          </cell>
          <cell r="N200">
            <v>3.4307128700000002</v>
          </cell>
        </row>
        <row r="201">
          <cell r="A201" t="str">
            <v>FONP 12/02</v>
          </cell>
          <cell r="B201">
            <v>1.9320198E-2</v>
          </cell>
          <cell r="H201">
            <v>1.9320198E-2</v>
          </cell>
          <cell r="N201">
            <v>3.8640396E-2</v>
          </cell>
        </row>
        <row r="202">
          <cell r="A202" t="str">
            <v>FONP 13/03</v>
          </cell>
          <cell r="D202">
            <v>0.74705859499999994</v>
          </cell>
          <cell r="J202">
            <v>0.74705859499999994</v>
          </cell>
          <cell r="N202">
            <v>1.4941171899999999</v>
          </cell>
        </row>
        <row r="203">
          <cell r="A203" t="str">
            <v>FONP 14/04</v>
          </cell>
          <cell r="C203">
            <v>0.248399429</v>
          </cell>
          <cell r="I203">
            <v>0.248399429</v>
          </cell>
          <cell r="N203">
            <v>0.49679885800000001</v>
          </cell>
        </row>
        <row r="204">
          <cell r="A204" t="str">
            <v>FUB/RELEXT</v>
          </cell>
          <cell r="B204">
            <v>2.5338800000000001E-3</v>
          </cell>
          <cell r="C204">
            <v>1.8971300000000001E-3</v>
          </cell>
          <cell r="D204">
            <v>2.9950900000000002E-3</v>
          </cell>
          <cell r="E204">
            <v>2.7957899999999998E-3</v>
          </cell>
          <cell r="F204">
            <v>2.5964899999999999E-3</v>
          </cell>
          <cell r="G204">
            <v>2.1817399999999997E-3</v>
          </cell>
          <cell r="H204">
            <v>2.8406399999999997E-3</v>
          </cell>
          <cell r="I204">
            <v>2.4288600000000001E-3</v>
          </cell>
          <cell r="J204">
            <v>2.4442299999999999E-3</v>
          </cell>
          <cell r="K204">
            <v>2.673E-3</v>
          </cell>
          <cell r="L204">
            <v>2.0510999999999997E-3</v>
          </cell>
          <cell r="M204">
            <v>3.1266200000000001E-3</v>
          </cell>
          <cell r="N204">
            <v>3.0564569999999996E-2</v>
          </cell>
        </row>
        <row r="205">
          <cell r="A205" t="str">
            <v>GLO17 PES</v>
          </cell>
          <cell r="B205">
            <v>0</v>
          </cell>
          <cell r="H205">
            <v>0</v>
          </cell>
          <cell r="N205">
            <v>0</v>
          </cell>
        </row>
        <row r="206">
          <cell r="A206" t="str">
            <v>ICE/ASEGSAL</v>
          </cell>
          <cell r="B206">
            <v>0.10730121000000001</v>
          </cell>
          <cell r="H206">
            <v>0.10730121000000001</v>
          </cell>
          <cell r="N206">
            <v>0.21460242000000002</v>
          </cell>
        </row>
        <row r="207">
          <cell r="A207" t="str">
            <v>ICE/BICE</v>
          </cell>
          <cell r="B207">
            <v>0.77098568000000001</v>
          </cell>
          <cell r="H207">
            <v>0.77098568000000001</v>
          </cell>
          <cell r="N207">
            <v>1.54197136</v>
          </cell>
        </row>
        <row r="208">
          <cell r="A208" t="str">
            <v>ICE/CORTE</v>
          </cell>
          <cell r="E208">
            <v>9.3219579999999996E-2</v>
          </cell>
          <cell r="K208">
            <v>9.3219579999999996E-2</v>
          </cell>
          <cell r="N208">
            <v>0.18643915999999999</v>
          </cell>
        </row>
        <row r="209">
          <cell r="A209" t="str">
            <v>ICE/DEFENSA</v>
          </cell>
          <cell r="B209">
            <v>0.72804878000000006</v>
          </cell>
          <cell r="H209">
            <v>0.72804878000000006</v>
          </cell>
          <cell r="N209">
            <v>1.4560975600000001</v>
          </cell>
        </row>
        <row r="210">
          <cell r="A210" t="str">
            <v>ICE/EDUCACION</v>
          </cell>
          <cell r="B210">
            <v>0.43121872999999999</v>
          </cell>
          <cell r="H210">
            <v>0.43121872999999999</v>
          </cell>
          <cell r="N210">
            <v>0.86243745999999999</v>
          </cell>
        </row>
        <row r="211">
          <cell r="A211" t="str">
            <v>ICE/JUSTICIA</v>
          </cell>
          <cell r="B211">
            <v>9.8774089999999995E-2</v>
          </cell>
          <cell r="H211">
            <v>9.8774089999999995E-2</v>
          </cell>
          <cell r="N211">
            <v>0.19754817999999999</v>
          </cell>
        </row>
        <row r="212">
          <cell r="A212" t="str">
            <v>ICE/MCBA</v>
          </cell>
          <cell r="G212">
            <v>0.35395259000000001</v>
          </cell>
          <cell r="M212">
            <v>0.35395259000000001</v>
          </cell>
          <cell r="N212">
            <v>0.70790518000000002</v>
          </cell>
        </row>
        <row r="213">
          <cell r="A213" t="str">
            <v>ICE/PREFEC</v>
          </cell>
          <cell r="G213">
            <v>6.6803979999999999E-2</v>
          </cell>
          <cell r="M213">
            <v>6.6803979999999999E-2</v>
          </cell>
          <cell r="N213">
            <v>0.13360796</v>
          </cell>
        </row>
        <row r="214">
          <cell r="A214" t="str">
            <v>ICE/PRES</v>
          </cell>
          <cell r="B214">
            <v>1.5233170000000001E-2</v>
          </cell>
          <cell r="H214">
            <v>1.5233170000000001E-2</v>
          </cell>
          <cell r="N214">
            <v>3.0466340000000001E-2</v>
          </cell>
        </row>
        <row r="215">
          <cell r="A215" t="str">
            <v>ICE/PROVCB</v>
          </cell>
          <cell r="E215">
            <v>0.62365181000000003</v>
          </cell>
          <cell r="K215">
            <v>0.62365181000000003</v>
          </cell>
          <cell r="N215">
            <v>1.2473036200000001</v>
          </cell>
        </row>
        <row r="216">
          <cell r="A216" t="str">
            <v>ICE/SALUD</v>
          </cell>
          <cell r="F216">
            <v>2.34358567</v>
          </cell>
          <cell r="L216">
            <v>2.34358567</v>
          </cell>
          <cell r="N216">
            <v>4.6871713399999999</v>
          </cell>
        </row>
        <row r="217">
          <cell r="A217" t="str">
            <v>ICE/SALUDPBA</v>
          </cell>
          <cell r="B217">
            <v>0.64464681999999995</v>
          </cell>
          <cell r="H217">
            <v>0.64464681999999995</v>
          </cell>
          <cell r="N217">
            <v>1.2892936399999999</v>
          </cell>
        </row>
        <row r="218">
          <cell r="A218" t="str">
            <v>ICE/VIALIDAD</v>
          </cell>
          <cell r="D218">
            <v>0.12129997000000001</v>
          </cell>
          <cell r="J218">
            <v>0.12129997000000001</v>
          </cell>
          <cell r="N218">
            <v>0.24259994000000001</v>
          </cell>
        </row>
        <row r="219">
          <cell r="A219" t="str">
            <v>ICO/CBA</v>
          </cell>
          <cell r="E219">
            <v>2.6418124651280754</v>
          </cell>
          <cell r="K219">
            <v>2.6418124651280754</v>
          </cell>
          <cell r="N219">
            <v>5.2836249302561509</v>
          </cell>
        </row>
        <row r="220">
          <cell r="A220" t="str">
            <v>ICO/SALUD</v>
          </cell>
          <cell r="E220">
            <v>2.6418124778087755</v>
          </cell>
          <cell r="K220">
            <v>2.6418124778087755</v>
          </cell>
          <cell r="N220">
            <v>5.283624955617551</v>
          </cell>
        </row>
        <row r="221">
          <cell r="A221" t="str">
            <v>IRB/RELEXT</v>
          </cell>
          <cell r="D221">
            <v>5.3883464367233073E-3</v>
          </cell>
          <cell r="G221">
            <v>5.4953081410093847E-3</v>
          </cell>
          <cell r="J221">
            <v>5.6044002028912002E-3</v>
          </cell>
          <cell r="M221">
            <v>5.7156353030687309E-3</v>
          </cell>
          <cell r="N221">
            <v>2.220369008369262E-2</v>
          </cell>
        </row>
        <row r="222">
          <cell r="A222" t="str">
            <v>JBIC/PROV</v>
          </cell>
          <cell r="C222">
            <v>1.3266570763500931</v>
          </cell>
          <cell r="I222">
            <v>1.3266570763500931</v>
          </cell>
          <cell r="N222">
            <v>2.6533141527001862</v>
          </cell>
        </row>
        <row r="223">
          <cell r="A223" t="str">
            <v>JBIC/PROVBA</v>
          </cell>
          <cell r="D223">
            <v>1.0603098019299138</v>
          </cell>
          <cell r="J223">
            <v>1.0603098019299138</v>
          </cell>
          <cell r="N223">
            <v>2.1206196038598275</v>
          </cell>
        </row>
        <row r="224">
          <cell r="A224" t="str">
            <v>KFW/CONEA</v>
          </cell>
          <cell r="D224">
            <v>4.1441789893482124</v>
          </cell>
          <cell r="J224">
            <v>4.1441789893482124</v>
          </cell>
          <cell r="N224">
            <v>8.2883579786964248</v>
          </cell>
        </row>
        <row r="225">
          <cell r="A225" t="str">
            <v>KFW/INTI</v>
          </cell>
          <cell r="G225">
            <v>0.29975340096373326</v>
          </cell>
          <cell r="M225">
            <v>0.29975340096373326</v>
          </cell>
          <cell r="N225">
            <v>0.59950680192746653</v>
          </cell>
        </row>
        <row r="226">
          <cell r="A226" t="str">
            <v>KFW/YACYRETA</v>
          </cell>
          <cell r="F226">
            <v>0.36000308141009379</v>
          </cell>
          <cell r="L226">
            <v>0.36000308141009379</v>
          </cell>
          <cell r="N226">
            <v>0.72000616282018759</v>
          </cell>
        </row>
        <row r="227">
          <cell r="A227" t="str">
            <v>LETR INTRAN</v>
          </cell>
          <cell r="B227">
            <v>0</v>
          </cell>
          <cell r="H227">
            <v>0</v>
          </cell>
          <cell r="N227">
            <v>0</v>
          </cell>
        </row>
        <row r="228">
          <cell r="A228" t="str">
            <v>MEDIO/BCRA</v>
          </cell>
          <cell r="D228">
            <v>1.4191061399999998</v>
          </cell>
          <cell r="E228">
            <v>6.3274789999999997E-2</v>
          </cell>
          <cell r="J228">
            <v>1.4191061399999998</v>
          </cell>
          <cell r="K228">
            <v>1.3162430000000001E-2</v>
          </cell>
          <cell r="N228">
            <v>2.9146494999999994</v>
          </cell>
        </row>
        <row r="229">
          <cell r="A229" t="str">
            <v>MEDIO/HIDRONOR</v>
          </cell>
          <cell r="E229">
            <v>6.8695079888409852E-2</v>
          </cell>
          <cell r="K229">
            <v>6.8695079888409852E-2</v>
          </cell>
          <cell r="N229">
            <v>0.1373901597768197</v>
          </cell>
        </row>
        <row r="230">
          <cell r="A230" t="str">
            <v>MEDIO/JUSTICIA</v>
          </cell>
          <cell r="F230">
            <v>5.6662050000000005E-2</v>
          </cell>
          <cell r="L230">
            <v>5.6662050000000005E-2</v>
          </cell>
          <cell r="N230">
            <v>0.11332410000000001</v>
          </cell>
        </row>
        <row r="231">
          <cell r="A231" t="str">
            <v>MEDIO/NASA</v>
          </cell>
          <cell r="F231">
            <v>0.25308641897032719</v>
          </cell>
          <cell r="L231">
            <v>0.25308641897032719</v>
          </cell>
          <cell r="N231">
            <v>0.50617283794065437</v>
          </cell>
        </row>
        <row r="232">
          <cell r="A232" t="str">
            <v>MEDIO/PROVBA</v>
          </cell>
          <cell r="G232">
            <v>0.50009934060360139</v>
          </cell>
          <cell r="M232">
            <v>0.50009934060360139</v>
          </cell>
          <cell r="N232">
            <v>1.0001986812072028</v>
          </cell>
        </row>
        <row r="233">
          <cell r="A233" t="str">
            <v>MEDIO/SALUD</v>
          </cell>
          <cell r="F233">
            <v>0.60626195790007609</v>
          </cell>
          <cell r="L233">
            <v>0.60626195790007609</v>
          </cell>
          <cell r="N233">
            <v>1.2125239158001522</v>
          </cell>
        </row>
        <row r="234">
          <cell r="A234" t="str">
            <v>MEDIO/YACYRETA</v>
          </cell>
          <cell r="B234">
            <v>1.010149068932285</v>
          </cell>
          <cell r="H234">
            <v>1.010149068932285</v>
          </cell>
          <cell r="N234">
            <v>2.0202981378645699</v>
          </cell>
        </row>
        <row r="235">
          <cell r="A235" t="str">
            <v>OCMO</v>
          </cell>
          <cell r="E235">
            <v>2.1529080662482798</v>
          </cell>
          <cell r="L235">
            <v>6.2931159177098378E-2</v>
          </cell>
          <cell r="N235">
            <v>2.2158392254253783</v>
          </cell>
        </row>
        <row r="236">
          <cell r="A236" t="str">
            <v>P BG04/06</v>
          </cell>
          <cell r="M236">
            <v>0</v>
          </cell>
          <cell r="N236">
            <v>0</v>
          </cell>
        </row>
        <row r="237">
          <cell r="A237" t="str">
            <v>P BG05/17</v>
          </cell>
          <cell r="B237">
            <v>0</v>
          </cell>
          <cell r="C237">
            <v>0</v>
          </cell>
          <cell r="D237">
            <v>0</v>
          </cell>
          <cell r="E237">
            <v>0</v>
          </cell>
          <cell r="F237">
            <v>0</v>
          </cell>
          <cell r="G237">
            <v>0</v>
          </cell>
          <cell r="H237">
            <v>0</v>
          </cell>
          <cell r="I237">
            <v>0</v>
          </cell>
          <cell r="J237">
            <v>0</v>
          </cell>
          <cell r="K237">
            <v>0</v>
          </cell>
          <cell r="L237">
            <v>0</v>
          </cell>
          <cell r="M237">
            <v>0</v>
          </cell>
          <cell r="N237">
            <v>0</v>
          </cell>
        </row>
        <row r="238">
          <cell r="A238" t="str">
            <v>P BG06/27</v>
          </cell>
          <cell r="B238">
            <v>0</v>
          </cell>
          <cell r="C238">
            <v>0</v>
          </cell>
          <cell r="D238">
            <v>0</v>
          </cell>
          <cell r="E238">
            <v>0</v>
          </cell>
          <cell r="F238">
            <v>0</v>
          </cell>
          <cell r="G238">
            <v>0</v>
          </cell>
          <cell r="H238">
            <v>0</v>
          </cell>
          <cell r="I238">
            <v>0</v>
          </cell>
          <cell r="J238">
            <v>0</v>
          </cell>
          <cell r="K238">
            <v>0</v>
          </cell>
          <cell r="L238">
            <v>0</v>
          </cell>
          <cell r="M238">
            <v>0</v>
          </cell>
          <cell r="N238">
            <v>0</v>
          </cell>
        </row>
        <row r="239">
          <cell r="A239" t="str">
            <v>P BG08/19</v>
          </cell>
          <cell r="B239">
            <v>0</v>
          </cell>
          <cell r="C239">
            <v>0</v>
          </cell>
          <cell r="D239">
            <v>0</v>
          </cell>
          <cell r="E239">
            <v>0</v>
          </cell>
          <cell r="F239">
            <v>0</v>
          </cell>
          <cell r="G239">
            <v>0</v>
          </cell>
          <cell r="H239">
            <v>0</v>
          </cell>
          <cell r="I239">
            <v>0</v>
          </cell>
          <cell r="J239">
            <v>0</v>
          </cell>
          <cell r="K239">
            <v>0</v>
          </cell>
          <cell r="L239">
            <v>0</v>
          </cell>
          <cell r="M239">
            <v>0</v>
          </cell>
          <cell r="N239">
            <v>0</v>
          </cell>
        </row>
        <row r="240">
          <cell r="A240" t="str">
            <v>P BG09/09</v>
          </cell>
          <cell r="B240">
            <v>0</v>
          </cell>
          <cell r="C240">
            <v>0</v>
          </cell>
          <cell r="D240">
            <v>0</v>
          </cell>
          <cell r="E240">
            <v>0</v>
          </cell>
          <cell r="F240">
            <v>0</v>
          </cell>
          <cell r="G240">
            <v>0</v>
          </cell>
          <cell r="H240">
            <v>0</v>
          </cell>
          <cell r="I240">
            <v>0</v>
          </cell>
          <cell r="J240">
            <v>0</v>
          </cell>
          <cell r="K240">
            <v>0</v>
          </cell>
          <cell r="L240">
            <v>0</v>
          </cell>
          <cell r="M240">
            <v>0</v>
          </cell>
          <cell r="N240">
            <v>0</v>
          </cell>
        </row>
        <row r="241">
          <cell r="A241" t="str">
            <v>P BG10/20</v>
          </cell>
          <cell r="B241">
            <v>0</v>
          </cell>
          <cell r="C241">
            <v>0</v>
          </cell>
          <cell r="D241">
            <v>0</v>
          </cell>
          <cell r="E241">
            <v>0</v>
          </cell>
          <cell r="F241">
            <v>0</v>
          </cell>
          <cell r="G241">
            <v>0</v>
          </cell>
          <cell r="H241">
            <v>0</v>
          </cell>
          <cell r="I241">
            <v>0</v>
          </cell>
          <cell r="J241">
            <v>0</v>
          </cell>
          <cell r="K241">
            <v>0</v>
          </cell>
          <cell r="L241">
            <v>0</v>
          </cell>
          <cell r="M241">
            <v>0</v>
          </cell>
          <cell r="N241">
            <v>0</v>
          </cell>
        </row>
        <row r="242">
          <cell r="A242" t="str">
            <v>P BG11/10</v>
          </cell>
          <cell r="B242">
            <v>0</v>
          </cell>
          <cell r="C242">
            <v>0</v>
          </cell>
          <cell r="D242">
            <v>0</v>
          </cell>
          <cell r="E242">
            <v>0</v>
          </cell>
          <cell r="F242">
            <v>0</v>
          </cell>
          <cell r="G242">
            <v>0</v>
          </cell>
          <cell r="H242">
            <v>0</v>
          </cell>
          <cell r="I242">
            <v>0</v>
          </cell>
          <cell r="J242">
            <v>0</v>
          </cell>
          <cell r="K242">
            <v>0</v>
          </cell>
          <cell r="L242">
            <v>0</v>
          </cell>
          <cell r="M242">
            <v>0</v>
          </cell>
          <cell r="N242">
            <v>0</v>
          </cell>
        </row>
        <row r="243">
          <cell r="A243" t="str">
            <v>P BG12/15</v>
          </cell>
          <cell r="B243">
            <v>0</v>
          </cell>
          <cell r="C243">
            <v>0</v>
          </cell>
          <cell r="D243">
            <v>0</v>
          </cell>
          <cell r="E243">
            <v>0</v>
          </cell>
          <cell r="F243">
            <v>0</v>
          </cell>
          <cell r="G243">
            <v>0</v>
          </cell>
          <cell r="H243">
            <v>0</v>
          </cell>
          <cell r="I243">
            <v>0</v>
          </cell>
          <cell r="J243">
            <v>0</v>
          </cell>
          <cell r="K243">
            <v>0</v>
          </cell>
          <cell r="L243">
            <v>0</v>
          </cell>
          <cell r="M243">
            <v>0</v>
          </cell>
          <cell r="N243">
            <v>0</v>
          </cell>
        </row>
        <row r="244">
          <cell r="A244" t="str">
            <v>P BG13/30</v>
          </cell>
          <cell r="B244">
            <v>0</v>
          </cell>
          <cell r="C244">
            <v>0</v>
          </cell>
          <cell r="D244">
            <v>0</v>
          </cell>
          <cell r="E244">
            <v>0</v>
          </cell>
          <cell r="F244">
            <v>0</v>
          </cell>
          <cell r="G244">
            <v>0</v>
          </cell>
          <cell r="H244">
            <v>0</v>
          </cell>
          <cell r="I244">
            <v>0</v>
          </cell>
          <cell r="J244">
            <v>0</v>
          </cell>
          <cell r="K244">
            <v>0</v>
          </cell>
          <cell r="L244">
            <v>0</v>
          </cell>
          <cell r="M244">
            <v>0</v>
          </cell>
          <cell r="N244">
            <v>0</v>
          </cell>
        </row>
        <row r="245">
          <cell r="A245" t="str">
            <v>P BG14/31</v>
          </cell>
          <cell r="B245">
            <v>0</v>
          </cell>
          <cell r="C245">
            <v>0</v>
          </cell>
          <cell r="D245">
            <v>0</v>
          </cell>
          <cell r="E245">
            <v>0</v>
          </cell>
          <cell r="F245">
            <v>0</v>
          </cell>
          <cell r="G245">
            <v>0</v>
          </cell>
          <cell r="H245">
            <v>0</v>
          </cell>
          <cell r="I245">
            <v>0</v>
          </cell>
          <cell r="J245">
            <v>0</v>
          </cell>
          <cell r="K245">
            <v>0</v>
          </cell>
          <cell r="L245">
            <v>0</v>
          </cell>
          <cell r="M245">
            <v>0</v>
          </cell>
          <cell r="N245">
            <v>0</v>
          </cell>
        </row>
        <row r="246">
          <cell r="A246" t="str">
            <v>P BG15/12</v>
          </cell>
          <cell r="B246">
            <v>0</v>
          </cell>
          <cell r="C246">
            <v>0</v>
          </cell>
          <cell r="D246">
            <v>0</v>
          </cell>
          <cell r="E246">
            <v>0</v>
          </cell>
          <cell r="F246">
            <v>0</v>
          </cell>
          <cell r="G246">
            <v>0</v>
          </cell>
          <cell r="H246">
            <v>0</v>
          </cell>
          <cell r="I246">
            <v>0</v>
          </cell>
          <cell r="J246">
            <v>0</v>
          </cell>
          <cell r="K246">
            <v>0</v>
          </cell>
          <cell r="L246">
            <v>0</v>
          </cell>
          <cell r="M246">
            <v>0</v>
          </cell>
          <cell r="N246">
            <v>0</v>
          </cell>
        </row>
        <row r="247">
          <cell r="A247" t="str">
            <v>P BG16/08$</v>
          </cell>
          <cell r="B247">
            <v>0</v>
          </cell>
          <cell r="C247">
            <v>0</v>
          </cell>
          <cell r="D247">
            <v>0</v>
          </cell>
          <cell r="E247">
            <v>0</v>
          </cell>
          <cell r="F247">
            <v>0</v>
          </cell>
          <cell r="G247">
            <v>0</v>
          </cell>
          <cell r="H247">
            <v>0</v>
          </cell>
          <cell r="I247">
            <v>0</v>
          </cell>
          <cell r="J247">
            <v>0</v>
          </cell>
          <cell r="K247">
            <v>0</v>
          </cell>
          <cell r="L247">
            <v>0</v>
          </cell>
          <cell r="M247">
            <v>0</v>
          </cell>
          <cell r="N247">
            <v>0</v>
          </cell>
        </row>
        <row r="248">
          <cell r="A248" t="str">
            <v>P BG17/08</v>
          </cell>
          <cell r="B248">
            <v>0</v>
          </cell>
          <cell r="C248">
            <v>0</v>
          </cell>
          <cell r="D248">
            <v>0</v>
          </cell>
          <cell r="E248">
            <v>0</v>
          </cell>
          <cell r="F248">
            <v>0</v>
          </cell>
          <cell r="G248">
            <v>891.90075172235061</v>
          </cell>
          <cell r="H248">
            <v>0</v>
          </cell>
          <cell r="I248">
            <v>0</v>
          </cell>
          <cell r="J248">
            <v>0</v>
          </cell>
          <cell r="K248">
            <v>0</v>
          </cell>
          <cell r="L248">
            <v>0</v>
          </cell>
          <cell r="M248">
            <v>891.90075172235061</v>
          </cell>
          <cell r="N248">
            <v>1783.8015034447012</v>
          </cell>
        </row>
        <row r="249">
          <cell r="A249" t="str">
            <v>P BG18/18</v>
          </cell>
          <cell r="B249">
            <v>0</v>
          </cell>
          <cell r="C249">
            <v>0</v>
          </cell>
          <cell r="D249">
            <v>0</v>
          </cell>
          <cell r="E249">
            <v>0</v>
          </cell>
          <cell r="F249">
            <v>0</v>
          </cell>
          <cell r="G249">
            <v>0</v>
          </cell>
          <cell r="H249">
            <v>0</v>
          </cell>
          <cell r="I249">
            <v>0</v>
          </cell>
          <cell r="J249">
            <v>0</v>
          </cell>
          <cell r="K249">
            <v>0</v>
          </cell>
          <cell r="L249">
            <v>0</v>
          </cell>
          <cell r="M249">
            <v>0</v>
          </cell>
          <cell r="N249">
            <v>0</v>
          </cell>
        </row>
        <row r="250">
          <cell r="A250" t="str">
            <v>P BG19/31</v>
          </cell>
          <cell r="B250">
            <v>0</v>
          </cell>
          <cell r="C250">
            <v>0</v>
          </cell>
          <cell r="D250">
            <v>0</v>
          </cell>
          <cell r="E250">
            <v>0</v>
          </cell>
          <cell r="F250">
            <v>0</v>
          </cell>
          <cell r="G250">
            <v>0</v>
          </cell>
          <cell r="H250">
            <v>0</v>
          </cell>
          <cell r="I250">
            <v>0</v>
          </cell>
          <cell r="J250">
            <v>0</v>
          </cell>
          <cell r="K250">
            <v>0</v>
          </cell>
          <cell r="L250">
            <v>0</v>
          </cell>
          <cell r="M250">
            <v>0</v>
          </cell>
          <cell r="N250">
            <v>0</v>
          </cell>
        </row>
        <row r="251">
          <cell r="A251" t="str">
            <v>P BIHD</v>
          </cell>
          <cell r="B251">
            <v>4.3365993102275823E-3</v>
          </cell>
          <cell r="C251">
            <v>4.3365993102275823E-3</v>
          </cell>
          <cell r="D251">
            <v>4.3365993102275823E-3</v>
          </cell>
          <cell r="E251">
            <v>4.3365993102275823E-3</v>
          </cell>
          <cell r="F251">
            <v>4.3365993102275823E-3</v>
          </cell>
          <cell r="G251">
            <v>4.3365993102275823E-3</v>
          </cell>
          <cell r="H251">
            <v>4.3365993102275823E-3</v>
          </cell>
          <cell r="I251">
            <v>4.3365993102275823E-3</v>
          </cell>
          <cell r="J251">
            <v>4.3365993102275823E-3</v>
          </cell>
          <cell r="K251">
            <v>4.3365993102275823E-3</v>
          </cell>
          <cell r="L251">
            <v>4.3365993102275823E-3</v>
          </cell>
          <cell r="M251">
            <v>4.3365993102275823E-3</v>
          </cell>
          <cell r="N251">
            <v>5.2039191722730992E-2</v>
          </cell>
        </row>
        <row r="252">
          <cell r="A252" t="str">
            <v>P BP07/B450 (Celtic I)</v>
          </cell>
          <cell r="B252">
            <v>0</v>
          </cell>
          <cell r="C252">
            <v>0</v>
          </cell>
          <cell r="D252">
            <v>0</v>
          </cell>
          <cell r="E252">
            <v>0</v>
          </cell>
          <cell r="F252">
            <v>0</v>
          </cell>
          <cell r="G252">
            <v>0</v>
          </cell>
          <cell r="H252">
            <v>0</v>
          </cell>
          <cell r="I252">
            <v>11.868653291279646</v>
          </cell>
          <cell r="N252">
            <v>11.868653291279646</v>
          </cell>
        </row>
        <row r="253">
          <cell r="A253" t="str">
            <v>P BP07/B450 (Celtic II)</v>
          </cell>
          <cell r="B253">
            <v>0</v>
          </cell>
          <cell r="C253">
            <v>0</v>
          </cell>
          <cell r="D253">
            <v>0</v>
          </cell>
          <cell r="E253">
            <v>0</v>
          </cell>
          <cell r="F253">
            <v>0</v>
          </cell>
          <cell r="G253">
            <v>0</v>
          </cell>
          <cell r="H253">
            <v>0</v>
          </cell>
          <cell r="I253">
            <v>0</v>
          </cell>
          <cell r="J253">
            <v>17.628439636591466</v>
          </cell>
          <cell r="N253">
            <v>17.628439636591466</v>
          </cell>
        </row>
        <row r="254">
          <cell r="A254" t="str">
            <v>P BT03</v>
          </cell>
          <cell r="M254">
            <v>0</v>
          </cell>
          <cell r="N254">
            <v>0</v>
          </cell>
        </row>
        <row r="255">
          <cell r="A255" t="str">
            <v>P BT04</v>
          </cell>
          <cell r="M255">
            <v>0</v>
          </cell>
          <cell r="N255">
            <v>0</v>
          </cell>
        </row>
        <row r="256">
          <cell r="A256" t="str">
            <v>P BT05</v>
          </cell>
          <cell r="M256">
            <v>0</v>
          </cell>
          <cell r="N256">
            <v>0</v>
          </cell>
        </row>
        <row r="257">
          <cell r="A257" t="str">
            <v>P BT06</v>
          </cell>
          <cell r="M257">
            <v>0</v>
          </cell>
          <cell r="N257">
            <v>0</v>
          </cell>
        </row>
        <row r="258">
          <cell r="A258" t="str">
            <v>P BT27</v>
          </cell>
          <cell r="B258">
            <v>0</v>
          </cell>
          <cell r="C258">
            <v>0</v>
          </cell>
          <cell r="D258">
            <v>0</v>
          </cell>
          <cell r="E258">
            <v>0</v>
          </cell>
          <cell r="F258">
            <v>0</v>
          </cell>
          <cell r="G258">
            <v>0</v>
          </cell>
          <cell r="H258">
            <v>0</v>
          </cell>
          <cell r="I258">
            <v>0</v>
          </cell>
          <cell r="J258">
            <v>0</v>
          </cell>
          <cell r="K258">
            <v>0</v>
          </cell>
          <cell r="L258">
            <v>0</v>
          </cell>
          <cell r="M258">
            <v>0</v>
          </cell>
          <cell r="N258">
            <v>0</v>
          </cell>
        </row>
        <row r="259">
          <cell r="A259" t="str">
            <v>P DC$</v>
          </cell>
          <cell r="B259">
            <v>0.31753871456185567</v>
          </cell>
          <cell r="C259">
            <v>0.31753871456185567</v>
          </cell>
          <cell r="D259">
            <v>0.31753871456185567</v>
          </cell>
          <cell r="E259">
            <v>1.9462226159793813E-2</v>
          </cell>
          <cell r="N259">
            <v>0.97207836984536078</v>
          </cell>
        </row>
        <row r="260">
          <cell r="A260" t="str">
            <v>P EL/ARP-61</v>
          </cell>
          <cell r="B260">
            <v>0</v>
          </cell>
          <cell r="C260">
            <v>21.23637244201031</v>
          </cell>
          <cell r="M260">
            <v>0</v>
          </cell>
          <cell r="N260">
            <v>21.23637244201031</v>
          </cell>
        </row>
        <row r="261">
          <cell r="A261" t="str">
            <v>P PRE6</v>
          </cell>
          <cell r="B261">
            <v>0.61750539976960028</v>
          </cell>
          <cell r="C261">
            <v>0.61750539976960028</v>
          </cell>
          <cell r="D261">
            <v>0.61750539976960028</v>
          </cell>
          <cell r="E261">
            <v>0.61750539976960028</v>
          </cell>
          <cell r="F261">
            <v>0.61750539976960028</v>
          </cell>
          <cell r="G261">
            <v>0.61750539976960028</v>
          </cell>
          <cell r="H261">
            <v>0.61750539976960028</v>
          </cell>
          <cell r="I261">
            <v>0.61750539976960028</v>
          </cell>
          <cell r="J261">
            <v>0.61750539976960028</v>
          </cell>
          <cell r="K261">
            <v>0.61750539976960028</v>
          </cell>
          <cell r="L261">
            <v>0.61750539976960028</v>
          </cell>
          <cell r="M261">
            <v>0.61750539976960028</v>
          </cell>
          <cell r="N261">
            <v>7.4100647972352016</v>
          </cell>
        </row>
        <row r="262">
          <cell r="A262" t="str">
            <v>P PRO1</v>
          </cell>
          <cell r="B262">
            <v>1.77671</v>
          </cell>
          <cell r="C262">
            <v>1.77671</v>
          </cell>
          <cell r="D262">
            <v>1.4936239239690721</v>
          </cell>
          <cell r="N262">
            <v>5.0470439239690723</v>
          </cell>
        </row>
        <row r="263">
          <cell r="A263" t="str">
            <v>P PRO10</v>
          </cell>
          <cell r="B263">
            <v>0.7290109422015415</v>
          </cell>
          <cell r="C263">
            <v>0</v>
          </cell>
          <cell r="D263">
            <v>0</v>
          </cell>
          <cell r="E263">
            <v>0.7290109422015415</v>
          </cell>
          <cell r="N263">
            <v>1.458021884403083</v>
          </cell>
        </row>
        <row r="264">
          <cell r="A264" t="str">
            <v>P PRO2</v>
          </cell>
          <cell r="B264">
            <v>1.5071813452345431</v>
          </cell>
          <cell r="C264">
            <v>0.75218252219885473</v>
          </cell>
          <cell r="D264">
            <v>0.75218252219885473</v>
          </cell>
          <cell r="E264">
            <v>0.39518850628962593</v>
          </cell>
          <cell r="N264">
            <v>3.4067348959218782</v>
          </cell>
        </row>
        <row r="265">
          <cell r="A265" t="str">
            <v>P PRO3</v>
          </cell>
          <cell r="B265">
            <v>4.2097036082474225E-3</v>
          </cell>
          <cell r="C265">
            <v>4.2097036082474225E-3</v>
          </cell>
          <cell r="D265">
            <v>4.2097036082474225E-3</v>
          </cell>
          <cell r="E265">
            <v>4.2097036082474225E-3</v>
          </cell>
          <cell r="F265">
            <v>4.2097036082474225E-3</v>
          </cell>
          <cell r="G265">
            <v>4.2097036082474225E-3</v>
          </cell>
          <cell r="H265">
            <v>4.2097036082474225E-3</v>
          </cell>
          <cell r="I265">
            <v>4.2097036082474225E-3</v>
          </cell>
          <cell r="J265">
            <v>4.2097036082474225E-3</v>
          </cell>
          <cell r="K265">
            <v>4.2097036082474225E-3</v>
          </cell>
          <cell r="L265">
            <v>4.2097036082474225E-3</v>
          </cell>
          <cell r="M265">
            <v>4.2097036082474225E-3</v>
          </cell>
          <cell r="N265">
            <v>5.0516443298969059E-2</v>
          </cell>
        </row>
        <row r="266">
          <cell r="A266" t="str">
            <v>P PRO4</v>
          </cell>
          <cell r="B266">
            <v>2.4702571910736171</v>
          </cell>
          <cell r="C266">
            <v>2.4702571910736171</v>
          </cell>
          <cell r="D266">
            <v>2.4702571910736171</v>
          </cell>
          <cell r="E266">
            <v>2.4702571910736171</v>
          </cell>
          <cell r="F266">
            <v>2.4702571910736171</v>
          </cell>
          <cell r="G266">
            <v>2.4702571910736171</v>
          </cell>
          <cell r="H266">
            <v>2.4702571910736171</v>
          </cell>
          <cell r="I266">
            <v>2.4702571910736171</v>
          </cell>
          <cell r="J266">
            <v>2.4702571910736171</v>
          </cell>
          <cell r="K266">
            <v>2.4702571910736171</v>
          </cell>
          <cell r="L266">
            <v>2.4702571910736171</v>
          </cell>
          <cell r="M266">
            <v>2.4702571910736171</v>
          </cell>
          <cell r="N266">
            <v>29.643086292883407</v>
          </cell>
        </row>
        <row r="267">
          <cell r="A267" t="str">
            <v>P PRO5</v>
          </cell>
          <cell r="B267">
            <v>2.1713535083762885</v>
          </cell>
          <cell r="C267">
            <v>0</v>
          </cell>
          <cell r="D267">
            <v>0</v>
          </cell>
          <cell r="E267">
            <v>2.1745442235824739</v>
          </cell>
          <cell r="N267">
            <v>4.3458977319587628</v>
          </cell>
        </row>
        <row r="268">
          <cell r="A268" t="str">
            <v>P PRO6</v>
          </cell>
          <cell r="B268">
            <v>11.561477650161031</v>
          </cell>
          <cell r="C268">
            <v>0</v>
          </cell>
          <cell r="D268">
            <v>0</v>
          </cell>
          <cell r="E268">
            <v>10.899973504631177</v>
          </cell>
          <cell r="N268">
            <v>22.461451154792208</v>
          </cell>
        </row>
        <row r="269">
          <cell r="A269" t="str">
            <v>P PRO7</v>
          </cell>
          <cell r="B269">
            <v>6.7913047680412363E-3</v>
          </cell>
          <cell r="C269">
            <v>6.7913047680412363E-3</v>
          </cell>
          <cell r="D269">
            <v>6.7913047680412363E-3</v>
          </cell>
          <cell r="E269">
            <v>6.7913047680412363E-3</v>
          </cell>
          <cell r="F269">
            <v>6.7913047680412363E-3</v>
          </cell>
          <cell r="G269">
            <v>6.7913047680412363E-3</v>
          </cell>
          <cell r="H269">
            <v>6.7913047680412363E-3</v>
          </cell>
          <cell r="I269">
            <v>6.7913047680412363E-3</v>
          </cell>
          <cell r="J269">
            <v>6.7913047680412363E-3</v>
          </cell>
          <cell r="K269">
            <v>6.7913047680412363E-3</v>
          </cell>
          <cell r="L269">
            <v>6.7913047680412363E-3</v>
          </cell>
          <cell r="M269">
            <v>6.7913047680412363E-3</v>
          </cell>
          <cell r="N269">
            <v>8.1495657216494863E-2</v>
          </cell>
        </row>
        <row r="270">
          <cell r="A270" t="str">
            <v>P PRO8</v>
          </cell>
          <cell r="B270">
            <v>4.0623760769520664E-2</v>
          </cell>
          <cell r="C270">
            <v>4.0623760769520664E-2</v>
          </cell>
          <cell r="D270">
            <v>4.0623760769520664E-2</v>
          </cell>
          <cell r="E270">
            <v>4.0623760769520664E-2</v>
          </cell>
          <cell r="F270">
            <v>4.0623760769520664E-2</v>
          </cell>
          <cell r="G270">
            <v>4.0623760769520664E-2</v>
          </cell>
          <cell r="H270">
            <v>4.0623760769520664E-2</v>
          </cell>
          <cell r="I270">
            <v>4.0623760769520664E-2</v>
          </cell>
          <cell r="J270">
            <v>4.0623760769520664E-2</v>
          </cell>
          <cell r="K270">
            <v>4.0623760769520664E-2</v>
          </cell>
          <cell r="L270">
            <v>4.0623760769520664E-2</v>
          </cell>
          <cell r="M270">
            <v>4.0623760769520664E-2</v>
          </cell>
          <cell r="N270">
            <v>0.48748512923424808</v>
          </cell>
        </row>
        <row r="271">
          <cell r="A271" t="str">
            <v>P PRO9</v>
          </cell>
          <cell r="B271">
            <v>1.1326750998711339</v>
          </cell>
          <cell r="C271">
            <v>0</v>
          </cell>
          <cell r="D271">
            <v>0</v>
          </cell>
          <cell r="E271">
            <v>1.1325567042525773</v>
          </cell>
          <cell r="N271">
            <v>2.2652318041237112</v>
          </cell>
        </row>
        <row r="272">
          <cell r="A272" t="str">
            <v>PAR</v>
          </cell>
          <cell r="F272">
            <v>0</v>
          </cell>
          <cell r="L272">
            <v>0</v>
          </cell>
          <cell r="N272">
            <v>0</v>
          </cell>
        </row>
        <row r="273">
          <cell r="A273" t="str">
            <v>PAR $+CER</v>
          </cell>
          <cell r="D273">
            <v>0</v>
          </cell>
          <cell r="J273">
            <v>0</v>
          </cell>
          <cell r="N273">
            <v>0</v>
          </cell>
        </row>
        <row r="274">
          <cell r="A274" t="str">
            <v>PAR EUR</v>
          </cell>
          <cell r="D274">
            <v>0</v>
          </cell>
          <cell r="J274">
            <v>0</v>
          </cell>
          <cell r="N274">
            <v>0</v>
          </cell>
        </row>
        <row r="275">
          <cell r="A275" t="str">
            <v>PAR JPY</v>
          </cell>
          <cell r="D275">
            <v>0</v>
          </cell>
          <cell r="J275">
            <v>0</v>
          </cell>
          <cell r="N275">
            <v>0</v>
          </cell>
        </row>
        <row r="276">
          <cell r="A276" t="str">
            <v>PAR USD</v>
          </cell>
          <cell r="D276">
            <v>0</v>
          </cell>
          <cell r="J276">
            <v>0</v>
          </cell>
          <cell r="N276">
            <v>0</v>
          </cell>
        </row>
        <row r="277">
          <cell r="A277" t="str">
            <v>PARDM</v>
          </cell>
          <cell r="F277">
            <v>0</v>
          </cell>
          <cell r="L277">
            <v>0</v>
          </cell>
          <cell r="N277">
            <v>0</v>
          </cell>
        </row>
        <row r="278">
          <cell r="A278" t="str">
            <v>PR8</v>
          </cell>
          <cell r="B278">
            <v>5.071065188367788</v>
          </cell>
          <cell r="C278">
            <v>5.071065188367788</v>
          </cell>
          <cell r="D278">
            <v>5.071065188367788</v>
          </cell>
          <cell r="E278">
            <v>5.071065188367788</v>
          </cell>
          <cell r="F278">
            <v>5.071065188367788</v>
          </cell>
          <cell r="G278">
            <v>5.071065188367788</v>
          </cell>
          <cell r="H278">
            <v>5.071065188367788</v>
          </cell>
          <cell r="I278">
            <v>5.071065188367788</v>
          </cell>
          <cell r="J278">
            <v>5.071065188367788</v>
          </cell>
          <cell r="K278">
            <v>5.071065188367788</v>
          </cell>
          <cell r="L278">
            <v>5.071065188367788</v>
          </cell>
          <cell r="M278">
            <v>5.071065188367788</v>
          </cell>
          <cell r="N278">
            <v>60.85278226041347</v>
          </cell>
        </row>
        <row r="279">
          <cell r="A279" t="str">
            <v>PRE5</v>
          </cell>
          <cell r="B279">
            <v>29.612255382811547</v>
          </cell>
          <cell r="N279">
            <v>29.612255382811547</v>
          </cell>
        </row>
        <row r="280">
          <cell r="A280" t="str">
            <v>PRE6</v>
          </cell>
          <cell r="B280">
            <v>0.22674449888069503</v>
          </cell>
          <cell r="N280">
            <v>0.22674449888069503</v>
          </cell>
        </row>
        <row r="281">
          <cell r="A281" t="str">
            <v>PRO3</v>
          </cell>
          <cell r="B281">
            <v>9.4933099226804124E-2</v>
          </cell>
          <cell r="C281">
            <v>9.4933099226804124E-2</v>
          </cell>
          <cell r="D281">
            <v>9.4933099226804124E-2</v>
          </cell>
          <cell r="E281">
            <v>9.4933099226804124E-2</v>
          </cell>
          <cell r="F281">
            <v>9.4933099226804124E-2</v>
          </cell>
          <cell r="G281">
            <v>9.4933099226804124E-2</v>
          </cell>
          <cell r="H281">
            <v>9.4933099226804124E-2</v>
          </cell>
          <cell r="I281">
            <v>9.4933099226804124E-2</v>
          </cell>
          <cell r="J281">
            <v>9.4933099226804124E-2</v>
          </cell>
          <cell r="K281">
            <v>9.4933099226804124E-2</v>
          </cell>
          <cell r="L281">
            <v>9.4933099226804124E-2</v>
          </cell>
          <cell r="M281">
            <v>4.5225740979381443E-3</v>
          </cell>
          <cell r="N281">
            <v>1.0487866655927838</v>
          </cell>
        </row>
        <row r="282">
          <cell r="A282" t="str">
            <v>PRO4</v>
          </cell>
          <cell r="B282">
            <v>3.7170958576939581</v>
          </cell>
          <cell r="C282">
            <v>3.7170958576939581</v>
          </cell>
          <cell r="D282">
            <v>3.7170958576939581</v>
          </cell>
          <cell r="E282">
            <v>3.7170958576939581</v>
          </cell>
          <cell r="F282">
            <v>3.7170958576939581</v>
          </cell>
          <cell r="G282">
            <v>3.7170958576939581</v>
          </cell>
          <cell r="H282">
            <v>3.7170958576939581</v>
          </cell>
          <cell r="I282">
            <v>3.7170958576939581</v>
          </cell>
          <cell r="J282">
            <v>3.7170958576939581</v>
          </cell>
          <cell r="K282">
            <v>3.7170958576939581</v>
          </cell>
          <cell r="L282">
            <v>3.7170958576939581</v>
          </cell>
          <cell r="M282">
            <v>0.17890725007893982</v>
          </cell>
          <cell r="N282">
            <v>41.066961684712481</v>
          </cell>
        </row>
        <row r="283">
          <cell r="A283" t="str">
            <v>PRO7</v>
          </cell>
          <cell r="B283">
            <v>14.939707811816874</v>
          </cell>
          <cell r="C283">
            <v>14.939707811816874</v>
          </cell>
          <cell r="D283">
            <v>14.939707811816874</v>
          </cell>
          <cell r="E283">
            <v>14.939936332515394</v>
          </cell>
          <cell r="F283">
            <v>14.939707811816874</v>
          </cell>
          <cell r="G283">
            <v>14.939707811816874</v>
          </cell>
          <cell r="H283">
            <v>14.939707811816874</v>
          </cell>
          <cell r="I283">
            <v>14.939707811816874</v>
          </cell>
          <cell r="J283">
            <v>14.939707811816874</v>
          </cell>
          <cell r="K283">
            <v>14.939707811816874</v>
          </cell>
          <cell r="L283">
            <v>14.939707811816874</v>
          </cell>
          <cell r="M283">
            <v>13.221605433754537</v>
          </cell>
          <cell r="N283">
            <v>177.55861988443868</v>
          </cell>
        </row>
        <row r="284">
          <cell r="A284" t="str">
            <v>PRO8</v>
          </cell>
          <cell r="B284">
            <v>1.1520043464459839E-2</v>
          </cell>
          <cell r="C284">
            <v>1.1520043464459839E-2</v>
          </cell>
          <cell r="D284">
            <v>1.1520043464459839E-2</v>
          </cell>
          <cell r="E284">
            <v>1.1520043464459839E-2</v>
          </cell>
          <cell r="F284">
            <v>1.1520043464459839E-2</v>
          </cell>
          <cell r="G284">
            <v>1.1520043464459839E-2</v>
          </cell>
          <cell r="H284">
            <v>1.1520043464459839E-2</v>
          </cell>
          <cell r="I284">
            <v>1.1520043464459839E-2</v>
          </cell>
          <cell r="J284">
            <v>1.1520043464459839E-2</v>
          </cell>
          <cell r="K284">
            <v>1.1520043464459839E-2</v>
          </cell>
          <cell r="L284">
            <v>1.1520043464459839E-2</v>
          </cell>
          <cell r="M284">
            <v>1.1520043464459839E-2</v>
          </cell>
          <cell r="N284">
            <v>0.13824052157351807</v>
          </cell>
        </row>
        <row r="285">
          <cell r="A285" t="str">
            <v>SABA/INTGM</v>
          </cell>
          <cell r="C285">
            <v>9.682781E-2</v>
          </cell>
          <cell r="N285">
            <v>9.682781E-2</v>
          </cell>
        </row>
        <row r="286">
          <cell r="A286" t="str">
            <v>WBC/RELEXT</v>
          </cell>
          <cell r="B286">
            <v>2.0252184936614469E-3</v>
          </cell>
          <cell r="C286">
            <v>2.3225592841163308E-3</v>
          </cell>
          <cell r="D286">
            <v>2.3303855331841912E-3</v>
          </cell>
          <cell r="E286">
            <v>2.6275242356450408E-3</v>
          </cell>
          <cell r="F286">
            <v>2.8251953765846384E-3</v>
          </cell>
          <cell r="G286">
            <v>3.1148680089485457E-3</v>
          </cell>
          <cell r="H286">
            <v>4.3662908277404926E-3</v>
          </cell>
          <cell r="I286">
            <v>2.3038523489932886E-3</v>
          </cell>
          <cell r="J286">
            <v>2.5909463087248324E-3</v>
          </cell>
          <cell r="K286">
            <v>2.7843117076808352E-3</v>
          </cell>
          <cell r="L286">
            <v>3.0670417598806865E-3</v>
          </cell>
          <cell r="M286">
            <v>4.3501342281879194E-3</v>
          </cell>
          <cell r="N286">
            <v>3.4708328113348244E-2</v>
          </cell>
        </row>
        <row r="287">
          <cell r="A287" t="str">
            <v>WEST/CONEA</v>
          </cell>
          <cell r="B287">
            <v>0</v>
          </cell>
          <cell r="D287">
            <v>4.1444279368501142</v>
          </cell>
          <cell r="H287">
            <v>0</v>
          </cell>
          <cell r="J287">
            <v>4.1444279368501142</v>
          </cell>
          <cell r="N287">
            <v>8.2888558737002285</v>
          </cell>
        </row>
      </sheetData>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G103"/>
  <sheetViews>
    <sheetView tabSelected="1" zoomScale="80" zoomScaleNormal="80" workbookViewId="0">
      <selection activeCell="B2" sqref="B2:C2"/>
    </sheetView>
  </sheetViews>
  <sheetFormatPr baseColWidth="10" defaultColWidth="11.44140625" defaultRowHeight="14.4" x14ac:dyDescent="0.3"/>
  <cols>
    <col min="1" max="2" width="11.44140625" style="81"/>
    <col min="3" max="3" width="92.33203125" style="81" customWidth="1"/>
    <col min="4" max="4" width="46.5546875" style="81" customWidth="1"/>
    <col min="5" max="16384" width="11.44140625" style="81"/>
  </cols>
  <sheetData>
    <row r="1" spans="1:4" x14ac:dyDescent="0.3">
      <c r="A1" s="181"/>
    </row>
    <row r="2" spans="1:4" ht="15.6" x14ac:dyDescent="0.3">
      <c r="B2" s="364" t="s">
        <v>196</v>
      </c>
      <c r="C2" s="364"/>
    </row>
    <row r="3" spans="1:4" ht="15.6" x14ac:dyDescent="0.3">
      <c r="B3" s="364" t="s">
        <v>0</v>
      </c>
      <c r="C3" s="364"/>
    </row>
    <row r="5" spans="1:4" ht="16.2" thickBot="1" x14ac:dyDescent="0.35">
      <c r="B5" s="78"/>
      <c r="C5" s="78"/>
    </row>
    <row r="6" spans="1:4" ht="20.25" customHeight="1" x14ac:dyDescent="0.3">
      <c r="B6" s="365" t="s">
        <v>205</v>
      </c>
      <c r="C6" s="366"/>
    </row>
    <row r="7" spans="1:4" ht="20.25" customHeight="1" thickBot="1" x14ac:dyDescent="0.35">
      <c r="B7" s="371" t="s">
        <v>343</v>
      </c>
      <c r="C7" s="372"/>
    </row>
    <row r="8" spans="1:4" ht="16.2" thickBot="1" x14ac:dyDescent="0.35">
      <c r="B8" s="78"/>
      <c r="C8" s="78"/>
    </row>
    <row r="9" spans="1:4" ht="16.2" thickBot="1" x14ac:dyDescent="0.35">
      <c r="B9" s="367" t="s">
        <v>110</v>
      </c>
      <c r="C9" s="368"/>
    </row>
    <row r="10" spans="1:4" ht="16.2" thickBot="1" x14ac:dyDescent="0.35">
      <c r="B10" s="78"/>
      <c r="C10" s="78"/>
    </row>
    <row r="11" spans="1:4" ht="17.25" customHeight="1" thickBot="1" x14ac:dyDescent="0.35">
      <c r="B11" s="79" t="s">
        <v>111</v>
      </c>
      <c r="C11" s="80" t="s">
        <v>112</v>
      </c>
    </row>
    <row r="12" spans="1:4" ht="15.6" x14ac:dyDescent="0.3">
      <c r="B12" s="369" t="s">
        <v>349</v>
      </c>
      <c r="C12" s="370"/>
    </row>
    <row r="13" spans="1:4" x14ac:dyDescent="0.3">
      <c r="A13" s="86"/>
      <c r="B13" s="353" t="s">
        <v>113</v>
      </c>
      <c r="C13" s="271" t="s">
        <v>123</v>
      </c>
      <c r="D13" s="270"/>
    </row>
    <row r="14" spans="1:4" x14ac:dyDescent="0.3">
      <c r="A14" s="86"/>
      <c r="B14" s="353" t="s">
        <v>114</v>
      </c>
      <c r="C14" s="271" t="s">
        <v>143</v>
      </c>
      <c r="D14" s="270"/>
    </row>
    <row r="15" spans="1:4" x14ac:dyDescent="0.3">
      <c r="A15" s="86"/>
      <c r="B15" s="353" t="s">
        <v>115</v>
      </c>
      <c r="C15" s="271" t="s">
        <v>168</v>
      </c>
      <c r="D15" s="270"/>
    </row>
    <row r="16" spans="1:4" x14ac:dyDescent="0.3">
      <c r="A16" s="86"/>
      <c r="B16" s="353" t="s">
        <v>160</v>
      </c>
      <c r="C16" s="271" t="s">
        <v>124</v>
      </c>
      <c r="D16" s="270"/>
    </row>
    <row r="17" spans="1:7" x14ac:dyDescent="0.3">
      <c r="A17" s="86"/>
      <c r="B17" s="353" t="s">
        <v>327</v>
      </c>
      <c r="C17" s="271" t="s">
        <v>328</v>
      </c>
      <c r="D17" s="270"/>
    </row>
    <row r="18" spans="1:7" ht="15" thickBot="1" x14ac:dyDescent="0.35">
      <c r="A18" s="86"/>
      <c r="B18" s="354" t="s">
        <v>359</v>
      </c>
      <c r="C18" s="355" t="s">
        <v>358</v>
      </c>
      <c r="D18" s="270"/>
    </row>
    <row r="20" spans="1:7" ht="49.2" customHeight="1" x14ac:dyDescent="0.3">
      <c r="B20" s="361" t="s">
        <v>208</v>
      </c>
      <c r="C20" s="362"/>
      <c r="D20" s="362"/>
      <c r="E20" s="362"/>
      <c r="F20" s="362"/>
      <c r="G20" s="363"/>
    </row>
    <row r="21" spans="1:7" ht="49.95" customHeight="1" x14ac:dyDescent="0.3">
      <c r="B21" s="358" t="s">
        <v>209</v>
      </c>
      <c r="C21" s="359"/>
      <c r="D21" s="359"/>
      <c r="E21" s="359"/>
      <c r="F21" s="359"/>
      <c r="G21" s="360"/>
    </row>
    <row r="22" spans="1:7" ht="40.5" customHeight="1" x14ac:dyDescent="0.3"/>
    <row r="103" spans="2:2" x14ac:dyDescent="0.3">
      <c r="B103" s="66"/>
    </row>
  </sheetData>
  <mergeCells count="8">
    <mergeCell ref="B21:G21"/>
    <mergeCell ref="B20:G20"/>
    <mergeCell ref="B2:C2"/>
    <mergeCell ref="B3:C3"/>
    <mergeCell ref="B6:C6"/>
    <mergeCell ref="B9:C9"/>
    <mergeCell ref="B12:C12"/>
    <mergeCell ref="B7:C7"/>
  </mergeCells>
  <hyperlinks>
    <hyperlink ref="B18" location="A.6!A1" display="A.6"/>
    <hyperlink ref="B17" location="A.5!A1" display="A.5"/>
    <hyperlink ref="B16" location="A.4!A1" display="A.4"/>
    <hyperlink ref="B13" location="A.1!A1" display="A.1"/>
    <hyperlink ref="B14" location="A.2!A1" display="A.2"/>
    <hyperlink ref="B15" location="A.3!A1" display="A.3"/>
  </hyperlinks>
  <pageMargins left="0.11811023622047245" right="0.11811023622047245" top="0.74803149606299213" bottom="0.74803149606299213" header="0.31496062992125984" footer="0.31496062992125984"/>
  <pageSetup paperSize="9" scale="70" orientation="portrait" horizontalDpi="4294967294" verticalDpi="4294967294"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AG323"/>
  <sheetViews>
    <sheetView showGridLines="0" zoomScale="76" zoomScaleNormal="76" workbookViewId="0">
      <selection activeCell="B2" sqref="B2"/>
    </sheetView>
  </sheetViews>
  <sheetFormatPr baseColWidth="10" defaultColWidth="11.44140625" defaultRowHeight="13.8" x14ac:dyDescent="0.25"/>
  <cols>
    <col min="1" max="1" width="7.6640625" style="6" customWidth="1"/>
    <col min="2" max="2" width="101" style="2" customWidth="1"/>
    <col min="3" max="3" width="12.88671875" style="2" customWidth="1"/>
    <col min="4" max="10" width="12.88671875" style="3" customWidth="1"/>
    <col min="11" max="15" width="12.88671875" style="127" customWidth="1"/>
    <col min="16" max="17" width="12.88671875" style="254" customWidth="1"/>
    <col min="18" max="21" width="12.88671875" style="127" customWidth="1"/>
    <col min="22" max="32" width="13.33203125" style="127" customWidth="1"/>
    <col min="33" max="33" width="11.88671875" style="3" customWidth="1"/>
    <col min="34" max="16384" width="11.44140625" style="2"/>
  </cols>
  <sheetData>
    <row r="1" spans="1:33" x14ac:dyDescent="0.25">
      <c r="A1" s="244" t="s">
        <v>116</v>
      </c>
      <c r="B1" s="245"/>
      <c r="C1" s="272"/>
      <c r="D1" s="272"/>
      <c r="E1" s="272"/>
      <c r="F1" s="272"/>
      <c r="G1" s="272"/>
      <c r="H1" s="272"/>
      <c r="I1" s="272"/>
      <c r="J1" s="272"/>
      <c r="K1" s="272"/>
      <c r="L1" s="272"/>
      <c r="M1" s="272"/>
      <c r="N1" s="272"/>
      <c r="O1" s="272"/>
      <c r="P1" s="272"/>
      <c r="Q1" s="272"/>
      <c r="R1" s="272"/>
      <c r="S1" s="272"/>
      <c r="T1" s="272"/>
      <c r="U1" s="272"/>
      <c r="V1" s="272"/>
      <c r="W1" s="272"/>
      <c r="X1" s="272"/>
      <c r="Y1" s="272"/>
      <c r="Z1" s="272"/>
      <c r="AA1" s="272"/>
      <c r="AB1" s="272"/>
      <c r="AC1" s="272"/>
      <c r="AD1" s="272"/>
      <c r="AE1" s="272"/>
      <c r="AF1" s="272"/>
      <c r="AG1" s="272"/>
    </row>
    <row r="2" spans="1:33" x14ac:dyDescent="0.25">
      <c r="A2" s="1"/>
      <c r="B2" s="1" t="s">
        <v>196</v>
      </c>
      <c r="C2" s="3"/>
      <c r="K2" s="3"/>
      <c r="L2" s="3"/>
      <c r="M2" s="3"/>
      <c r="N2" s="3"/>
      <c r="O2" s="3"/>
      <c r="P2" s="3"/>
      <c r="Q2" s="3"/>
      <c r="R2" s="3"/>
      <c r="S2" s="3"/>
      <c r="T2" s="3"/>
      <c r="U2" s="3"/>
      <c r="V2" s="3"/>
      <c r="W2" s="3"/>
      <c r="X2" s="3"/>
      <c r="Y2" s="3"/>
      <c r="Z2" s="3"/>
      <c r="AA2" s="3"/>
      <c r="AB2" s="3"/>
      <c r="AC2" s="3"/>
      <c r="AD2" s="3"/>
      <c r="AE2" s="3"/>
      <c r="AF2" s="3"/>
    </row>
    <row r="3" spans="1:33" x14ac:dyDescent="0.25">
      <c r="A3" s="5"/>
      <c r="B3" s="5" t="s">
        <v>0</v>
      </c>
      <c r="C3" s="127"/>
      <c r="D3" s="127"/>
      <c r="E3" s="127"/>
      <c r="F3" s="127"/>
      <c r="G3" s="127"/>
      <c r="H3" s="127"/>
      <c r="I3" s="127"/>
      <c r="J3" s="127"/>
      <c r="P3" s="127"/>
      <c r="Q3" s="127"/>
    </row>
    <row r="4" spans="1:33" x14ac:dyDescent="0.25">
      <c r="C4" s="3"/>
      <c r="K4" s="3"/>
      <c r="L4" s="3"/>
      <c r="M4" s="3"/>
      <c r="N4" s="3"/>
      <c r="O4" s="3"/>
      <c r="P4" s="3"/>
      <c r="Q4" s="3"/>
      <c r="R4" s="3"/>
      <c r="S4" s="3"/>
      <c r="T4" s="3"/>
      <c r="U4" s="3"/>
      <c r="V4" s="3"/>
      <c r="W4" s="3"/>
      <c r="X4" s="3"/>
      <c r="Y4" s="3"/>
      <c r="Z4" s="3"/>
      <c r="AA4" s="3"/>
      <c r="AB4" s="3"/>
      <c r="AC4" s="3"/>
      <c r="AD4" s="3"/>
      <c r="AE4" s="3"/>
      <c r="AF4" s="3"/>
    </row>
    <row r="5" spans="1:33" ht="16.8" x14ac:dyDescent="0.3">
      <c r="B5" s="379" t="s">
        <v>206</v>
      </c>
      <c r="C5" s="379"/>
      <c r="D5" s="379"/>
      <c r="E5" s="379"/>
      <c r="F5" s="379"/>
      <c r="G5" s="379"/>
      <c r="H5" s="379"/>
      <c r="I5" s="379"/>
      <c r="J5" s="379"/>
      <c r="K5" s="379"/>
      <c r="L5" s="379"/>
      <c r="M5" s="379"/>
      <c r="N5" s="248"/>
      <c r="O5" s="248"/>
      <c r="P5" s="248"/>
      <c r="Q5" s="248"/>
      <c r="R5" s="248"/>
      <c r="S5" s="248"/>
      <c r="T5" s="286"/>
      <c r="U5" s="286"/>
      <c r="V5" s="286"/>
      <c r="W5" s="286"/>
      <c r="X5" s="286"/>
      <c r="Y5" s="286"/>
      <c r="Z5" s="286"/>
      <c r="AA5" s="248"/>
      <c r="AB5" s="248"/>
      <c r="AC5" s="248"/>
      <c r="AD5" s="248"/>
      <c r="AE5" s="248"/>
      <c r="AF5" s="248"/>
      <c r="AG5" s="248"/>
    </row>
    <row r="6" spans="1:33" ht="16.2" x14ac:dyDescent="0.35">
      <c r="B6" s="380" t="s">
        <v>341</v>
      </c>
      <c r="C6" s="380"/>
      <c r="D6" s="380"/>
      <c r="E6" s="380"/>
      <c r="F6" s="380"/>
      <c r="G6" s="380"/>
      <c r="H6" s="380"/>
      <c r="I6" s="380"/>
      <c r="J6" s="380"/>
      <c r="K6" s="380"/>
      <c r="L6" s="380"/>
      <c r="M6" s="380"/>
      <c r="N6" s="249"/>
      <c r="O6" s="249"/>
      <c r="P6" s="249"/>
      <c r="Q6" s="249"/>
      <c r="R6" s="252"/>
      <c r="S6" s="252"/>
      <c r="T6" s="252"/>
      <c r="U6" s="252"/>
      <c r="V6" s="252"/>
      <c r="W6" s="252"/>
      <c r="X6" s="294"/>
      <c r="Y6" s="293"/>
      <c r="Z6" s="296"/>
      <c r="AA6" s="249"/>
      <c r="AB6" s="249"/>
      <c r="AC6" s="249"/>
      <c r="AD6" s="249"/>
      <c r="AE6" s="249"/>
      <c r="AF6" s="249"/>
      <c r="AG6" s="249"/>
    </row>
    <row r="7" spans="1:33" x14ac:dyDescent="0.25">
      <c r="B7" s="7"/>
      <c r="C7" s="7"/>
      <c r="O7" s="253"/>
      <c r="Q7" s="261"/>
      <c r="R7" s="234"/>
      <c r="S7" s="234"/>
      <c r="T7" s="234"/>
      <c r="U7" s="234"/>
      <c r="V7" s="234"/>
      <c r="W7" s="234"/>
      <c r="AA7" s="234"/>
      <c r="AB7" s="234"/>
      <c r="AC7" s="234"/>
      <c r="AD7" s="234"/>
      <c r="AE7" s="234"/>
      <c r="AF7" s="234"/>
    </row>
    <row r="8" spans="1:33" ht="14.4" thickBot="1" x14ac:dyDescent="0.3">
      <c r="A8" s="91"/>
      <c r="B8" s="91"/>
      <c r="C8" s="91"/>
      <c r="D8" s="91"/>
      <c r="E8" s="91"/>
      <c r="F8" s="91"/>
      <c r="G8" s="91"/>
      <c r="H8" s="91"/>
      <c r="I8" s="91"/>
      <c r="J8" s="91"/>
      <c r="K8" s="90"/>
      <c r="L8" s="90"/>
      <c r="M8" s="90"/>
      <c r="N8" s="90"/>
      <c r="O8" s="90"/>
      <c r="P8" s="90"/>
      <c r="Q8" s="90"/>
      <c r="R8" s="90"/>
      <c r="S8" s="90"/>
      <c r="T8" s="90"/>
      <c r="U8" s="90"/>
      <c r="V8" s="90"/>
      <c r="W8" s="90"/>
      <c r="X8" s="292"/>
      <c r="Y8" s="90"/>
      <c r="Z8" s="90"/>
      <c r="AA8" s="90"/>
      <c r="AB8" s="90"/>
      <c r="AC8" s="90"/>
      <c r="AD8" s="90"/>
      <c r="AE8" s="90"/>
      <c r="AF8" s="90"/>
      <c r="AG8" s="91"/>
    </row>
    <row r="9" spans="1:33" ht="24" customHeight="1" thickTop="1" x14ac:dyDescent="0.3">
      <c r="B9" s="27"/>
      <c r="C9" s="179">
        <v>43466</v>
      </c>
      <c r="D9" s="179">
        <v>43497</v>
      </c>
      <c r="E9" s="179">
        <v>43525</v>
      </c>
      <c r="F9" s="179">
        <v>43556</v>
      </c>
      <c r="G9" s="179">
        <v>43586</v>
      </c>
      <c r="H9" s="179">
        <v>43617</v>
      </c>
      <c r="I9" s="179">
        <v>43647</v>
      </c>
      <c r="J9" s="179">
        <v>43678</v>
      </c>
      <c r="K9" s="179">
        <v>43709</v>
      </c>
      <c r="L9" s="179">
        <v>43739</v>
      </c>
      <c r="M9" s="179">
        <v>43770</v>
      </c>
      <c r="N9" s="179">
        <v>43800</v>
      </c>
      <c r="O9" s="230">
        <v>43831</v>
      </c>
      <c r="P9" s="258">
        <v>43862</v>
      </c>
      <c r="Q9" s="258">
        <v>43891</v>
      </c>
      <c r="R9" s="258">
        <v>43922</v>
      </c>
      <c r="S9" s="258">
        <v>43952</v>
      </c>
      <c r="T9" s="258">
        <v>43983</v>
      </c>
      <c r="U9" s="258">
        <v>44013</v>
      </c>
      <c r="V9" s="258">
        <v>44044</v>
      </c>
      <c r="W9" s="258">
        <v>44075</v>
      </c>
      <c r="X9" s="291">
        <v>44105</v>
      </c>
      <c r="Y9" s="291">
        <v>44136</v>
      </c>
      <c r="Z9" s="291">
        <v>44166</v>
      </c>
      <c r="AA9" s="291">
        <v>44197</v>
      </c>
      <c r="AB9" s="291">
        <v>44228</v>
      </c>
      <c r="AC9" s="291">
        <v>44256</v>
      </c>
      <c r="AD9" s="123" t="s">
        <v>346</v>
      </c>
      <c r="AE9" s="123" t="s">
        <v>347</v>
      </c>
      <c r="AF9" s="123" t="s">
        <v>350</v>
      </c>
      <c r="AG9" s="8" t="s">
        <v>204</v>
      </c>
    </row>
    <row r="10" spans="1:33" ht="15.6" x14ac:dyDescent="0.3">
      <c r="B10" s="324" t="s">
        <v>144</v>
      </c>
      <c r="C10" s="325">
        <f t="shared" ref="C10:U10" si="0">+C12+C156</f>
        <v>335661.30000000005</v>
      </c>
      <c r="D10" s="325">
        <f t="shared" si="0"/>
        <v>334477</v>
      </c>
      <c r="E10" s="325">
        <f t="shared" si="0"/>
        <v>324898.30000000005</v>
      </c>
      <c r="F10" s="325">
        <f t="shared" si="0"/>
        <v>334322.89999999997</v>
      </c>
      <c r="G10" s="325">
        <f t="shared" si="0"/>
        <v>329930.60000000003</v>
      </c>
      <c r="H10" s="325">
        <f t="shared" si="0"/>
        <v>337267.10000000003</v>
      </c>
      <c r="I10" s="325">
        <f t="shared" si="0"/>
        <v>341957.5</v>
      </c>
      <c r="J10" s="325">
        <f t="shared" si="0"/>
        <v>310102.3</v>
      </c>
      <c r="K10" s="325">
        <f t="shared" si="0"/>
        <v>311251.20000000001</v>
      </c>
      <c r="L10" s="325">
        <f t="shared" si="0"/>
        <v>312471.00000000006</v>
      </c>
      <c r="M10" s="325">
        <f t="shared" si="0"/>
        <v>313299.10000000009</v>
      </c>
      <c r="N10" s="325">
        <f t="shared" si="0"/>
        <v>323064.59999999998</v>
      </c>
      <c r="O10" s="325">
        <f t="shared" si="0"/>
        <v>324440.60000000003</v>
      </c>
      <c r="P10" s="325">
        <f t="shared" si="0"/>
        <v>324369.90000000008</v>
      </c>
      <c r="Q10" s="325">
        <f t="shared" si="0"/>
        <v>323381.2</v>
      </c>
      <c r="R10" s="325">
        <f t="shared" si="0"/>
        <v>323254.8</v>
      </c>
      <c r="S10" s="325">
        <f t="shared" si="0"/>
        <v>324808.30000000005</v>
      </c>
      <c r="T10" s="325">
        <f t="shared" si="0"/>
        <v>324552.39999999997</v>
      </c>
      <c r="U10" s="325">
        <f t="shared" si="0"/>
        <v>328087.89999999997</v>
      </c>
      <c r="V10" s="325">
        <f t="shared" ref="V10:AF10" si="1">+V12+V156</f>
        <v>329479.50000000006</v>
      </c>
      <c r="W10" s="326">
        <f t="shared" ref="W10:AE10" si="2">+W12+W156</f>
        <v>332247.5</v>
      </c>
      <c r="X10" s="326">
        <f t="shared" si="2"/>
        <v>333194.6999999999</v>
      </c>
      <c r="Y10" s="326">
        <f t="shared" si="2"/>
        <v>333253.80000000005</v>
      </c>
      <c r="Z10" s="326">
        <f t="shared" si="2"/>
        <v>335582.19999999995</v>
      </c>
      <c r="AA10" s="326">
        <f t="shared" si="2"/>
        <v>334929.2</v>
      </c>
      <c r="AB10" s="326">
        <f t="shared" si="2"/>
        <v>334883.79999999993</v>
      </c>
      <c r="AC10" s="326">
        <f t="shared" si="2"/>
        <v>335556.1</v>
      </c>
      <c r="AD10" s="326">
        <f t="shared" si="2"/>
        <v>338501.00000000006</v>
      </c>
      <c r="AE10" s="326">
        <f t="shared" si="2"/>
        <v>341173</v>
      </c>
      <c r="AF10" s="326">
        <f t="shared" si="1"/>
        <v>343519.30000000005</v>
      </c>
      <c r="AG10" s="327">
        <v>1</v>
      </c>
    </row>
    <row r="11" spans="1:33" ht="6.75" customHeight="1" x14ac:dyDescent="0.35">
      <c r="B11" s="28"/>
      <c r="C11" s="328"/>
      <c r="D11" s="328"/>
      <c r="E11" s="328"/>
      <c r="F11" s="328"/>
      <c r="G11" s="328"/>
      <c r="H11" s="328"/>
      <c r="I11" s="328"/>
      <c r="J11" s="328"/>
      <c r="K11" s="329"/>
      <c r="L11" s="329"/>
      <c r="M11" s="329"/>
      <c r="N11" s="329"/>
      <c r="O11" s="329"/>
      <c r="P11" s="330"/>
      <c r="Q11" s="330"/>
      <c r="R11" s="329"/>
      <c r="S11" s="329"/>
      <c r="T11" s="329"/>
      <c r="U11" s="329"/>
      <c r="V11" s="329"/>
      <c r="W11" s="329"/>
      <c r="X11" s="329"/>
      <c r="Y11" s="329"/>
      <c r="Z11" s="329"/>
      <c r="AA11" s="329"/>
      <c r="AB11" s="329"/>
      <c r="AC11" s="329"/>
      <c r="AD11" s="329"/>
      <c r="AE11" s="329"/>
      <c r="AF11" s="329"/>
      <c r="AG11" s="328"/>
    </row>
    <row r="12" spans="1:33" ht="15.6" x14ac:dyDescent="0.3">
      <c r="B12" s="324" t="s">
        <v>150</v>
      </c>
      <c r="C12" s="325">
        <f t="shared" ref="C12:U12" si="3">+C15+C151</f>
        <v>332851.60000000003</v>
      </c>
      <c r="D12" s="325">
        <f t="shared" si="3"/>
        <v>331675.90000000002</v>
      </c>
      <c r="E12" s="325">
        <f t="shared" si="3"/>
        <v>322421.40000000002</v>
      </c>
      <c r="F12" s="325">
        <f t="shared" si="3"/>
        <v>331845.19999999995</v>
      </c>
      <c r="G12" s="325">
        <f t="shared" si="3"/>
        <v>327454.40000000002</v>
      </c>
      <c r="H12" s="325">
        <f t="shared" si="3"/>
        <v>334810.80000000005</v>
      </c>
      <c r="I12" s="325">
        <f t="shared" si="3"/>
        <v>339524.2</v>
      </c>
      <c r="J12" s="325">
        <f t="shared" si="3"/>
        <v>307692.3</v>
      </c>
      <c r="K12" s="325">
        <f t="shared" si="3"/>
        <v>308845.7</v>
      </c>
      <c r="L12" s="325">
        <f t="shared" si="3"/>
        <v>310045.30000000005</v>
      </c>
      <c r="M12" s="325">
        <f t="shared" si="3"/>
        <v>310881.90000000008</v>
      </c>
      <c r="N12" s="325">
        <f t="shared" si="3"/>
        <v>320629.39999999997</v>
      </c>
      <c r="O12" s="325">
        <f t="shared" si="3"/>
        <v>322012.30000000005</v>
      </c>
      <c r="P12" s="325">
        <f t="shared" si="3"/>
        <v>321947.00000000006</v>
      </c>
      <c r="Q12" s="325">
        <f t="shared" si="3"/>
        <v>320958.8</v>
      </c>
      <c r="R12" s="325">
        <f t="shared" si="3"/>
        <v>320840.7</v>
      </c>
      <c r="S12" s="325">
        <f t="shared" si="3"/>
        <v>322383.70000000007</v>
      </c>
      <c r="T12" s="325">
        <f t="shared" si="3"/>
        <v>322118.59999999998</v>
      </c>
      <c r="U12" s="325">
        <f t="shared" si="3"/>
        <v>325613.3</v>
      </c>
      <c r="V12" s="325">
        <f t="shared" ref="V12:AF12" si="4">+V15+V151</f>
        <v>326992.60000000003</v>
      </c>
      <c r="W12" s="326">
        <f t="shared" ref="W12:AE12" si="5">+W15+W151</f>
        <v>329777.7</v>
      </c>
      <c r="X12" s="326">
        <f t="shared" si="5"/>
        <v>330738.39999999991</v>
      </c>
      <c r="Y12" s="326">
        <f t="shared" si="5"/>
        <v>330776.00000000006</v>
      </c>
      <c r="Z12" s="326">
        <f t="shared" si="5"/>
        <v>333081.69999999995</v>
      </c>
      <c r="AA12" s="326">
        <f t="shared" si="5"/>
        <v>332435.3</v>
      </c>
      <c r="AB12" s="326">
        <f t="shared" si="5"/>
        <v>332394.99999999994</v>
      </c>
      <c r="AC12" s="326">
        <f t="shared" si="5"/>
        <v>333094.89999999997</v>
      </c>
      <c r="AD12" s="326">
        <f t="shared" si="5"/>
        <v>336015.90000000008</v>
      </c>
      <c r="AE12" s="326">
        <f t="shared" si="5"/>
        <v>338670.4</v>
      </c>
      <c r="AF12" s="326">
        <f t="shared" si="4"/>
        <v>341045.4</v>
      </c>
      <c r="AG12" s="327">
        <f>+AF12/$AF$10</f>
        <v>0.99279836678754285</v>
      </c>
    </row>
    <row r="13" spans="1:33" ht="8.25" customHeight="1" x14ac:dyDescent="0.25">
      <c r="B13" s="28"/>
      <c r="C13" s="10"/>
      <c r="D13" s="10"/>
      <c r="E13" s="10"/>
      <c r="F13" s="10"/>
      <c r="G13" s="10"/>
      <c r="H13" s="10"/>
      <c r="I13" s="10"/>
      <c r="J13" s="10"/>
      <c r="K13" s="217"/>
      <c r="L13" s="217"/>
      <c r="M13" s="217"/>
      <c r="N13" s="217"/>
      <c r="O13" s="217"/>
      <c r="P13" s="259"/>
      <c r="Q13" s="259"/>
      <c r="R13" s="217"/>
      <c r="S13" s="217"/>
      <c r="T13" s="217"/>
      <c r="U13" s="217"/>
      <c r="V13" s="217"/>
      <c r="W13" s="217"/>
      <c r="X13" s="217"/>
      <c r="Y13" s="217"/>
      <c r="Z13" s="217"/>
      <c r="AA13" s="217"/>
      <c r="AB13" s="217"/>
      <c r="AC13" s="217"/>
      <c r="AD13" s="217"/>
      <c r="AE13" s="217"/>
      <c r="AF13" s="217"/>
      <c r="AG13" s="10"/>
    </row>
    <row r="14" spans="1:33" ht="9" customHeight="1" x14ac:dyDescent="0.25">
      <c r="B14" s="28"/>
      <c r="C14" s="10"/>
      <c r="D14" s="10"/>
      <c r="E14" s="10"/>
      <c r="F14" s="10"/>
      <c r="G14" s="10"/>
      <c r="H14" s="10"/>
      <c r="I14" s="10"/>
      <c r="J14" s="10"/>
      <c r="K14" s="217"/>
      <c r="L14" s="217"/>
      <c r="M14" s="217"/>
      <c r="N14" s="217"/>
      <c r="O14" s="217"/>
      <c r="P14" s="259"/>
      <c r="Q14" s="259"/>
      <c r="R14" s="217"/>
      <c r="S14" s="217"/>
      <c r="T14" s="217"/>
      <c r="U14" s="217"/>
      <c r="V14" s="217"/>
      <c r="W14" s="217"/>
      <c r="X14" s="217"/>
      <c r="Y14" s="217"/>
      <c r="Z14" s="217"/>
      <c r="AA14" s="217"/>
      <c r="AB14" s="217"/>
      <c r="AC14" s="217"/>
      <c r="AD14" s="217"/>
      <c r="AE14" s="217"/>
      <c r="AF14" s="217"/>
      <c r="AG14" s="10"/>
    </row>
    <row r="15" spans="1:33" ht="15.6" x14ac:dyDescent="0.3">
      <c r="B15" s="331" t="s">
        <v>149</v>
      </c>
      <c r="C15" s="325">
        <f t="shared" ref="C15:U15" si="6">+C17+C123</f>
        <v>332746.60000000003</v>
      </c>
      <c r="D15" s="325">
        <f t="shared" si="6"/>
        <v>331571.20000000001</v>
      </c>
      <c r="E15" s="325">
        <f t="shared" si="6"/>
        <v>322317.30000000005</v>
      </c>
      <c r="F15" s="325">
        <f t="shared" si="6"/>
        <v>331741.09999999998</v>
      </c>
      <c r="G15" s="325">
        <f t="shared" si="6"/>
        <v>327350.40000000002</v>
      </c>
      <c r="H15" s="325">
        <f t="shared" si="6"/>
        <v>334706.10000000003</v>
      </c>
      <c r="I15" s="325">
        <f t="shared" si="6"/>
        <v>339420.3</v>
      </c>
      <c r="J15" s="325">
        <f t="shared" si="6"/>
        <v>307589.2</v>
      </c>
      <c r="K15" s="325">
        <f t="shared" si="6"/>
        <v>308742.7</v>
      </c>
      <c r="L15" s="325">
        <f t="shared" si="6"/>
        <v>309941.60000000003</v>
      </c>
      <c r="M15" s="325">
        <f t="shared" si="6"/>
        <v>310778.50000000006</v>
      </c>
      <c r="N15" s="325">
        <f t="shared" si="6"/>
        <v>320525.39999999997</v>
      </c>
      <c r="O15" s="325">
        <f t="shared" si="6"/>
        <v>321908.60000000003</v>
      </c>
      <c r="P15" s="325">
        <f t="shared" si="6"/>
        <v>321843.50000000006</v>
      </c>
      <c r="Q15" s="325">
        <f t="shared" si="6"/>
        <v>320855.3</v>
      </c>
      <c r="R15" s="325">
        <f t="shared" si="6"/>
        <v>320737.5</v>
      </c>
      <c r="S15" s="325">
        <f t="shared" si="6"/>
        <v>322280.10000000009</v>
      </c>
      <c r="T15" s="325">
        <f t="shared" si="6"/>
        <v>322014.59999999998</v>
      </c>
      <c r="U15" s="325">
        <f t="shared" si="6"/>
        <v>325507.8</v>
      </c>
      <c r="V15" s="325">
        <f t="shared" ref="V15:AF15" si="7">+V17+V123</f>
        <v>326886.7</v>
      </c>
      <c r="W15" s="326">
        <f t="shared" ref="W15:AE15" si="8">+W17+W123</f>
        <v>329672.40000000002</v>
      </c>
      <c r="X15" s="326">
        <f t="shared" si="8"/>
        <v>330633.29999999993</v>
      </c>
      <c r="Y15" s="326">
        <f t="shared" si="8"/>
        <v>330670.10000000003</v>
      </c>
      <c r="Z15" s="326">
        <f t="shared" si="8"/>
        <v>332974.99999999994</v>
      </c>
      <c r="AA15" s="326">
        <f t="shared" si="8"/>
        <v>332328.89999999997</v>
      </c>
      <c r="AB15" s="326">
        <f t="shared" si="8"/>
        <v>332288.69999999995</v>
      </c>
      <c r="AC15" s="326">
        <f t="shared" si="8"/>
        <v>332989.59999999998</v>
      </c>
      <c r="AD15" s="326">
        <f t="shared" si="8"/>
        <v>335909.70000000007</v>
      </c>
      <c r="AE15" s="326">
        <f t="shared" si="8"/>
        <v>338563.60000000003</v>
      </c>
      <c r="AF15" s="326">
        <f t="shared" si="7"/>
        <v>340939.60000000003</v>
      </c>
      <c r="AG15" s="327">
        <f>+AF15/$AF$10</f>
        <v>0.99249037826986719</v>
      </c>
    </row>
    <row r="16" spans="1:33" ht="15.6" x14ac:dyDescent="0.3">
      <c r="B16" s="28"/>
      <c r="C16" s="11"/>
      <c r="D16" s="11"/>
      <c r="E16" s="11"/>
      <c r="F16" s="11"/>
      <c r="G16" s="11"/>
      <c r="H16" s="11"/>
      <c r="I16" s="11"/>
      <c r="J16" s="11"/>
      <c r="K16" s="218"/>
      <c r="L16" s="218"/>
      <c r="M16" s="218"/>
      <c r="N16" s="218"/>
      <c r="O16" s="218"/>
      <c r="P16" s="260"/>
      <c r="Q16" s="260"/>
      <c r="R16" s="218"/>
      <c r="S16" s="218"/>
      <c r="T16" s="218"/>
      <c r="U16" s="218"/>
      <c r="V16" s="218"/>
      <c r="W16" s="218"/>
      <c r="X16" s="218"/>
      <c r="Y16" s="218"/>
      <c r="Z16" s="218"/>
      <c r="AA16" s="218"/>
      <c r="AB16" s="218"/>
      <c r="AC16" s="218"/>
      <c r="AD16" s="218"/>
      <c r="AE16" s="218"/>
      <c r="AF16" s="218"/>
      <c r="AG16" s="11"/>
    </row>
    <row r="17" spans="1:33" ht="15.6" x14ac:dyDescent="0.3">
      <c r="B17" s="332" t="s">
        <v>1</v>
      </c>
      <c r="C17" s="325">
        <f t="shared" ref="C17:U17" si="9">+C19+C82+C93+C121</f>
        <v>293092.10000000003</v>
      </c>
      <c r="D17" s="325">
        <f t="shared" si="9"/>
        <v>295474</v>
      </c>
      <c r="E17" s="325">
        <f t="shared" si="9"/>
        <v>288215.50000000006</v>
      </c>
      <c r="F17" s="325">
        <f t="shared" si="9"/>
        <v>298379.2</v>
      </c>
      <c r="G17" s="325">
        <f t="shared" si="9"/>
        <v>294873.30000000005</v>
      </c>
      <c r="H17" s="325">
        <f t="shared" si="9"/>
        <v>300861.60000000003</v>
      </c>
      <c r="I17" s="325">
        <f t="shared" si="9"/>
        <v>303851.5</v>
      </c>
      <c r="J17" s="325">
        <f t="shared" si="9"/>
        <v>293271.10000000003</v>
      </c>
      <c r="K17" s="325">
        <f t="shared" si="9"/>
        <v>293503.90000000002</v>
      </c>
      <c r="L17" s="325">
        <f t="shared" si="9"/>
        <v>294392.50000000006</v>
      </c>
      <c r="M17" s="325">
        <f t="shared" si="9"/>
        <v>293771.70000000007</v>
      </c>
      <c r="N17" s="325">
        <f t="shared" si="9"/>
        <v>301160.69999999995</v>
      </c>
      <c r="O17" s="325">
        <f t="shared" si="9"/>
        <v>302193.90000000002</v>
      </c>
      <c r="P17" s="325">
        <f t="shared" si="9"/>
        <v>303038.10000000003</v>
      </c>
      <c r="Q17" s="325">
        <f t="shared" si="9"/>
        <v>303514.59999999998</v>
      </c>
      <c r="R17" s="325">
        <f t="shared" si="9"/>
        <v>299058.09999999998</v>
      </c>
      <c r="S17" s="325">
        <f t="shared" si="9"/>
        <v>300218.20000000007</v>
      </c>
      <c r="T17" s="325">
        <f t="shared" si="9"/>
        <v>298746.5</v>
      </c>
      <c r="U17" s="325">
        <f t="shared" si="9"/>
        <v>300305</v>
      </c>
      <c r="V17" s="325">
        <f t="shared" ref="V17:AF17" si="10">+V19+V82+V93+V121</f>
        <v>300908.90000000002</v>
      </c>
      <c r="W17" s="326">
        <f t="shared" ref="W17:AE17" si="11">+W19+W82+W93+W121</f>
        <v>303801</v>
      </c>
      <c r="X17" s="326">
        <f t="shared" si="11"/>
        <v>305650.19999999995</v>
      </c>
      <c r="Y17" s="326">
        <f t="shared" si="11"/>
        <v>307468.00000000006</v>
      </c>
      <c r="Z17" s="326">
        <f t="shared" si="11"/>
        <v>310360.69999999995</v>
      </c>
      <c r="AA17" s="326">
        <f t="shared" si="11"/>
        <v>309982.39999999997</v>
      </c>
      <c r="AB17" s="326">
        <f t="shared" si="11"/>
        <v>310759.59999999998</v>
      </c>
      <c r="AC17" s="326">
        <f t="shared" si="11"/>
        <v>310276.59999999998</v>
      </c>
      <c r="AD17" s="326">
        <f t="shared" si="11"/>
        <v>313732.00000000006</v>
      </c>
      <c r="AE17" s="326">
        <f t="shared" si="11"/>
        <v>316989.00000000006</v>
      </c>
      <c r="AF17" s="326">
        <f t="shared" si="10"/>
        <v>317941.90000000002</v>
      </c>
      <c r="AG17" s="327">
        <f>+AF17/$AF$10</f>
        <v>0.92554304809074772</v>
      </c>
    </row>
    <row r="18" spans="1:33" x14ac:dyDescent="0.25">
      <c r="B18" s="29"/>
      <c r="C18" s="12"/>
      <c r="D18" s="12"/>
      <c r="E18" s="12"/>
      <c r="F18" s="12"/>
      <c r="G18" s="12"/>
      <c r="H18" s="12"/>
      <c r="I18" s="12"/>
      <c r="J18" s="12"/>
      <c r="K18" s="217"/>
      <c r="L18" s="217"/>
      <c r="M18" s="217"/>
      <c r="N18" s="217"/>
      <c r="O18" s="217"/>
      <c r="P18" s="256"/>
      <c r="Q18" s="256"/>
      <c r="R18" s="217"/>
      <c r="S18" s="217"/>
      <c r="T18" s="217"/>
      <c r="U18" s="217"/>
      <c r="V18" s="217"/>
      <c r="W18" s="217"/>
      <c r="X18" s="217"/>
      <c r="Y18" s="217"/>
      <c r="Z18" s="217"/>
      <c r="AA18" s="217"/>
      <c r="AB18" s="217"/>
      <c r="AC18" s="217"/>
      <c r="AD18" s="217"/>
      <c r="AE18" s="217"/>
      <c r="AF18" s="217"/>
      <c r="AG18" s="12"/>
    </row>
    <row r="19" spans="1:33" ht="15.6" x14ac:dyDescent="0.3">
      <c r="A19" s="13"/>
      <c r="B19" s="30" t="s">
        <v>2</v>
      </c>
      <c r="C19" s="14">
        <f t="shared" ref="C19:U19" si="12">+C21+C43+C80</f>
        <v>216771.70000000004</v>
      </c>
      <c r="D19" s="14">
        <f t="shared" si="12"/>
        <v>219175.70000000004</v>
      </c>
      <c r="E19" s="14">
        <f t="shared" si="12"/>
        <v>213330.20000000004</v>
      </c>
      <c r="F19" s="14">
        <f t="shared" si="12"/>
        <v>212709.8</v>
      </c>
      <c r="G19" s="14">
        <f t="shared" si="12"/>
        <v>210302.70000000004</v>
      </c>
      <c r="H19" s="14">
        <f t="shared" si="12"/>
        <v>214827.1</v>
      </c>
      <c r="I19" s="14">
        <f t="shared" si="12"/>
        <v>213511</v>
      </c>
      <c r="J19" s="14">
        <f t="shared" si="12"/>
        <v>189591.40000000002</v>
      </c>
      <c r="K19" s="14">
        <f t="shared" si="12"/>
        <v>191006.50000000003</v>
      </c>
      <c r="L19" s="14">
        <f t="shared" si="12"/>
        <v>191116.40000000005</v>
      </c>
      <c r="M19" s="14">
        <f t="shared" si="12"/>
        <v>191685.80000000005</v>
      </c>
      <c r="N19" s="14">
        <f t="shared" si="12"/>
        <v>194152.79999999996</v>
      </c>
      <c r="O19" s="14">
        <f t="shared" si="12"/>
        <v>195781.69999999998</v>
      </c>
      <c r="P19" s="14">
        <f t="shared" si="12"/>
        <v>195788.40000000002</v>
      </c>
      <c r="Q19" s="14">
        <f t="shared" si="12"/>
        <v>199726</v>
      </c>
      <c r="R19" s="14">
        <f t="shared" si="12"/>
        <v>195138.30000000002</v>
      </c>
      <c r="S19" s="14">
        <f t="shared" si="12"/>
        <v>198279.20000000004</v>
      </c>
      <c r="T19" s="14">
        <f t="shared" si="12"/>
        <v>196487.89999999997</v>
      </c>
      <c r="U19" s="14">
        <f t="shared" si="12"/>
        <v>201425.3</v>
      </c>
      <c r="V19" s="14">
        <f t="shared" ref="V19" si="13">+V21+V43+V80</f>
        <v>201691.2</v>
      </c>
      <c r="W19" s="219">
        <f t="shared" ref="W19:AF19" si="14">+W21+W43+W80</f>
        <v>207294.69999999998</v>
      </c>
      <c r="X19" s="219">
        <f t="shared" si="14"/>
        <v>210389.59999999998</v>
      </c>
      <c r="Y19" s="219">
        <f t="shared" si="14"/>
        <v>212004.2</v>
      </c>
      <c r="Z19" s="219">
        <f t="shared" si="14"/>
        <v>213925.59999999998</v>
      </c>
      <c r="AA19" s="219">
        <f t="shared" si="14"/>
        <v>214176.2</v>
      </c>
      <c r="AB19" s="219">
        <f t="shared" ref="AB19:AE19" si="15">+AB21+AB43+AB80</f>
        <v>215347.00000000003</v>
      </c>
      <c r="AC19" s="219">
        <f t="shared" si="15"/>
        <v>215900.9</v>
      </c>
      <c r="AD19" s="219">
        <f t="shared" si="15"/>
        <v>218929.80000000002</v>
      </c>
      <c r="AE19" s="219">
        <f t="shared" si="15"/>
        <v>221395.1</v>
      </c>
      <c r="AF19" s="219">
        <f t="shared" si="14"/>
        <v>222214.7</v>
      </c>
      <c r="AG19" s="45">
        <f>+AF19/$AF$10</f>
        <v>0.64687690036629664</v>
      </c>
    </row>
    <row r="20" spans="1:33" x14ac:dyDescent="0.25">
      <c r="A20" s="13"/>
      <c r="B20" s="30"/>
      <c r="C20" s="15"/>
      <c r="D20" s="15"/>
      <c r="E20" s="15"/>
      <c r="F20" s="15"/>
      <c r="G20" s="15"/>
      <c r="H20" s="15"/>
      <c r="I20" s="15"/>
      <c r="J20" s="15"/>
      <c r="K20" s="220"/>
      <c r="L20" s="220"/>
      <c r="M20" s="220"/>
      <c r="N20" s="220"/>
      <c r="O20" s="220"/>
      <c r="P20" s="225"/>
      <c r="Q20" s="225"/>
      <c r="R20" s="220"/>
      <c r="S20" s="220"/>
      <c r="T20" s="220"/>
      <c r="U20" s="220"/>
      <c r="V20" s="220"/>
      <c r="W20" s="220"/>
      <c r="X20" s="220"/>
      <c r="Y20" s="220"/>
      <c r="Z20" s="220"/>
      <c r="AA20" s="220"/>
      <c r="AB20" s="220"/>
      <c r="AC20" s="220"/>
      <c r="AD20" s="220"/>
      <c r="AE20" s="220"/>
      <c r="AF20" s="220"/>
      <c r="AG20" s="15"/>
    </row>
    <row r="21" spans="1:33" x14ac:dyDescent="0.25">
      <c r="A21" s="13"/>
      <c r="B21" s="31" t="s">
        <v>3</v>
      </c>
      <c r="C21" s="16">
        <f t="shared" ref="C21:U21" si="16">+C22+C31</f>
        <v>43886</v>
      </c>
      <c r="D21" s="16">
        <f t="shared" si="16"/>
        <v>44347.600000000006</v>
      </c>
      <c r="E21" s="16">
        <f t="shared" si="16"/>
        <v>41501.1</v>
      </c>
      <c r="F21" s="16">
        <f t="shared" si="16"/>
        <v>43277.1</v>
      </c>
      <c r="G21" s="16">
        <f t="shared" si="16"/>
        <v>43454.1</v>
      </c>
      <c r="H21" s="16">
        <f t="shared" si="16"/>
        <v>47616.7</v>
      </c>
      <c r="I21" s="16">
        <f t="shared" si="16"/>
        <v>46812.299999999996</v>
      </c>
      <c r="J21" s="16">
        <f t="shared" si="16"/>
        <v>35876.9</v>
      </c>
      <c r="K21" s="16">
        <f t="shared" si="16"/>
        <v>37458.899999999994</v>
      </c>
      <c r="L21" s="16">
        <f t="shared" si="16"/>
        <v>37123.700000000004</v>
      </c>
      <c r="M21" s="16">
        <f t="shared" si="16"/>
        <v>37938.5</v>
      </c>
      <c r="N21" s="16">
        <f t="shared" si="16"/>
        <v>38722.400000000001</v>
      </c>
      <c r="O21" s="16">
        <f t="shared" si="16"/>
        <v>39284.9</v>
      </c>
      <c r="P21" s="16">
        <f t="shared" si="16"/>
        <v>38765</v>
      </c>
      <c r="Q21" s="16">
        <f t="shared" si="16"/>
        <v>42021.3</v>
      </c>
      <c r="R21" s="16">
        <f t="shared" si="16"/>
        <v>37392.100000000006</v>
      </c>
      <c r="S21" s="16">
        <f t="shared" si="16"/>
        <v>39798.600000000006</v>
      </c>
      <c r="T21" s="16">
        <f t="shared" si="16"/>
        <v>37701.699999999997</v>
      </c>
      <c r="U21" s="16">
        <f t="shared" si="16"/>
        <v>41623.799999999996</v>
      </c>
      <c r="V21" s="16">
        <f t="shared" ref="V21" si="17">+V22+V31</f>
        <v>41596.400000000001</v>
      </c>
      <c r="W21" s="221">
        <f t="shared" ref="W21:AF21" si="18">+W22+W31</f>
        <v>42697.900000000009</v>
      </c>
      <c r="X21" s="221">
        <f t="shared" si="18"/>
        <v>45824.1</v>
      </c>
      <c r="Y21" s="221">
        <f t="shared" si="18"/>
        <v>46557</v>
      </c>
      <c r="Z21" s="221">
        <f t="shared" si="18"/>
        <v>47589.100000000006</v>
      </c>
      <c r="AA21" s="221">
        <f t="shared" si="18"/>
        <v>47876.2</v>
      </c>
      <c r="AB21" s="221">
        <f t="shared" ref="AB21:AE21" si="19">+AB22+AB31</f>
        <v>49078.5</v>
      </c>
      <c r="AC21" s="221">
        <f t="shared" si="19"/>
        <v>49807.100000000006</v>
      </c>
      <c r="AD21" s="221">
        <f t="shared" si="19"/>
        <v>52695.100000000006</v>
      </c>
      <c r="AE21" s="221">
        <f t="shared" si="19"/>
        <v>55062.9</v>
      </c>
      <c r="AF21" s="221">
        <f t="shared" si="18"/>
        <v>56061.200000000004</v>
      </c>
      <c r="AG21" s="46">
        <f>+AF21/$AF$10</f>
        <v>0.1631966529973716</v>
      </c>
    </row>
    <row r="22" spans="1:33" ht="14.4" x14ac:dyDescent="0.3">
      <c r="A22" s="17"/>
      <c r="B22" s="32" t="s">
        <v>4</v>
      </c>
      <c r="C22" s="18">
        <f t="shared" ref="C22:V22" si="20">+SUM(C23:C29)</f>
        <v>23231.600000000002</v>
      </c>
      <c r="D22" s="18">
        <f t="shared" si="20"/>
        <v>23465.5</v>
      </c>
      <c r="E22" s="18">
        <f t="shared" si="20"/>
        <v>20538.199999999997</v>
      </c>
      <c r="F22" s="18">
        <f t="shared" si="20"/>
        <v>21581.7</v>
      </c>
      <c r="G22" s="18">
        <f t="shared" si="20"/>
        <v>21305.9</v>
      </c>
      <c r="H22" s="18">
        <f t="shared" si="20"/>
        <v>22917.200000000001</v>
      </c>
      <c r="I22" s="18">
        <f t="shared" si="20"/>
        <v>20976</v>
      </c>
      <c r="J22" s="18">
        <f t="shared" si="20"/>
        <v>16218.900000000001</v>
      </c>
      <c r="K22" s="18">
        <f t="shared" si="20"/>
        <v>16670.900000000001</v>
      </c>
      <c r="L22" s="18">
        <f t="shared" si="20"/>
        <v>16103.4</v>
      </c>
      <c r="M22" s="18">
        <f t="shared" si="20"/>
        <v>16024.3</v>
      </c>
      <c r="N22" s="18">
        <f t="shared" si="20"/>
        <v>15960</v>
      </c>
      <c r="O22" s="18">
        <f t="shared" si="20"/>
        <v>15798.9</v>
      </c>
      <c r="P22" s="18">
        <f t="shared" si="20"/>
        <v>15181.199999999999</v>
      </c>
      <c r="Q22" s="18">
        <f t="shared" si="20"/>
        <v>13600.599999999999</v>
      </c>
      <c r="R22" s="18">
        <f t="shared" si="20"/>
        <v>13086</v>
      </c>
      <c r="S22" s="18">
        <f t="shared" si="20"/>
        <v>13081.3</v>
      </c>
      <c r="T22" s="18">
        <f t="shared" si="20"/>
        <v>11004.599999999999</v>
      </c>
      <c r="U22" s="18">
        <f t="shared" si="20"/>
        <v>11070.6</v>
      </c>
      <c r="V22" s="18">
        <f t="shared" si="20"/>
        <v>10753.9</v>
      </c>
      <c r="W22" s="222">
        <f t="shared" ref="W22:AF22" si="21">+SUM(W23:W29)</f>
        <v>10995.2</v>
      </c>
      <c r="X22" s="222">
        <f t="shared" si="21"/>
        <v>14135.199999999999</v>
      </c>
      <c r="Y22" s="222">
        <f t="shared" si="21"/>
        <v>14156.4</v>
      </c>
      <c r="Z22" s="222">
        <f t="shared" si="21"/>
        <v>13399.6</v>
      </c>
      <c r="AA22" s="222">
        <f t="shared" si="21"/>
        <v>12974.300000000001</v>
      </c>
      <c r="AB22" s="222">
        <f t="shared" ref="AB22" si="22">+SUM(AB23:AB29)</f>
        <v>12615.6</v>
      </c>
      <c r="AC22" s="222">
        <f t="shared" ref="AC22" si="23">+SUM(AC23:AC29)</f>
        <v>12421.8</v>
      </c>
      <c r="AD22" s="222">
        <f t="shared" ref="AD22" si="24">+SUM(AD23:AD29)</f>
        <v>12518.600000000002</v>
      </c>
      <c r="AE22" s="222">
        <f t="shared" ref="AE22" si="25">+SUM(AE23:AE29)</f>
        <v>13024.099999999999</v>
      </c>
      <c r="AF22" s="222">
        <f t="shared" si="21"/>
        <v>12870.4</v>
      </c>
      <c r="AG22" s="46">
        <f>+AF22/$AF$10</f>
        <v>3.7466308297670607E-2</v>
      </c>
    </row>
    <row r="23" spans="1:33" x14ac:dyDescent="0.25">
      <c r="A23" s="17"/>
      <c r="B23" s="33" t="s">
        <v>48</v>
      </c>
      <c r="C23" s="19">
        <v>21.4</v>
      </c>
      <c r="D23" s="19">
        <v>20.3</v>
      </c>
      <c r="E23" s="19">
        <v>18.3</v>
      </c>
      <c r="F23" s="19">
        <v>18</v>
      </c>
      <c r="G23" s="19">
        <v>17.7</v>
      </c>
      <c r="H23" s="19">
        <v>18.7</v>
      </c>
      <c r="I23" s="19">
        <v>18.100000000000001</v>
      </c>
      <c r="J23" s="19">
        <v>13.4</v>
      </c>
      <c r="K23" s="223">
        <v>13.8</v>
      </c>
      <c r="L23" s="223">
        <v>13.3</v>
      </c>
      <c r="M23" s="223">
        <v>13.3</v>
      </c>
      <c r="N23" s="223">
        <v>13.2</v>
      </c>
      <c r="O23" s="223">
        <v>13</v>
      </c>
      <c r="P23" s="223">
        <v>12.6</v>
      </c>
      <c r="Q23" s="223">
        <v>12.2</v>
      </c>
      <c r="R23" s="223">
        <v>11.7</v>
      </c>
      <c r="S23" s="223">
        <v>11.4</v>
      </c>
      <c r="T23" s="223">
        <v>11.1</v>
      </c>
      <c r="U23" s="223">
        <v>10.8</v>
      </c>
      <c r="V23" s="223">
        <v>10.6</v>
      </c>
      <c r="W23" s="223">
        <v>10.3</v>
      </c>
      <c r="X23" s="223">
        <v>10</v>
      </c>
      <c r="Y23" s="223">
        <v>9.6</v>
      </c>
      <c r="Z23" s="223">
        <v>9.3000000000000007</v>
      </c>
      <c r="AA23" s="223">
        <v>8.9</v>
      </c>
      <c r="AB23" s="223">
        <v>8.6</v>
      </c>
      <c r="AC23" s="223">
        <v>8.4</v>
      </c>
      <c r="AD23" s="223">
        <v>8.3000000000000007</v>
      </c>
      <c r="AE23" s="223">
        <v>8.1999999999999993</v>
      </c>
      <c r="AF23" s="223">
        <v>8.1</v>
      </c>
      <c r="AG23" s="19"/>
    </row>
    <row r="24" spans="1:33" x14ac:dyDescent="0.25">
      <c r="A24" s="17"/>
      <c r="B24" s="33" t="s">
        <v>5</v>
      </c>
      <c r="C24" s="19">
        <v>199.9</v>
      </c>
      <c r="D24" s="19">
        <v>192.7</v>
      </c>
      <c r="E24" s="19">
        <v>174.6</v>
      </c>
      <c r="F24" s="19">
        <v>173.1</v>
      </c>
      <c r="G24" s="19">
        <v>172.1</v>
      </c>
      <c r="H24" s="19">
        <v>185.1</v>
      </c>
      <c r="I24" s="19">
        <v>174.6</v>
      </c>
      <c r="J24" s="19">
        <v>138.9</v>
      </c>
      <c r="K24" s="223">
        <v>146.80000000000001</v>
      </c>
      <c r="L24" s="223">
        <v>136.9</v>
      </c>
      <c r="M24" s="223">
        <v>140.6</v>
      </c>
      <c r="N24" s="223">
        <v>142.19999999999999</v>
      </c>
      <c r="O24" s="223">
        <v>134.30000000000001</v>
      </c>
      <c r="P24" s="223">
        <v>130.5</v>
      </c>
      <c r="Q24" s="223">
        <v>128.19999999999999</v>
      </c>
      <c r="R24" s="223">
        <v>114.8</v>
      </c>
      <c r="S24" s="223">
        <v>112.3</v>
      </c>
      <c r="T24" s="223">
        <v>110.9</v>
      </c>
      <c r="U24" s="223">
        <v>99.1</v>
      </c>
      <c r="V24" s="223">
        <v>97.5</v>
      </c>
      <c r="W24" s="223">
        <v>97.6</v>
      </c>
      <c r="X24" s="223">
        <v>138.30000000000001</v>
      </c>
      <c r="Y24" s="223">
        <v>134</v>
      </c>
      <c r="Z24" s="223">
        <v>200.6</v>
      </c>
      <c r="AA24" s="223">
        <v>172.5</v>
      </c>
      <c r="AB24" s="223">
        <v>170.2</v>
      </c>
      <c r="AC24" s="223">
        <v>169.2</v>
      </c>
      <c r="AD24" s="223">
        <v>150</v>
      </c>
      <c r="AE24" s="223">
        <v>149.80000000000001</v>
      </c>
      <c r="AF24" s="223">
        <v>149.9</v>
      </c>
      <c r="AG24" s="19"/>
    </row>
    <row r="25" spans="1:33" x14ac:dyDescent="0.25">
      <c r="A25" s="17"/>
      <c r="B25" s="33" t="s">
        <v>6</v>
      </c>
      <c r="C25" s="19">
        <v>7413.5</v>
      </c>
      <c r="D25" s="19">
        <v>8139.7</v>
      </c>
      <c r="E25" s="19">
        <v>6579.3</v>
      </c>
      <c r="F25" s="19">
        <v>6491.2</v>
      </c>
      <c r="G25" s="19">
        <v>6357.9</v>
      </c>
      <c r="H25" s="19">
        <v>6274</v>
      </c>
      <c r="I25" s="19">
        <v>6022.2</v>
      </c>
      <c r="J25" s="19">
        <v>4844.6000000000004</v>
      </c>
      <c r="K25" s="223">
        <v>4919.3999999999996</v>
      </c>
      <c r="L25" s="223">
        <v>4795.5</v>
      </c>
      <c r="M25" s="223">
        <v>4788.3</v>
      </c>
      <c r="N25" s="223">
        <v>4777.2</v>
      </c>
      <c r="O25" s="223">
        <v>4749.8</v>
      </c>
      <c r="P25" s="223">
        <v>4203.8999999999996</v>
      </c>
      <c r="Q25" s="223">
        <v>2888.9</v>
      </c>
      <c r="R25" s="223">
        <v>2786.6</v>
      </c>
      <c r="S25" s="223">
        <v>2574.4</v>
      </c>
      <c r="T25" s="223">
        <v>2498.4</v>
      </c>
      <c r="U25" s="223">
        <v>2414.1</v>
      </c>
      <c r="V25" s="223">
        <v>2351.4</v>
      </c>
      <c r="W25" s="223">
        <v>2220</v>
      </c>
      <c r="X25" s="223">
        <v>2159.1</v>
      </c>
      <c r="Y25" s="223">
        <v>2072.9</v>
      </c>
      <c r="Z25" s="223">
        <v>1578.3</v>
      </c>
      <c r="AA25" s="223">
        <v>1518.7</v>
      </c>
      <c r="AB25" s="223">
        <v>1027.3</v>
      </c>
      <c r="AC25" s="223">
        <v>996.4</v>
      </c>
      <c r="AD25" s="223">
        <v>976.4</v>
      </c>
      <c r="AE25" s="223">
        <v>961.5</v>
      </c>
      <c r="AF25" s="223">
        <v>947.8</v>
      </c>
      <c r="AG25" s="19"/>
    </row>
    <row r="26" spans="1:33" x14ac:dyDescent="0.25">
      <c r="A26" s="17"/>
      <c r="B26" s="33" t="s">
        <v>7</v>
      </c>
      <c r="C26" s="19">
        <v>11828.4</v>
      </c>
      <c r="D26" s="19">
        <v>11232.9</v>
      </c>
      <c r="E26" s="19">
        <v>10295.299999999999</v>
      </c>
      <c r="F26" s="19">
        <v>10141.700000000001</v>
      </c>
      <c r="G26" s="19">
        <v>10078.5</v>
      </c>
      <c r="H26" s="19">
        <v>10653.4</v>
      </c>
      <c r="I26" s="19">
        <v>10308.4</v>
      </c>
      <c r="J26" s="19">
        <v>7655</v>
      </c>
      <c r="K26" s="223">
        <v>8012.9</v>
      </c>
      <c r="L26" s="223">
        <v>7722</v>
      </c>
      <c r="M26" s="223">
        <v>7704.3</v>
      </c>
      <c r="N26" s="223">
        <v>7700.3</v>
      </c>
      <c r="O26" s="223">
        <v>7644.6</v>
      </c>
      <c r="P26" s="223">
        <v>7700.9</v>
      </c>
      <c r="Q26" s="223">
        <v>7941</v>
      </c>
      <c r="R26" s="223">
        <v>7660.3</v>
      </c>
      <c r="S26" s="223">
        <v>7967.3</v>
      </c>
      <c r="T26" s="223">
        <v>7750.4</v>
      </c>
      <c r="U26" s="223">
        <v>7965.4</v>
      </c>
      <c r="V26" s="223">
        <v>7765.9</v>
      </c>
      <c r="W26" s="223">
        <v>8191.7</v>
      </c>
      <c r="X26" s="223">
        <v>11405</v>
      </c>
      <c r="Y26" s="223">
        <v>11570</v>
      </c>
      <c r="Z26" s="223">
        <v>11294.3</v>
      </c>
      <c r="AA26" s="223">
        <v>11010</v>
      </c>
      <c r="AB26" s="223">
        <v>11145.3</v>
      </c>
      <c r="AC26" s="223">
        <v>11089.3</v>
      </c>
      <c r="AD26" s="223">
        <v>11278.2</v>
      </c>
      <c r="AE26" s="223">
        <v>11851.8</v>
      </c>
      <c r="AF26" s="223">
        <v>11764.6</v>
      </c>
      <c r="AG26" s="19"/>
    </row>
    <row r="27" spans="1:33" x14ac:dyDescent="0.25">
      <c r="A27" s="17"/>
      <c r="B27" s="33" t="s">
        <v>9</v>
      </c>
      <c r="C27" s="19">
        <v>949.5</v>
      </c>
      <c r="D27" s="19">
        <v>1202.9000000000001</v>
      </c>
      <c r="E27" s="19">
        <v>1062.5999999999999</v>
      </c>
      <c r="F27" s="19">
        <v>1086.5</v>
      </c>
      <c r="G27" s="19">
        <v>1103.9000000000001</v>
      </c>
      <c r="H27" s="19">
        <v>1232.5999999999999</v>
      </c>
      <c r="I27" s="19">
        <v>0</v>
      </c>
      <c r="J27" s="19">
        <v>0</v>
      </c>
      <c r="K27" s="19">
        <v>0</v>
      </c>
      <c r="L27" s="19">
        <v>0</v>
      </c>
      <c r="M27" s="19">
        <v>0</v>
      </c>
      <c r="N27" s="19">
        <v>0</v>
      </c>
      <c r="O27" s="19">
        <v>0</v>
      </c>
      <c r="P27" s="19">
        <v>0</v>
      </c>
      <c r="Q27" s="19">
        <v>0</v>
      </c>
      <c r="R27" s="19">
        <v>0</v>
      </c>
      <c r="S27" s="19">
        <v>0</v>
      </c>
      <c r="T27" s="19">
        <v>0</v>
      </c>
      <c r="U27" s="19">
        <v>0</v>
      </c>
      <c r="V27" s="19">
        <v>0</v>
      </c>
      <c r="W27" s="19">
        <v>0</v>
      </c>
      <c r="X27" s="19">
        <v>0</v>
      </c>
      <c r="Y27" s="19">
        <v>0</v>
      </c>
      <c r="Z27" s="19">
        <v>0</v>
      </c>
      <c r="AA27" s="19">
        <v>0</v>
      </c>
      <c r="AB27" s="19">
        <v>0</v>
      </c>
      <c r="AC27" s="19">
        <v>0</v>
      </c>
      <c r="AD27" s="19">
        <v>0</v>
      </c>
      <c r="AE27" s="19">
        <v>0</v>
      </c>
      <c r="AF27" s="19">
        <v>0</v>
      </c>
      <c r="AG27" s="19"/>
    </row>
    <row r="28" spans="1:33" x14ac:dyDescent="0.25">
      <c r="A28" s="17"/>
      <c r="B28" s="33" t="s">
        <v>8</v>
      </c>
      <c r="C28" s="19">
        <v>2818.9</v>
      </c>
      <c r="D28" s="19">
        <v>2677</v>
      </c>
      <c r="E28" s="19">
        <v>2408.1</v>
      </c>
      <c r="F28" s="19">
        <v>2372.1999999999998</v>
      </c>
      <c r="G28" s="19">
        <v>2326.6999999999998</v>
      </c>
      <c r="H28" s="19">
        <v>3354.2</v>
      </c>
      <c r="I28" s="19">
        <v>3245.5</v>
      </c>
      <c r="J28" s="19">
        <v>2410.1</v>
      </c>
      <c r="K28" s="223">
        <v>2473.6</v>
      </c>
      <c r="L28" s="223">
        <v>2383.8000000000002</v>
      </c>
      <c r="M28" s="223">
        <v>2378.4</v>
      </c>
      <c r="N28" s="223">
        <v>2377.1</v>
      </c>
      <c r="O28" s="223">
        <v>2359.9</v>
      </c>
      <c r="P28" s="223">
        <v>2288.6999999999998</v>
      </c>
      <c r="Q28" s="223">
        <v>1838.4</v>
      </c>
      <c r="R28" s="223">
        <v>1773.4</v>
      </c>
      <c r="S28" s="223">
        <v>1729.4</v>
      </c>
      <c r="T28" s="19">
        <v>0</v>
      </c>
      <c r="U28" s="19">
        <v>0</v>
      </c>
      <c r="V28" s="19">
        <v>0</v>
      </c>
      <c r="W28" s="19">
        <v>0</v>
      </c>
      <c r="X28" s="19">
        <v>0</v>
      </c>
      <c r="Y28" s="19">
        <v>0</v>
      </c>
      <c r="Z28" s="19">
        <v>0</v>
      </c>
      <c r="AA28" s="19">
        <v>0</v>
      </c>
      <c r="AB28" s="19">
        <v>0</v>
      </c>
      <c r="AC28" s="19">
        <v>0</v>
      </c>
      <c r="AD28" s="19">
        <v>0</v>
      </c>
      <c r="AE28" s="19">
        <v>0</v>
      </c>
      <c r="AF28" s="19">
        <v>0</v>
      </c>
      <c r="AG28" s="19"/>
    </row>
    <row r="29" spans="1:33" x14ac:dyDescent="0.25">
      <c r="A29" s="17"/>
      <c r="B29" s="33" t="s">
        <v>46</v>
      </c>
      <c r="C29" s="19">
        <v>0</v>
      </c>
      <c r="D29" s="19">
        <v>0</v>
      </c>
      <c r="E29" s="19">
        <v>0</v>
      </c>
      <c r="F29" s="19">
        <v>1299</v>
      </c>
      <c r="G29" s="19">
        <v>1249.0999999999999</v>
      </c>
      <c r="H29" s="19">
        <v>1199.2</v>
      </c>
      <c r="I29" s="19">
        <v>1207.2</v>
      </c>
      <c r="J29" s="19">
        <v>1156.9000000000001</v>
      </c>
      <c r="K29" s="223">
        <v>1104.4000000000001</v>
      </c>
      <c r="L29" s="223">
        <v>1051.9000000000001</v>
      </c>
      <c r="M29" s="223">
        <v>999.4</v>
      </c>
      <c r="N29" s="223">
        <v>950</v>
      </c>
      <c r="O29" s="223">
        <v>897.3</v>
      </c>
      <c r="P29" s="223">
        <v>844.6</v>
      </c>
      <c r="Q29" s="223">
        <v>791.9</v>
      </c>
      <c r="R29" s="223">
        <v>739.2</v>
      </c>
      <c r="S29" s="223">
        <v>686.5</v>
      </c>
      <c r="T29" s="223">
        <v>633.79999999999995</v>
      </c>
      <c r="U29" s="223">
        <v>581.20000000000005</v>
      </c>
      <c r="V29" s="19">
        <v>528.5</v>
      </c>
      <c r="W29" s="19">
        <v>475.6</v>
      </c>
      <c r="X29" s="19">
        <v>422.8</v>
      </c>
      <c r="Y29" s="19">
        <v>369.9</v>
      </c>
      <c r="Z29" s="19">
        <v>317.10000000000002</v>
      </c>
      <c r="AA29" s="19">
        <v>264.2</v>
      </c>
      <c r="AB29" s="19">
        <v>264.2</v>
      </c>
      <c r="AC29" s="19">
        <v>158.5</v>
      </c>
      <c r="AD29" s="19">
        <v>105.7</v>
      </c>
      <c r="AE29" s="19">
        <v>52.8</v>
      </c>
      <c r="AF29" s="19">
        <v>0</v>
      </c>
      <c r="AG29" s="19"/>
    </row>
    <row r="30" spans="1:33" ht="14.4" x14ac:dyDescent="0.3">
      <c r="A30" s="17"/>
      <c r="B30" s="32"/>
      <c r="C30" s="18"/>
      <c r="D30" s="18"/>
      <c r="E30" s="18"/>
      <c r="F30" s="18"/>
      <c r="G30" s="18"/>
      <c r="H30" s="18"/>
      <c r="I30" s="18"/>
      <c r="J30" s="18"/>
      <c r="K30" s="222"/>
      <c r="L30" s="222"/>
      <c r="M30" s="222"/>
      <c r="N30" s="222"/>
      <c r="O30" s="222"/>
      <c r="P30" s="222"/>
      <c r="Q30" s="222"/>
      <c r="R30" s="222"/>
      <c r="S30" s="222"/>
      <c r="T30" s="222"/>
      <c r="U30" s="222"/>
      <c r="V30" s="222"/>
      <c r="W30" s="222"/>
      <c r="X30" s="222"/>
      <c r="Y30" s="222"/>
      <c r="Z30" s="222"/>
      <c r="AA30" s="222"/>
      <c r="AB30" s="222"/>
      <c r="AC30" s="222"/>
      <c r="AD30" s="222"/>
      <c r="AE30" s="222"/>
      <c r="AF30" s="222"/>
      <c r="AG30" s="18"/>
    </row>
    <row r="31" spans="1:33" ht="14.4" x14ac:dyDescent="0.3">
      <c r="A31" s="17"/>
      <c r="B31" s="32" t="s">
        <v>10</v>
      </c>
      <c r="C31" s="18">
        <f>+SUM(C32:C36)+C39</f>
        <v>20654.400000000001</v>
      </c>
      <c r="D31" s="18">
        <f t="shared" ref="D31:U31" si="26">+SUM(D32:D36)+D39</f>
        <v>20882.100000000002</v>
      </c>
      <c r="E31" s="18">
        <f t="shared" si="26"/>
        <v>20962.900000000001</v>
      </c>
      <c r="F31" s="18">
        <f t="shared" si="26"/>
        <v>21695.399999999998</v>
      </c>
      <c r="G31" s="18">
        <f t="shared" si="26"/>
        <v>22148.199999999997</v>
      </c>
      <c r="H31" s="18">
        <f t="shared" si="26"/>
        <v>24699.5</v>
      </c>
      <c r="I31" s="18">
        <f t="shared" si="26"/>
        <v>25836.299999999996</v>
      </c>
      <c r="J31" s="18">
        <f t="shared" si="26"/>
        <v>19658</v>
      </c>
      <c r="K31" s="18">
        <f t="shared" si="26"/>
        <v>20787.999999999996</v>
      </c>
      <c r="L31" s="18">
        <f t="shared" si="26"/>
        <v>21020.300000000003</v>
      </c>
      <c r="M31" s="18">
        <f t="shared" si="26"/>
        <v>21914.199999999997</v>
      </c>
      <c r="N31" s="18">
        <f t="shared" si="26"/>
        <v>22762.400000000001</v>
      </c>
      <c r="O31" s="18">
        <f t="shared" si="26"/>
        <v>23486</v>
      </c>
      <c r="P31" s="18">
        <f t="shared" si="26"/>
        <v>23583.800000000003</v>
      </c>
      <c r="Q31" s="18">
        <f t="shared" si="26"/>
        <v>28420.7</v>
      </c>
      <c r="R31" s="18">
        <f t="shared" si="26"/>
        <v>24306.100000000002</v>
      </c>
      <c r="S31" s="18">
        <f t="shared" si="26"/>
        <v>26717.300000000003</v>
      </c>
      <c r="T31" s="18">
        <f t="shared" si="26"/>
        <v>26697.100000000002</v>
      </c>
      <c r="U31" s="18">
        <f t="shared" si="26"/>
        <v>30553.199999999997</v>
      </c>
      <c r="V31" s="18">
        <f t="shared" ref="V31" si="27">+SUM(V32:V36)+V39</f>
        <v>30842.5</v>
      </c>
      <c r="W31" s="222">
        <f t="shared" ref="W31:AF31" si="28">+SUM(W32:W36)+W39</f>
        <v>31702.700000000004</v>
      </c>
      <c r="X31" s="222">
        <f t="shared" si="28"/>
        <v>31688.899999999998</v>
      </c>
      <c r="Y31" s="222">
        <f t="shared" si="28"/>
        <v>32400.6</v>
      </c>
      <c r="Z31" s="222">
        <f t="shared" si="28"/>
        <v>34189.500000000007</v>
      </c>
      <c r="AA31" s="222">
        <f t="shared" si="28"/>
        <v>34901.899999999994</v>
      </c>
      <c r="AB31" s="222">
        <f t="shared" ref="AB31:AE31" si="29">+SUM(AB32:AB36)+AB39</f>
        <v>36462.9</v>
      </c>
      <c r="AC31" s="222">
        <f t="shared" si="29"/>
        <v>37385.300000000003</v>
      </c>
      <c r="AD31" s="222">
        <f t="shared" si="29"/>
        <v>40176.5</v>
      </c>
      <c r="AE31" s="222">
        <f t="shared" si="29"/>
        <v>42038.8</v>
      </c>
      <c r="AF31" s="222">
        <f t="shared" si="28"/>
        <v>43190.8</v>
      </c>
      <c r="AG31" s="46">
        <f>+AF31/$AF$10</f>
        <v>0.12573034469970099</v>
      </c>
    </row>
    <row r="32" spans="1:33" x14ac:dyDescent="0.25">
      <c r="A32" s="17"/>
      <c r="B32" s="33" t="s">
        <v>11</v>
      </c>
      <c r="C32" s="19">
        <v>286</v>
      </c>
      <c r="D32" s="19">
        <v>274.2</v>
      </c>
      <c r="E32" s="19">
        <v>251.2</v>
      </c>
      <c r="F32" s="19">
        <v>253.6</v>
      </c>
      <c r="G32" s="19">
        <v>254.5</v>
      </c>
      <c r="H32" s="19">
        <v>272.89999999999998</v>
      </c>
      <c r="I32" s="19">
        <v>267.10000000000002</v>
      </c>
      <c r="J32" s="19">
        <v>199.6</v>
      </c>
      <c r="K32" s="223">
        <v>207.3</v>
      </c>
      <c r="L32" s="223">
        <v>206</v>
      </c>
      <c r="M32" s="223">
        <v>210.8</v>
      </c>
      <c r="N32" s="223">
        <v>214.7</v>
      </c>
      <c r="O32" s="223">
        <v>217.3</v>
      </c>
      <c r="P32" s="223">
        <v>212.6</v>
      </c>
      <c r="Q32" s="223">
        <v>205.4</v>
      </c>
      <c r="R32" s="223">
        <v>199.1</v>
      </c>
      <c r="S32" s="223">
        <v>194.7</v>
      </c>
      <c r="T32" s="223">
        <v>188.1</v>
      </c>
      <c r="U32" s="223">
        <v>182.6</v>
      </c>
      <c r="V32" s="223">
        <v>177.6</v>
      </c>
      <c r="W32" s="223">
        <v>172.7</v>
      </c>
      <c r="X32" s="223">
        <v>168.6</v>
      </c>
      <c r="Y32" s="223">
        <v>163.69999999999999</v>
      </c>
      <c r="Z32" s="223">
        <v>159.69999999999999</v>
      </c>
      <c r="AA32" s="223">
        <v>155.5</v>
      </c>
      <c r="AB32" s="223">
        <v>152.80000000000001</v>
      </c>
      <c r="AC32" s="223">
        <v>151</v>
      </c>
      <c r="AD32" s="223">
        <v>150.4</v>
      </c>
      <c r="AE32" s="223">
        <v>150.9</v>
      </c>
      <c r="AF32" s="223">
        <v>150.19999999999999</v>
      </c>
      <c r="AG32" s="19"/>
    </row>
    <row r="33" spans="1:33" x14ac:dyDescent="0.25">
      <c r="A33" s="17"/>
      <c r="B33" s="33" t="s">
        <v>12</v>
      </c>
      <c r="C33" s="19">
        <v>8886</v>
      </c>
      <c r="D33" s="19">
        <v>9419.7000000000007</v>
      </c>
      <c r="E33" s="19">
        <v>10293.5</v>
      </c>
      <c r="F33" s="19">
        <v>10749.3</v>
      </c>
      <c r="G33" s="19">
        <v>10975.9</v>
      </c>
      <c r="H33" s="19">
        <v>12517.2</v>
      </c>
      <c r="I33" s="19">
        <v>12468.4</v>
      </c>
      <c r="J33" s="19">
        <v>9485.1</v>
      </c>
      <c r="K33" s="223">
        <v>10032.9</v>
      </c>
      <c r="L33" s="223">
        <v>10156.200000000001</v>
      </c>
      <c r="M33" s="223">
        <v>10588.6</v>
      </c>
      <c r="N33" s="223">
        <v>10992.4</v>
      </c>
      <c r="O33" s="223">
        <v>11348.4</v>
      </c>
      <c r="P33" s="223">
        <v>11449.1</v>
      </c>
      <c r="Q33" s="223">
        <v>17587.400000000001</v>
      </c>
      <c r="R33" s="223">
        <v>13587</v>
      </c>
      <c r="S33" s="223">
        <v>16015.2</v>
      </c>
      <c r="T33" s="223">
        <v>16137.1</v>
      </c>
      <c r="U33" s="223">
        <v>20075.099999999999</v>
      </c>
      <c r="V33" s="223">
        <v>20422.099999999999</v>
      </c>
      <c r="W33" s="223">
        <v>21330</v>
      </c>
      <c r="X33" s="223">
        <v>21323.5</v>
      </c>
      <c r="Y33" s="223">
        <v>22092.799999999999</v>
      </c>
      <c r="Z33" s="223">
        <v>23881</v>
      </c>
      <c r="AA33" s="223">
        <v>24610.799999999999</v>
      </c>
      <c r="AB33" s="223">
        <v>26086.3</v>
      </c>
      <c r="AC33" s="223">
        <v>26850.799999999999</v>
      </c>
      <c r="AD33" s="223">
        <v>29394.2</v>
      </c>
      <c r="AE33" s="223">
        <v>30908.400000000001</v>
      </c>
      <c r="AF33" s="223">
        <v>31786.2</v>
      </c>
      <c r="AG33" s="19"/>
    </row>
    <row r="34" spans="1:33" x14ac:dyDescent="0.25">
      <c r="A34" s="17"/>
      <c r="B34" s="33" t="s">
        <v>9</v>
      </c>
      <c r="C34" s="19">
        <v>0</v>
      </c>
      <c r="D34" s="19">
        <v>0</v>
      </c>
      <c r="E34" s="19">
        <v>0</v>
      </c>
      <c r="F34" s="19">
        <v>0</v>
      </c>
      <c r="G34" s="19">
        <v>0</v>
      </c>
      <c r="H34" s="19">
        <v>0</v>
      </c>
      <c r="I34" s="19">
        <v>1238</v>
      </c>
      <c r="J34" s="19">
        <v>948.8</v>
      </c>
      <c r="K34" s="223">
        <v>1002.1</v>
      </c>
      <c r="L34" s="223">
        <v>995</v>
      </c>
      <c r="M34" s="223">
        <v>1040.3</v>
      </c>
      <c r="N34" s="223">
        <v>1096.7</v>
      </c>
      <c r="O34" s="223">
        <v>1122.9000000000001</v>
      </c>
      <c r="P34" s="223">
        <v>1147.0999999999999</v>
      </c>
      <c r="Q34" s="19">
        <v>0</v>
      </c>
      <c r="R34" s="19">
        <v>0</v>
      </c>
      <c r="S34" s="19">
        <v>0</v>
      </c>
      <c r="T34" s="19">
        <v>0</v>
      </c>
      <c r="U34" s="19">
        <v>0</v>
      </c>
      <c r="V34" s="19">
        <v>0</v>
      </c>
      <c r="W34" s="19">
        <v>0</v>
      </c>
      <c r="X34" s="19">
        <v>0</v>
      </c>
      <c r="Y34" s="19">
        <v>0</v>
      </c>
      <c r="Z34" s="19">
        <v>0</v>
      </c>
      <c r="AA34" s="19">
        <v>0</v>
      </c>
      <c r="AB34" s="19">
        <v>0</v>
      </c>
      <c r="AC34" s="19">
        <v>0</v>
      </c>
      <c r="AD34" s="19">
        <v>0</v>
      </c>
      <c r="AE34" s="19">
        <v>0</v>
      </c>
      <c r="AF34" s="19">
        <v>0</v>
      </c>
      <c r="AG34" s="19"/>
    </row>
    <row r="35" spans="1:33" x14ac:dyDescent="0.25">
      <c r="A35" s="17"/>
      <c r="B35" s="33" t="s">
        <v>13</v>
      </c>
      <c r="C35" s="19">
        <v>7656.9</v>
      </c>
      <c r="D35" s="19">
        <v>7460.7</v>
      </c>
      <c r="E35" s="19">
        <v>6947.2</v>
      </c>
      <c r="F35" s="19">
        <v>7130.1</v>
      </c>
      <c r="G35" s="19">
        <v>7280.4</v>
      </c>
      <c r="H35" s="19">
        <v>7941.6</v>
      </c>
      <c r="I35" s="19">
        <v>7910.6</v>
      </c>
      <c r="J35" s="19">
        <v>6017.8</v>
      </c>
      <c r="K35" s="223">
        <v>6365.4</v>
      </c>
      <c r="L35" s="223">
        <v>6443.7</v>
      </c>
      <c r="M35" s="223">
        <v>6718</v>
      </c>
      <c r="N35" s="223">
        <v>6974.2</v>
      </c>
      <c r="O35" s="223">
        <v>7200</v>
      </c>
      <c r="P35" s="223">
        <v>7185.1</v>
      </c>
      <c r="Q35" s="223">
        <v>7087.1</v>
      </c>
      <c r="R35" s="223">
        <v>7015.1</v>
      </c>
      <c r="S35" s="223">
        <v>7006.7</v>
      </c>
      <c r="T35" s="223">
        <v>6916.3</v>
      </c>
      <c r="U35" s="223">
        <v>6865.4</v>
      </c>
      <c r="V35" s="19">
        <v>6830.2</v>
      </c>
      <c r="W35" s="19">
        <v>6801.7</v>
      </c>
      <c r="X35" s="19">
        <v>6799.6</v>
      </c>
      <c r="Y35" s="19">
        <v>6764.5</v>
      </c>
      <c r="Z35" s="19">
        <v>6767.6</v>
      </c>
      <c r="AA35" s="19">
        <v>6758.8</v>
      </c>
      <c r="AB35" s="19">
        <v>6817.6</v>
      </c>
      <c r="AC35" s="19">
        <v>6924.1</v>
      </c>
      <c r="AD35" s="19">
        <v>7089.7</v>
      </c>
      <c r="AE35" s="19">
        <v>7321.5</v>
      </c>
      <c r="AF35" s="19">
        <v>7504.8</v>
      </c>
      <c r="AG35" s="19"/>
    </row>
    <row r="36" spans="1:33" x14ac:dyDescent="0.25">
      <c r="A36" s="17"/>
      <c r="B36" s="33" t="s">
        <v>14</v>
      </c>
      <c r="C36" s="19">
        <f>+C37+C38</f>
        <v>3157.5</v>
      </c>
      <c r="D36" s="19">
        <f t="shared" ref="D36:H36" si="30">+D37+D38</f>
        <v>3076.6</v>
      </c>
      <c r="E36" s="19">
        <f t="shared" si="30"/>
        <v>2864.9</v>
      </c>
      <c r="F36" s="19">
        <f t="shared" si="30"/>
        <v>2940.3</v>
      </c>
      <c r="G36" s="19">
        <f t="shared" si="30"/>
        <v>3002.2999999999997</v>
      </c>
      <c r="H36" s="19">
        <f t="shared" si="30"/>
        <v>3275</v>
      </c>
      <c r="I36" s="19">
        <f t="shared" ref="I36" si="31">+I37+I38</f>
        <v>3262.1</v>
      </c>
      <c r="J36" s="19">
        <v>2481.6999999999998</v>
      </c>
      <c r="K36" s="223">
        <f t="shared" ref="K36" si="32">+K37+K38</f>
        <v>2625</v>
      </c>
      <c r="L36" s="223">
        <v>2657.2</v>
      </c>
      <c r="M36" s="223">
        <v>2770.4</v>
      </c>
      <c r="N36" s="223">
        <v>2876</v>
      </c>
      <c r="O36" s="223">
        <v>2969.2</v>
      </c>
      <c r="P36" s="223">
        <v>2963</v>
      </c>
      <c r="Q36" s="223">
        <f t="shared" ref="Q36" si="33">+Q37+Q38</f>
        <v>2922.6</v>
      </c>
      <c r="R36" s="223">
        <f t="shared" ref="R36:U36" si="34">+R37+R38</f>
        <v>2892.9</v>
      </c>
      <c r="S36" s="223">
        <f t="shared" si="34"/>
        <v>2889.4</v>
      </c>
      <c r="T36" s="223">
        <f t="shared" si="34"/>
        <v>2852.2000000000003</v>
      </c>
      <c r="U36" s="223">
        <f t="shared" si="34"/>
        <v>2831.1</v>
      </c>
      <c r="V36" s="223">
        <f t="shared" ref="V36" si="35">+V37+V38</f>
        <v>2816.7</v>
      </c>
      <c r="W36" s="223">
        <f t="shared" ref="W36:AD36" si="36">+W37+W38</f>
        <v>2804.9</v>
      </c>
      <c r="X36" s="223">
        <f t="shared" si="36"/>
        <v>2804</v>
      </c>
      <c r="Y36" s="223">
        <f t="shared" si="36"/>
        <v>2789.5</v>
      </c>
      <c r="Z36" s="223">
        <f t="shared" si="36"/>
        <v>2790.7999999999997</v>
      </c>
      <c r="AA36" s="223">
        <f t="shared" si="36"/>
        <v>2787.2</v>
      </c>
      <c r="AB36" s="223">
        <f t="shared" si="36"/>
        <v>2811.4</v>
      </c>
      <c r="AC36" s="223">
        <f t="shared" si="36"/>
        <v>2855.3</v>
      </c>
      <c r="AD36" s="223">
        <f t="shared" si="36"/>
        <v>2923.6</v>
      </c>
      <c r="AE36" s="223">
        <f>+AE37+AE38</f>
        <v>3019.3</v>
      </c>
      <c r="AF36" s="223">
        <f>+AF37+AF38</f>
        <v>3094.9</v>
      </c>
      <c r="AG36" s="19"/>
    </row>
    <row r="37" spans="1:33" x14ac:dyDescent="0.25">
      <c r="A37" s="17"/>
      <c r="B37" s="33" t="s">
        <v>15</v>
      </c>
      <c r="C37" s="20">
        <v>3120</v>
      </c>
      <c r="D37" s="20">
        <v>3040.1</v>
      </c>
      <c r="E37" s="20">
        <v>2830.9</v>
      </c>
      <c r="F37" s="20">
        <v>2905.4</v>
      </c>
      <c r="G37" s="20">
        <v>2966.6</v>
      </c>
      <c r="H37" s="20">
        <v>3236.1</v>
      </c>
      <c r="I37" s="20">
        <v>3223.4</v>
      </c>
      <c r="J37" s="20">
        <v>2452.1999999999998</v>
      </c>
      <c r="K37" s="224">
        <v>2593.8000000000002</v>
      </c>
      <c r="L37" s="224">
        <v>2625.7</v>
      </c>
      <c r="M37" s="224">
        <v>2737.5</v>
      </c>
      <c r="N37" s="224">
        <v>2841.9</v>
      </c>
      <c r="O37" s="224">
        <v>2933.9</v>
      </c>
      <c r="P37" s="224">
        <v>2927.8</v>
      </c>
      <c r="Q37" s="224">
        <v>2887.9</v>
      </c>
      <c r="R37" s="224">
        <v>2858.5</v>
      </c>
      <c r="S37" s="224">
        <v>2855.1</v>
      </c>
      <c r="T37" s="224">
        <v>2818.3</v>
      </c>
      <c r="U37" s="224">
        <v>2797.5</v>
      </c>
      <c r="V37" s="224">
        <v>2783.2</v>
      </c>
      <c r="W37" s="224">
        <v>2771.6</v>
      </c>
      <c r="X37" s="224">
        <v>2770.7</v>
      </c>
      <c r="Y37" s="224">
        <v>2756.4</v>
      </c>
      <c r="Z37" s="224">
        <v>2757.7</v>
      </c>
      <c r="AA37" s="224">
        <v>2754.1</v>
      </c>
      <c r="AB37" s="224">
        <v>2778</v>
      </c>
      <c r="AC37" s="224">
        <v>2821.4</v>
      </c>
      <c r="AD37" s="224">
        <v>2888.9</v>
      </c>
      <c r="AE37" s="224">
        <v>2983.4</v>
      </c>
      <c r="AF37" s="224">
        <v>3058.1</v>
      </c>
      <c r="AG37" s="20"/>
    </row>
    <row r="38" spans="1:33" x14ac:dyDescent="0.25">
      <c r="A38" s="17"/>
      <c r="B38" s="33" t="s">
        <v>16</v>
      </c>
      <c r="C38" s="20">
        <v>37.5</v>
      </c>
      <c r="D38" s="20">
        <v>36.5</v>
      </c>
      <c r="E38" s="20">
        <v>34</v>
      </c>
      <c r="F38" s="20">
        <v>34.9</v>
      </c>
      <c r="G38" s="20">
        <v>35.700000000000003</v>
      </c>
      <c r="H38" s="20">
        <v>38.9</v>
      </c>
      <c r="I38" s="20">
        <v>38.700000000000003</v>
      </c>
      <c r="J38" s="20">
        <v>29.5</v>
      </c>
      <c r="K38" s="224">
        <v>31.2</v>
      </c>
      <c r="L38" s="224">
        <v>31.6</v>
      </c>
      <c r="M38" s="224">
        <v>32.9</v>
      </c>
      <c r="N38" s="224">
        <v>34.200000000000003</v>
      </c>
      <c r="O38" s="224">
        <v>35.299999999999997</v>
      </c>
      <c r="P38" s="224">
        <v>35.200000000000003</v>
      </c>
      <c r="Q38" s="224">
        <v>34.700000000000003</v>
      </c>
      <c r="R38" s="224">
        <v>34.4</v>
      </c>
      <c r="S38" s="224">
        <v>34.299999999999997</v>
      </c>
      <c r="T38" s="224">
        <v>33.9</v>
      </c>
      <c r="U38" s="224">
        <v>33.6</v>
      </c>
      <c r="V38" s="224">
        <v>33.5</v>
      </c>
      <c r="W38" s="224">
        <v>33.299999999999997</v>
      </c>
      <c r="X38" s="224">
        <v>33.299999999999997</v>
      </c>
      <c r="Y38" s="224">
        <v>33.1</v>
      </c>
      <c r="Z38" s="224">
        <v>33.1</v>
      </c>
      <c r="AA38" s="224">
        <v>33.1</v>
      </c>
      <c r="AB38" s="224">
        <v>33.4</v>
      </c>
      <c r="AC38" s="224">
        <v>33.9</v>
      </c>
      <c r="AD38" s="224">
        <v>34.700000000000003</v>
      </c>
      <c r="AE38" s="224">
        <v>35.9</v>
      </c>
      <c r="AF38" s="224">
        <v>36.799999999999997</v>
      </c>
      <c r="AG38" s="20"/>
    </row>
    <row r="39" spans="1:33" x14ac:dyDescent="0.25">
      <c r="A39" s="17"/>
      <c r="B39" s="33" t="s">
        <v>17</v>
      </c>
      <c r="C39" s="19">
        <f>+C40+C41</f>
        <v>668</v>
      </c>
      <c r="D39" s="19">
        <f t="shared" ref="D39:H39" si="37">+D40+D41</f>
        <v>650.9</v>
      </c>
      <c r="E39" s="19">
        <f t="shared" si="37"/>
        <v>606.1</v>
      </c>
      <c r="F39" s="19">
        <f t="shared" si="37"/>
        <v>622.1</v>
      </c>
      <c r="G39" s="19">
        <f t="shared" si="37"/>
        <v>635.1</v>
      </c>
      <c r="H39" s="19">
        <f t="shared" si="37"/>
        <v>692.80000000000007</v>
      </c>
      <c r="I39" s="19">
        <f t="shared" ref="I39" si="38">+I40+I41</f>
        <v>690.1</v>
      </c>
      <c r="J39" s="19">
        <v>525</v>
      </c>
      <c r="K39" s="223">
        <f t="shared" ref="K39" si="39">+K40+K41</f>
        <v>555.30000000000007</v>
      </c>
      <c r="L39" s="223">
        <v>562.20000000000005</v>
      </c>
      <c r="M39" s="223">
        <v>586.1</v>
      </c>
      <c r="N39" s="223">
        <f t="shared" ref="N39:P39" si="40">+N40+N41</f>
        <v>608.4</v>
      </c>
      <c r="O39" s="223">
        <f t="shared" si="40"/>
        <v>628.20000000000005</v>
      </c>
      <c r="P39" s="223">
        <f t="shared" si="40"/>
        <v>626.9</v>
      </c>
      <c r="Q39" s="223">
        <f t="shared" ref="Q39" si="41">+Q40+Q41</f>
        <v>618.19999999999993</v>
      </c>
      <c r="R39" s="223">
        <f t="shared" ref="R39:U39" si="42">+R40+R41</f>
        <v>612</v>
      </c>
      <c r="S39" s="223">
        <f t="shared" si="42"/>
        <v>611.29999999999995</v>
      </c>
      <c r="T39" s="223">
        <f t="shared" si="42"/>
        <v>603.4</v>
      </c>
      <c r="U39" s="223">
        <f t="shared" si="42"/>
        <v>599</v>
      </c>
      <c r="V39" s="223">
        <f t="shared" ref="V39" si="43">+V40+V41</f>
        <v>595.9</v>
      </c>
      <c r="W39" s="223">
        <f t="shared" ref="W39:AD39" si="44">+W40+W41</f>
        <v>593.4</v>
      </c>
      <c r="X39" s="223">
        <f t="shared" si="44"/>
        <v>593.19999999999993</v>
      </c>
      <c r="Y39" s="223">
        <f t="shared" si="44"/>
        <v>590.09999999999991</v>
      </c>
      <c r="Z39" s="223">
        <f t="shared" si="44"/>
        <v>590.4</v>
      </c>
      <c r="AA39" s="223">
        <f t="shared" si="44"/>
        <v>589.59999999999991</v>
      </c>
      <c r="AB39" s="223">
        <f t="shared" si="44"/>
        <v>594.79999999999995</v>
      </c>
      <c r="AC39" s="223">
        <f t="shared" si="44"/>
        <v>604.1</v>
      </c>
      <c r="AD39" s="223">
        <f t="shared" si="44"/>
        <v>618.6</v>
      </c>
      <c r="AE39" s="223">
        <f>+AE40+AE41</f>
        <v>638.70000000000005</v>
      </c>
      <c r="AF39" s="223">
        <f>+AF40+AF41</f>
        <v>654.70000000000005</v>
      </c>
      <c r="AG39" s="19"/>
    </row>
    <row r="40" spans="1:33" x14ac:dyDescent="0.25">
      <c r="A40" s="17"/>
      <c r="B40" s="33" t="s">
        <v>15</v>
      </c>
      <c r="C40" s="20">
        <v>665.4</v>
      </c>
      <c r="D40" s="20">
        <v>648.29999999999995</v>
      </c>
      <c r="E40" s="20">
        <v>603.70000000000005</v>
      </c>
      <c r="F40" s="20">
        <v>619.6</v>
      </c>
      <c r="G40" s="20">
        <v>632.6</v>
      </c>
      <c r="H40" s="20">
        <v>690.1</v>
      </c>
      <c r="I40" s="20">
        <v>687.4</v>
      </c>
      <c r="J40" s="20">
        <v>522.9</v>
      </c>
      <c r="K40" s="224">
        <v>553.1</v>
      </c>
      <c r="L40" s="224">
        <v>559.9</v>
      </c>
      <c r="M40" s="224">
        <v>583.79999999999995</v>
      </c>
      <c r="N40" s="224">
        <v>606</v>
      </c>
      <c r="O40" s="224">
        <v>625.70000000000005</v>
      </c>
      <c r="P40" s="224">
        <v>624.4</v>
      </c>
      <c r="Q40" s="224">
        <v>615.79999999999995</v>
      </c>
      <c r="R40" s="224">
        <v>609.6</v>
      </c>
      <c r="S40" s="224">
        <v>608.9</v>
      </c>
      <c r="T40" s="224">
        <v>601</v>
      </c>
      <c r="U40" s="224">
        <v>596.6</v>
      </c>
      <c r="V40" s="224">
        <v>593.5</v>
      </c>
      <c r="W40" s="224">
        <v>591</v>
      </c>
      <c r="X40" s="224">
        <v>590.9</v>
      </c>
      <c r="Y40" s="224">
        <v>587.79999999999995</v>
      </c>
      <c r="Z40" s="224">
        <v>588.1</v>
      </c>
      <c r="AA40" s="224">
        <v>587.29999999999995</v>
      </c>
      <c r="AB40" s="224">
        <v>592.4</v>
      </c>
      <c r="AC40" s="224">
        <v>601.70000000000005</v>
      </c>
      <c r="AD40" s="224">
        <v>616.1</v>
      </c>
      <c r="AE40" s="224">
        <v>636.20000000000005</v>
      </c>
      <c r="AF40" s="224">
        <v>652.1</v>
      </c>
      <c r="AG40" s="20"/>
    </row>
    <row r="41" spans="1:33" x14ac:dyDescent="0.25">
      <c r="A41" s="17"/>
      <c r="B41" s="33" t="s">
        <v>16</v>
      </c>
      <c r="C41" s="20">
        <v>2.6</v>
      </c>
      <c r="D41" s="20">
        <v>2.6</v>
      </c>
      <c r="E41" s="20">
        <v>2.4</v>
      </c>
      <c r="F41" s="20">
        <v>2.5</v>
      </c>
      <c r="G41" s="20">
        <v>2.5</v>
      </c>
      <c r="H41" s="20">
        <v>2.7</v>
      </c>
      <c r="I41" s="20">
        <v>2.7</v>
      </c>
      <c r="J41" s="20">
        <v>2.1</v>
      </c>
      <c r="K41" s="224">
        <v>2.2000000000000002</v>
      </c>
      <c r="L41" s="224">
        <v>2.2000000000000002</v>
      </c>
      <c r="M41" s="224">
        <v>2.2999999999999998</v>
      </c>
      <c r="N41" s="224">
        <v>2.4</v>
      </c>
      <c r="O41" s="224">
        <v>2.5</v>
      </c>
      <c r="P41" s="224">
        <v>2.5</v>
      </c>
      <c r="Q41" s="224">
        <v>2.4</v>
      </c>
      <c r="R41" s="224">
        <v>2.4</v>
      </c>
      <c r="S41" s="224">
        <v>2.4</v>
      </c>
      <c r="T41" s="224">
        <v>2.4</v>
      </c>
      <c r="U41" s="224">
        <v>2.4</v>
      </c>
      <c r="V41" s="224">
        <v>2.4</v>
      </c>
      <c r="W41" s="224">
        <v>2.4</v>
      </c>
      <c r="X41" s="224">
        <v>2.2999999999999998</v>
      </c>
      <c r="Y41" s="224">
        <v>2.2999999999999998</v>
      </c>
      <c r="Z41" s="224">
        <v>2.2999999999999998</v>
      </c>
      <c r="AA41" s="224">
        <v>2.2999999999999998</v>
      </c>
      <c r="AB41" s="224">
        <v>2.4</v>
      </c>
      <c r="AC41" s="224">
        <v>2.4</v>
      </c>
      <c r="AD41" s="224">
        <v>2.5</v>
      </c>
      <c r="AE41" s="224">
        <v>2.5</v>
      </c>
      <c r="AF41" s="224">
        <v>2.6</v>
      </c>
      <c r="AG41" s="20"/>
    </row>
    <row r="42" spans="1:33" x14ac:dyDescent="0.25">
      <c r="A42" s="17"/>
      <c r="B42" s="34"/>
      <c r="C42" s="21"/>
      <c r="D42" s="21"/>
      <c r="E42" s="21"/>
      <c r="F42" s="21"/>
      <c r="G42" s="21"/>
      <c r="H42" s="21"/>
      <c r="I42" s="21"/>
      <c r="J42" s="21"/>
      <c r="K42" s="225"/>
      <c r="L42" s="225"/>
      <c r="M42" s="225"/>
      <c r="N42" s="225"/>
      <c r="O42" s="225"/>
      <c r="P42" s="225"/>
      <c r="Q42" s="225"/>
      <c r="R42" s="225"/>
      <c r="S42" s="225"/>
      <c r="T42" s="225"/>
      <c r="U42" s="225"/>
      <c r="V42" s="225"/>
      <c r="W42" s="225"/>
      <c r="X42" s="225"/>
      <c r="Y42" s="225"/>
      <c r="Z42" s="225"/>
      <c r="AA42" s="225"/>
      <c r="AB42" s="225"/>
      <c r="AC42" s="225"/>
      <c r="AD42" s="225"/>
      <c r="AE42" s="225"/>
      <c r="AF42" s="225"/>
      <c r="AG42" s="21"/>
    </row>
    <row r="43" spans="1:33" x14ac:dyDescent="0.25">
      <c r="A43" s="17"/>
      <c r="B43" s="31" t="s">
        <v>18</v>
      </c>
      <c r="C43" s="16">
        <f t="shared" ref="C43:U43" si="45">+C44+C59+C69+C77</f>
        <v>172870.80000000005</v>
      </c>
      <c r="D43" s="16">
        <f t="shared" si="45"/>
        <v>174813.20000000004</v>
      </c>
      <c r="E43" s="16">
        <f t="shared" si="45"/>
        <v>171814.30000000005</v>
      </c>
      <c r="F43" s="16">
        <f t="shared" si="45"/>
        <v>169417.9</v>
      </c>
      <c r="G43" s="16">
        <f t="shared" si="45"/>
        <v>166833.80000000005</v>
      </c>
      <c r="H43" s="16">
        <f t="shared" si="45"/>
        <v>167195.5</v>
      </c>
      <c r="I43" s="16">
        <f t="shared" si="45"/>
        <v>166683.70000000001</v>
      </c>
      <c r="J43" s="16">
        <f t="shared" si="45"/>
        <v>153699.80000000002</v>
      </c>
      <c r="K43" s="16">
        <f t="shared" si="45"/>
        <v>153532.90000000002</v>
      </c>
      <c r="L43" s="16">
        <f t="shared" si="45"/>
        <v>153977.70000000004</v>
      </c>
      <c r="M43" s="16">
        <f t="shared" si="45"/>
        <v>153732.30000000005</v>
      </c>
      <c r="N43" s="16">
        <f t="shared" si="45"/>
        <v>155415.59999999998</v>
      </c>
      <c r="O43" s="16">
        <f t="shared" si="45"/>
        <v>156481.5</v>
      </c>
      <c r="P43" s="16">
        <f t="shared" si="45"/>
        <v>157008.70000000001</v>
      </c>
      <c r="Q43" s="16">
        <f t="shared" si="45"/>
        <v>157690</v>
      </c>
      <c r="R43" s="16">
        <f t="shared" si="45"/>
        <v>157731</v>
      </c>
      <c r="S43" s="16">
        <f t="shared" si="45"/>
        <v>158465.40000000002</v>
      </c>
      <c r="T43" s="16">
        <f t="shared" si="45"/>
        <v>158771.9</v>
      </c>
      <c r="U43" s="16">
        <f t="shared" si="45"/>
        <v>159786.1</v>
      </c>
      <c r="V43" s="16">
        <f t="shared" ref="V43:AF43" si="46">+V44+V59+V69+V77</f>
        <v>160079.90000000002</v>
      </c>
      <c r="W43" s="221">
        <f t="shared" ref="W43:AE43" si="47">+W44+W59+W69+W77</f>
        <v>164582.19999999998</v>
      </c>
      <c r="X43" s="221">
        <f t="shared" si="47"/>
        <v>164550.59999999998</v>
      </c>
      <c r="Y43" s="221">
        <f t="shared" si="47"/>
        <v>165432.70000000001</v>
      </c>
      <c r="Z43" s="221">
        <f t="shared" si="47"/>
        <v>166321.99999999997</v>
      </c>
      <c r="AA43" s="221">
        <f t="shared" si="47"/>
        <v>166285.50000000003</v>
      </c>
      <c r="AB43" s="221">
        <f t="shared" si="47"/>
        <v>166254.00000000003</v>
      </c>
      <c r="AC43" s="221">
        <f t="shared" si="47"/>
        <v>166079.4</v>
      </c>
      <c r="AD43" s="221">
        <f t="shared" si="47"/>
        <v>166220.20000000001</v>
      </c>
      <c r="AE43" s="221">
        <f t="shared" si="47"/>
        <v>166317.90000000002</v>
      </c>
      <c r="AF43" s="221">
        <f t="shared" si="46"/>
        <v>166138.70000000001</v>
      </c>
      <c r="AG43" s="46">
        <f>+AF43/$AF$10</f>
        <v>0.48363716390898559</v>
      </c>
    </row>
    <row r="44" spans="1:33" ht="14.4" x14ac:dyDescent="0.3">
      <c r="A44" s="17"/>
      <c r="B44" s="35" t="s">
        <v>19</v>
      </c>
      <c r="C44" s="18">
        <f t="shared" ref="C44:U44" si="48">+SUM(C45:C52)+C55</f>
        <v>152184.80000000005</v>
      </c>
      <c r="D44" s="18">
        <f t="shared" si="48"/>
        <v>154264.30000000005</v>
      </c>
      <c r="E44" s="18">
        <f t="shared" si="48"/>
        <v>151530.80000000005</v>
      </c>
      <c r="F44" s="18">
        <f t="shared" si="48"/>
        <v>149149.80000000002</v>
      </c>
      <c r="G44" s="18">
        <f t="shared" si="48"/>
        <v>146634.30000000002</v>
      </c>
      <c r="H44" s="18">
        <f t="shared" si="48"/>
        <v>146634.30000000002</v>
      </c>
      <c r="I44" s="18">
        <f t="shared" si="48"/>
        <v>146634.30000000002</v>
      </c>
      <c r="J44" s="18">
        <f t="shared" si="48"/>
        <v>133802.50000000003</v>
      </c>
      <c r="K44" s="18">
        <f t="shared" si="48"/>
        <v>133802.50000000003</v>
      </c>
      <c r="L44" s="18">
        <f t="shared" si="48"/>
        <v>133802.30000000002</v>
      </c>
      <c r="M44" s="18">
        <f t="shared" si="48"/>
        <v>133802.30000000002</v>
      </c>
      <c r="N44" s="18">
        <f t="shared" si="48"/>
        <v>135128.9</v>
      </c>
      <c r="O44" s="18">
        <f t="shared" si="48"/>
        <v>136396.80000000002</v>
      </c>
      <c r="P44" s="18">
        <f t="shared" si="48"/>
        <v>137041.80000000002</v>
      </c>
      <c r="Q44" s="18">
        <f t="shared" si="48"/>
        <v>137713.80000000002</v>
      </c>
      <c r="R44" s="18">
        <f t="shared" si="48"/>
        <v>137884.6</v>
      </c>
      <c r="S44" s="18">
        <f t="shared" si="48"/>
        <v>138369.80000000002</v>
      </c>
      <c r="T44" s="18">
        <f t="shared" si="48"/>
        <v>138437.1</v>
      </c>
      <c r="U44" s="18">
        <f t="shared" si="48"/>
        <v>138479.20000000001</v>
      </c>
      <c r="V44" s="18">
        <f t="shared" ref="V44" si="49">+SUM(V45:V52)+V55</f>
        <v>138485.90000000002</v>
      </c>
      <c r="W44" s="222">
        <f t="shared" ref="W44:AF44" si="50">+SUM(W45:W52)+W55</f>
        <v>158747.69999999998</v>
      </c>
      <c r="X44" s="222">
        <f t="shared" ref="X44:AE44" si="51">+SUM(X45:X52)+X55</f>
        <v>158747.69999999998</v>
      </c>
      <c r="Y44" s="222">
        <f t="shared" si="51"/>
        <v>159495.5</v>
      </c>
      <c r="Z44" s="222">
        <f t="shared" si="51"/>
        <v>160246.49999999997</v>
      </c>
      <c r="AA44" s="222">
        <f t="shared" si="51"/>
        <v>160250.30000000002</v>
      </c>
      <c r="AB44" s="222">
        <f t="shared" si="51"/>
        <v>160252.90000000002</v>
      </c>
      <c r="AC44" s="222">
        <f t="shared" si="51"/>
        <v>160252.9</v>
      </c>
      <c r="AD44" s="222">
        <f t="shared" si="51"/>
        <v>160252.4</v>
      </c>
      <c r="AE44" s="222">
        <f t="shared" si="51"/>
        <v>160252.30000000002</v>
      </c>
      <c r="AF44" s="222">
        <f t="shared" si="50"/>
        <v>160252.30000000002</v>
      </c>
      <c r="AG44" s="46">
        <f>+AF44/$AF$10</f>
        <v>0.46650159103142091</v>
      </c>
    </row>
    <row r="45" spans="1:33" x14ac:dyDescent="0.25">
      <c r="A45" s="17"/>
      <c r="B45" s="36" t="s">
        <v>49</v>
      </c>
      <c r="C45" s="19">
        <v>38770</v>
      </c>
      <c r="D45" s="19">
        <v>38770</v>
      </c>
      <c r="E45" s="19">
        <v>38770</v>
      </c>
      <c r="F45" s="19">
        <v>38770</v>
      </c>
      <c r="G45" s="19">
        <v>38770</v>
      </c>
      <c r="H45" s="19">
        <v>38770</v>
      </c>
      <c r="I45" s="19">
        <v>38770</v>
      </c>
      <c r="J45" s="19">
        <v>38770</v>
      </c>
      <c r="K45" s="223">
        <v>38770</v>
      </c>
      <c r="L45" s="223">
        <v>38770</v>
      </c>
      <c r="M45" s="223">
        <v>38770</v>
      </c>
      <c r="N45" s="223">
        <v>38770</v>
      </c>
      <c r="O45" s="223">
        <v>38770</v>
      </c>
      <c r="P45" s="223">
        <v>38770</v>
      </c>
      <c r="Q45" s="223">
        <v>38770</v>
      </c>
      <c r="R45" s="223">
        <v>38770</v>
      </c>
      <c r="S45" s="223">
        <v>38770</v>
      </c>
      <c r="T45" s="223">
        <v>38770</v>
      </c>
      <c r="U45" s="223">
        <v>38770</v>
      </c>
      <c r="V45" s="223">
        <v>38770</v>
      </c>
      <c r="W45" s="223">
        <v>38770</v>
      </c>
      <c r="X45" s="223">
        <v>38770</v>
      </c>
      <c r="Y45" s="223">
        <v>38770</v>
      </c>
      <c r="Z45" s="223">
        <v>38770</v>
      </c>
      <c r="AA45" s="223">
        <v>31266</v>
      </c>
      <c r="AB45" s="223">
        <v>31266</v>
      </c>
      <c r="AC45" s="223">
        <v>31266</v>
      </c>
      <c r="AD45" s="223">
        <v>31266</v>
      </c>
      <c r="AE45" s="223">
        <v>31266</v>
      </c>
      <c r="AF45" s="223">
        <v>31266</v>
      </c>
      <c r="AG45" s="19"/>
    </row>
    <row r="46" spans="1:33" x14ac:dyDescent="0.25">
      <c r="A46" s="17"/>
      <c r="B46" s="36" t="s">
        <v>50</v>
      </c>
      <c r="C46" s="19">
        <v>9540.2999999999993</v>
      </c>
      <c r="D46" s="19">
        <v>9540.2999999999993</v>
      </c>
      <c r="E46" s="19">
        <v>9540.2999999999993</v>
      </c>
      <c r="F46" s="19">
        <v>9540.2999999999993</v>
      </c>
      <c r="G46" s="19">
        <v>9540.2999999999993</v>
      </c>
      <c r="H46" s="19">
        <v>9540.2999999999993</v>
      </c>
      <c r="I46" s="19">
        <v>9540.2999999999993</v>
      </c>
      <c r="J46" s="19">
        <v>9540.2999999999993</v>
      </c>
      <c r="K46" s="223">
        <v>9540.2999999999993</v>
      </c>
      <c r="L46" s="223">
        <v>9540.2999999999993</v>
      </c>
      <c r="M46" s="223">
        <v>9540.2999999999993</v>
      </c>
      <c r="N46" s="223">
        <v>9540.2999999999993</v>
      </c>
      <c r="O46" s="223">
        <v>9540.2999999999993</v>
      </c>
      <c r="P46" s="223">
        <v>9540.2999999999993</v>
      </c>
      <c r="Q46" s="223">
        <v>9540.2999999999993</v>
      </c>
      <c r="R46" s="223">
        <v>9540.2999999999993</v>
      </c>
      <c r="S46" s="223">
        <v>9540.2999999999993</v>
      </c>
      <c r="T46" s="223">
        <v>9540.2999999999993</v>
      </c>
      <c r="U46" s="223">
        <v>9540.2999999999993</v>
      </c>
      <c r="V46" s="223">
        <v>9540.2999999999993</v>
      </c>
      <c r="W46" s="223">
        <v>9540.2999999999993</v>
      </c>
      <c r="X46" s="223">
        <v>9540.2999999999993</v>
      </c>
      <c r="Y46" s="223">
        <v>9540.2999999999993</v>
      </c>
      <c r="Z46" s="223">
        <v>9540.2999999999993</v>
      </c>
      <c r="AA46" s="223">
        <v>9540.2999999999993</v>
      </c>
      <c r="AB46" s="223">
        <v>9540.2999999999993</v>
      </c>
      <c r="AC46" s="223">
        <v>7418.9</v>
      </c>
      <c r="AD46" s="223">
        <v>7418.9</v>
      </c>
      <c r="AE46" s="223">
        <v>7418.9</v>
      </c>
      <c r="AF46" s="223">
        <v>7418.9</v>
      </c>
      <c r="AG46" s="19"/>
    </row>
    <row r="47" spans="1:33" x14ac:dyDescent="0.25">
      <c r="A47" s="17"/>
      <c r="B47" s="36" t="s">
        <v>51</v>
      </c>
      <c r="C47" s="19">
        <v>376.3</v>
      </c>
      <c r="D47" s="19">
        <v>376.3</v>
      </c>
      <c r="E47" s="19">
        <v>376.3</v>
      </c>
      <c r="F47" s="19">
        <v>376.3</v>
      </c>
      <c r="G47" s="19">
        <v>376.3</v>
      </c>
      <c r="H47" s="19">
        <v>376.3</v>
      </c>
      <c r="I47" s="19">
        <v>376.3</v>
      </c>
      <c r="J47" s="19">
        <v>376.3</v>
      </c>
      <c r="K47" s="223">
        <v>376.3</v>
      </c>
      <c r="L47" s="223">
        <v>376.3</v>
      </c>
      <c r="M47" s="223">
        <v>376.3</v>
      </c>
      <c r="N47" s="223">
        <v>1702.9</v>
      </c>
      <c r="O47" s="223">
        <v>2970.6</v>
      </c>
      <c r="P47" s="223">
        <v>3615.6</v>
      </c>
      <c r="Q47" s="223">
        <v>4287.6000000000004</v>
      </c>
      <c r="R47" s="223">
        <v>4458.3999999999996</v>
      </c>
      <c r="S47" s="223">
        <v>4943.6000000000004</v>
      </c>
      <c r="T47" s="223">
        <v>5010.8999999999996</v>
      </c>
      <c r="U47" s="223">
        <v>5053</v>
      </c>
      <c r="V47" s="223">
        <v>5059.7</v>
      </c>
      <c r="W47" s="223">
        <v>5059.7</v>
      </c>
      <c r="X47" s="223">
        <v>5059.7</v>
      </c>
      <c r="Y47" s="223">
        <v>5059.7</v>
      </c>
      <c r="Z47" s="223">
        <v>5061</v>
      </c>
      <c r="AA47" s="223">
        <v>12569.4</v>
      </c>
      <c r="AB47" s="223">
        <v>12572.2</v>
      </c>
      <c r="AC47" s="223">
        <v>14693.6</v>
      </c>
      <c r="AD47" s="223">
        <v>14693.6</v>
      </c>
      <c r="AE47" s="223">
        <v>14693.6</v>
      </c>
      <c r="AF47" s="223">
        <v>14693.6</v>
      </c>
      <c r="AG47" s="19"/>
    </row>
    <row r="48" spans="1:33" x14ac:dyDescent="0.25">
      <c r="A48" s="17"/>
      <c r="B48" s="37" t="s">
        <v>6</v>
      </c>
      <c r="C48" s="19">
        <v>46114.3</v>
      </c>
      <c r="D48" s="19">
        <v>48193.8</v>
      </c>
      <c r="E48" s="19">
        <v>45460.3</v>
      </c>
      <c r="F48" s="19">
        <v>45699.4</v>
      </c>
      <c r="G48" s="19">
        <v>43183.9</v>
      </c>
      <c r="H48" s="19">
        <v>43183.9</v>
      </c>
      <c r="I48" s="19">
        <v>43183.9</v>
      </c>
      <c r="J48" s="19">
        <v>30352.1</v>
      </c>
      <c r="K48" s="223">
        <v>30352.1</v>
      </c>
      <c r="L48" s="223">
        <v>30352.1</v>
      </c>
      <c r="M48" s="223">
        <v>30352.1</v>
      </c>
      <c r="N48" s="223">
        <v>30352.1</v>
      </c>
      <c r="O48" s="223">
        <v>30352.1</v>
      </c>
      <c r="P48" s="223">
        <v>30352.1</v>
      </c>
      <c r="Q48" s="223">
        <v>30352.1</v>
      </c>
      <c r="R48" s="223">
        <v>30352.1</v>
      </c>
      <c r="S48" s="223">
        <v>30352.1</v>
      </c>
      <c r="T48" s="223">
        <v>30352.1</v>
      </c>
      <c r="U48" s="223">
        <v>30352.1</v>
      </c>
      <c r="V48" s="223">
        <v>30352.1</v>
      </c>
      <c r="W48" s="223">
        <v>132.1</v>
      </c>
      <c r="X48" s="223">
        <v>132.1</v>
      </c>
      <c r="Y48" s="223">
        <v>106.7</v>
      </c>
      <c r="Z48" s="223">
        <v>101.8</v>
      </c>
      <c r="AA48" s="223">
        <v>97</v>
      </c>
      <c r="AB48" s="223">
        <v>94.2</v>
      </c>
      <c r="AC48" s="223">
        <v>91.8</v>
      </c>
      <c r="AD48" s="223">
        <v>89</v>
      </c>
      <c r="AE48" s="223">
        <v>87</v>
      </c>
      <c r="AF48" s="223">
        <v>87</v>
      </c>
      <c r="AG48" s="19"/>
    </row>
    <row r="49" spans="1:33" x14ac:dyDescent="0.25">
      <c r="A49" s="17"/>
      <c r="B49" s="37" t="s">
        <v>20</v>
      </c>
      <c r="C49" s="19">
        <v>38000</v>
      </c>
      <c r="D49" s="19">
        <v>38000</v>
      </c>
      <c r="E49" s="19">
        <v>38000</v>
      </c>
      <c r="F49" s="19">
        <v>35250</v>
      </c>
      <c r="G49" s="19">
        <v>35250</v>
      </c>
      <c r="H49" s="19">
        <v>35250</v>
      </c>
      <c r="I49" s="19">
        <v>35250</v>
      </c>
      <c r="J49" s="19">
        <v>35250</v>
      </c>
      <c r="K49" s="223">
        <v>35250</v>
      </c>
      <c r="L49" s="223">
        <v>35250</v>
      </c>
      <c r="M49" s="223">
        <v>35250</v>
      </c>
      <c r="N49" s="223">
        <v>35250</v>
      </c>
      <c r="O49" s="223">
        <v>35250</v>
      </c>
      <c r="P49" s="223">
        <v>35250</v>
      </c>
      <c r="Q49" s="223">
        <v>35250</v>
      </c>
      <c r="R49" s="223">
        <v>35250</v>
      </c>
      <c r="S49" s="223">
        <v>35250</v>
      </c>
      <c r="T49" s="223">
        <v>35250</v>
      </c>
      <c r="U49" s="223">
        <v>35250</v>
      </c>
      <c r="V49" s="223">
        <v>35250</v>
      </c>
      <c r="W49" s="19">
        <v>0</v>
      </c>
      <c r="X49" s="19">
        <v>0</v>
      </c>
      <c r="Y49" s="19">
        <v>0</v>
      </c>
      <c r="Z49" s="19">
        <v>0</v>
      </c>
      <c r="AA49" s="19">
        <v>0</v>
      </c>
      <c r="AB49" s="19">
        <v>0</v>
      </c>
      <c r="AC49" s="19">
        <v>0</v>
      </c>
      <c r="AD49" s="19">
        <v>0</v>
      </c>
      <c r="AE49" s="19">
        <v>0</v>
      </c>
      <c r="AF49" s="19">
        <v>0</v>
      </c>
      <c r="AG49" s="19"/>
    </row>
    <row r="50" spans="1:33" x14ac:dyDescent="0.25">
      <c r="A50" s="17"/>
      <c r="B50" s="37" t="s">
        <v>249</v>
      </c>
      <c r="C50" s="19">
        <v>0</v>
      </c>
      <c r="D50" s="19">
        <v>0</v>
      </c>
      <c r="E50" s="19">
        <v>0</v>
      </c>
      <c r="F50" s="19">
        <v>0</v>
      </c>
      <c r="G50" s="19">
        <v>0</v>
      </c>
      <c r="H50" s="19">
        <v>0</v>
      </c>
      <c r="I50" s="19">
        <v>0</v>
      </c>
      <c r="J50" s="19">
        <v>0</v>
      </c>
      <c r="K50" s="19">
        <v>0</v>
      </c>
      <c r="L50" s="19">
        <v>0</v>
      </c>
      <c r="M50" s="19">
        <v>0</v>
      </c>
      <c r="N50" s="19">
        <v>0</v>
      </c>
      <c r="O50" s="19">
        <v>0</v>
      </c>
      <c r="P50" s="19">
        <v>0</v>
      </c>
      <c r="Q50" s="19">
        <v>0</v>
      </c>
      <c r="R50" s="19">
        <v>0</v>
      </c>
      <c r="S50" s="19">
        <v>0</v>
      </c>
      <c r="T50" s="19">
        <v>0</v>
      </c>
      <c r="U50" s="19">
        <v>0</v>
      </c>
      <c r="V50" s="19">
        <v>0</v>
      </c>
      <c r="W50" s="223">
        <v>41938.199999999997</v>
      </c>
      <c r="X50" s="223">
        <v>41938.199999999997</v>
      </c>
      <c r="Y50" s="223">
        <v>42715.6</v>
      </c>
      <c r="Z50" s="223">
        <v>43470.7</v>
      </c>
      <c r="AA50" s="223">
        <v>43476.800000000003</v>
      </c>
      <c r="AB50" s="223">
        <v>43480.3</v>
      </c>
      <c r="AC50" s="223">
        <v>43483.7</v>
      </c>
      <c r="AD50" s="223">
        <v>43486.7</v>
      </c>
      <c r="AE50" s="223">
        <v>43489.2</v>
      </c>
      <c r="AF50" s="223">
        <v>43489.2</v>
      </c>
      <c r="AG50" s="19"/>
    </row>
    <row r="51" spans="1:33" x14ac:dyDescent="0.25">
      <c r="A51" s="17"/>
      <c r="B51" s="37" t="s">
        <v>250</v>
      </c>
      <c r="C51" s="19">
        <v>0</v>
      </c>
      <c r="D51" s="19">
        <v>0</v>
      </c>
      <c r="E51" s="19">
        <v>0</v>
      </c>
      <c r="F51" s="19">
        <v>0</v>
      </c>
      <c r="G51" s="19">
        <v>0</v>
      </c>
      <c r="H51" s="19">
        <v>0</v>
      </c>
      <c r="I51" s="19">
        <v>0</v>
      </c>
      <c r="J51" s="19">
        <v>0</v>
      </c>
      <c r="K51" s="19">
        <v>0</v>
      </c>
      <c r="L51" s="19">
        <v>0</v>
      </c>
      <c r="M51" s="19">
        <v>0</v>
      </c>
      <c r="N51" s="19">
        <v>0</v>
      </c>
      <c r="O51" s="19">
        <v>0</v>
      </c>
      <c r="P51" s="19">
        <v>0</v>
      </c>
      <c r="Q51" s="19">
        <v>0</v>
      </c>
      <c r="R51" s="19">
        <v>0</v>
      </c>
      <c r="S51" s="19">
        <v>0</v>
      </c>
      <c r="T51" s="19">
        <v>0</v>
      </c>
      <c r="U51" s="19">
        <v>0</v>
      </c>
      <c r="V51" s="19">
        <v>0</v>
      </c>
      <c r="W51" s="223">
        <v>63206.5</v>
      </c>
      <c r="X51" s="223">
        <v>63206.5</v>
      </c>
      <c r="Y51" s="223">
        <v>63206.5</v>
      </c>
      <c r="Z51" s="223">
        <v>63206.5</v>
      </c>
      <c r="AA51" s="223">
        <v>63206.5</v>
      </c>
      <c r="AB51" s="223">
        <v>63206.5</v>
      </c>
      <c r="AC51" s="223">
        <v>63206.5</v>
      </c>
      <c r="AD51" s="223">
        <v>63206.5</v>
      </c>
      <c r="AE51" s="223">
        <v>63206.5</v>
      </c>
      <c r="AF51" s="223">
        <v>63206.5</v>
      </c>
      <c r="AG51" s="19"/>
    </row>
    <row r="52" spans="1:33" x14ac:dyDescent="0.25">
      <c r="A52" s="17"/>
      <c r="B52" s="37" t="s">
        <v>21</v>
      </c>
      <c r="C52" s="19">
        <f>+C53+C54</f>
        <v>12689.2</v>
      </c>
      <c r="D52" s="19">
        <f t="shared" ref="D52:H52" si="52">+D53+D54</f>
        <v>12689.2</v>
      </c>
      <c r="E52" s="19">
        <f t="shared" si="52"/>
        <v>12689.2</v>
      </c>
      <c r="F52" s="19">
        <f t="shared" si="52"/>
        <v>12819.1</v>
      </c>
      <c r="G52" s="19">
        <f t="shared" si="52"/>
        <v>12819.1</v>
      </c>
      <c r="H52" s="19">
        <f t="shared" si="52"/>
        <v>12819.1</v>
      </c>
      <c r="I52" s="19">
        <f t="shared" ref="I52:K52" si="53">+I53+I54</f>
        <v>12819.1</v>
      </c>
      <c r="J52" s="19">
        <f t="shared" si="53"/>
        <v>12819.1</v>
      </c>
      <c r="K52" s="223">
        <f t="shared" si="53"/>
        <v>12819.1</v>
      </c>
      <c r="L52" s="223">
        <v>12819</v>
      </c>
      <c r="M52" s="223">
        <v>12819</v>
      </c>
      <c r="N52" s="223">
        <v>12819</v>
      </c>
      <c r="O52" s="223">
        <f t="shared" ref="O52" si="54">+O53+O54</f>
        <v>12819.1</v>
      </c>
      <c r="P52" s="223">
        <f t="shared" ref="P52" si="55">+P53+P54</f>
        <v>12819.1</v>
      </c>
      <c r="Q52" s="223">
        <f>+Q53+Q54</f>
        <v>12819.1</v>
      </c>
      <c r="R52" s="223">
        <f>+R53+R54</f>
        <v>12819.1</v>
      </c>
      <c r="S52" s="223">
        <f>+S53+S54</f>
        <v>12819.1</v>
      </c>
      <c r="T52" s="223">
        <f>+T53+T54</f>
        <v>12819.1</v>
      </c>
      <c r="U52" s="223">
        <f>+U53+U54</f>
        <v>12819.1</v>
      </c>
      <c r="V52" s="223">
        <f t="shared" ref="V52" si="56">+V53+V54</f>
        <v>12819.1</v>
      </c>
      <c r="W52" s="223">
        <f t="shared" ref="W52:AD52" si="57">+W53+W54</f>
        <v>21.6</v>
      </c>
      <c r="X52" s="223">
        <f t="shared" si="57"/>
        <v>21.6</v>
      </c>
      <c r="Y52" s="223">
        <f t="shared" si="57"/>
        <v>18.700000000000003</v>
      </c>
      <c r="Z52" s="223">
        <f t="shared" si="57"/>
        <v>18.399999999999999</v>
      </c>
      <c r="AA52" s="223">
        <f t="shared" si="57"/>
        <v>17.7</v>
      </c>
      <c r="AB52" s="223">
        <f t="shared" si="57"/>
        <v>17.2</v>
      </c>
      <c r="AC52" s="223">
        <f t="shared" si="57"/>
        <v>17.100000000000001</v>
      </c>
      <c r="AD52" s="223">
        <f t="shared" si="57"/>
        <v>16.899999999999999</v>
      </c>
      <c r="AE52" s="223">
        <f>+AE53+AE54</f>
        <v>16.899999999999999</v>
      </c>
      <c r="AF52" s="223">
        <f>+AF53+AF54</f>
        <v>16.899999999999999</v>
      </c>
      <c r="AG52" s="19"/>
    </row>
    <row r="53" spans="1:33" x14ac:dyDescent="0.25">
      <c r="A53" s="17"/>
      <c r="B53" s="37" t="s">
        <v>15</v>
      </c>
      <c r="C53" s="20">
        <v>11201.1</v>
      </c>
      <c r="D53" s="20">
        <v>11201.1</v>
      </c>
      <c r="E53" s="20">
        <v>11201.1</v>
      </c>
      <c r="F53" s="20">
        <v>11331</v>
      </c>
      <c r="G53" s="20">
        <v>11331</v>
      </c>
      <c r="H53" s="20">
        <v>11331</v>
      </c>
      <c r="I53" s="20">
        <v>11331</v>
      </c>
      <c r="J53" s="20">
        <v>11331</v>
      </c>
      <c r="K53" s="224">
        <v>11331</v>
      </c>
      <c r="L53" s="224">
        <v>11331</v>
      </c>
      <c r="M53" s="224">
        <v>11331</v>
      </c>
      <c r="N53" s="224">
        <v>11331</v>
      </c>
      <c r="O53" s="224">
        <v>11331</v>
      </c>
      <c r="P53" s="224">
        <v>11331</v>
      </c>
      <c r="Q53" s="224">
        <v>11331</v>
      </c>
      <c r="R53" s="224">
        <v>11331</v>
      </c>
      <c r="S53" s="224">
        <v>11331</v>
      </c>
      <c r="T53" s="224">
        <v>11331</v>
      </c>
      <c r="U53" s="224">
        <v>11331</v>
      </c>
      <c r="V53" s="224">
        <v>11331</v>
      </c>
      <c r="W53" s="224">
        <v>17.100000000000001</v>
      </c>
      <c r="X53" s="224">
        <v>17.100000000000001</v>
      </c>
      <c r="Y53" s="224">
        <v>14.3</v>
      </c>
      <c r="Z53" s="224">
        <v>14.1</v>
      </c>
      <c r="AA53" s="224">
        <v>13.4</v>
      </c>
      <c r="AB53" s="224">
        <v>12.9</v>
      </c>
      <c r="AC53" s="224">
        <v>12.8</v>
      </c>
      <c r="AD53" s="224">
        <v>12.6</v>
      </c>
      <c r="AE53" s="224">
        <v>12.6</v>
      </c>
      <c r="AF53" s="224">
        <v>12.6</v>
      </c>
      <c r="AG53" s="20"/>
    </row>
    <row r="54" spans="1:33" x14ac:dyDescent="0.25">
      <c r="A54" s="17"/>
      <c r="B54" s="37" t="s">
        <v>16</v>
      </c>
      <c r="C54" s="20">
        <v>1488.1</v>
      </c>
      <c r="D54" s="20">
        <v>1488.1</v>
      </c>
      <c r="E54" s="20">
        <v>1488.1</v>
      </c>
      <c r="F54" s="20">
        <v>1488.1</v>
      </c>
      <c r="G54" s="20">
        <v>1488.1</v>
      </c>
      <c r="H54" s="20">
        <v>1488.1</v>
      </c>
      <c r="I54" s="20">
        <v>1488.1</v>
      </c>
      <c r="J54" s="20">
        <v>1488.1</v>
      </c>
      <c r="K54" s="224">
        <v>1488.1</v>
      </c>
      <c r="L54" s="224">
        <v>1488.1</v>
      </c>
      <c r="M54" s="224">
        <v>1488.1</v>
      </c>
      <c r="N54" s="224">
        <v>1488.1</v>
      </c>
      <c r="O54" s="224">
        <v>1488.1</v>
      </c>
      <c r="P54" s="224">
        <v>1488.1</v>
      </c>
      <c r="Q54" s="224">
        <v>1488.1</v>
      </c>
      <c r="R54" s="224">
        <v>1488.1</v>
      </c>
      <c r="S54" s="224">
        <v>1488.1</v>
      </c>
      <c r="T54" s="224">
        <v>1488.1</v>
      </c>
      <c r="U54" s="224">
        <v>1488.1</v>
      </c>
      <c r="V54" s="224">
        <v>1488.1</v>
      </c>
      <c r="W54" s="224">
        <v>4.5</v>
      </c>
      <c r="X54" s="224">
        <v>4.5</v>
      </c>
      <c r="Y54" s="224">
        <v>4.4000000000000004</v>
      </c>
      <c r="Z54" s="224">
        <v>4.3</v>
      </c>
      <c r="AA54" s="224">
        <v>4.3</v>
      </c>
      <c r="AB54" s="224">
        <v>4.3</v>
      </c>
      <c r="AC54" s="224">
        <v>4.3</v>
      </c>
      <c r="AD54" s="224">
        <v>4.3</v>
      </c>
      <c r="AE54" s="224">
        <v>4.3</v>
      </c>
      <c r="AF54" s="224">
        <v>4.3</v>
      </c>
      <c r="AG54" s="20"/>
    </row>
    <row r="55" spans="1:33" x14ac:dyDescent="0.25">
      <c r="A55" s="17"/>
      <c r="B55" s="37" t="s">
        <v>22</v>
      </c>
      <c r="C55" s="19">
        <f>+C56+C57</f>
        <v>6694.7</v>
      </c>
      <c r="D55" s="19">
        <f t="shared" ref="D55:H55" si="58">+D56+D57</f>
        <v>6694.7</v>
      </c>
      <c r="E55" s="19">
        <f t="shared" si="58"/>
        <v>6694.7</v>
      </c>
      <c r="F55" s="19">
        <f t="shared" si="58"/>
        <v>6694.7</v>
      </c>
      <c r="G55" s="19">
        <f t="shared" si="58"/>
        <v>6694.7</v>
      </c>
      <c r="H55" s="19">
        <f t="shared" si="58"/>
        <v>6694.7</v>
      </c>
      <c r="I55" s="19">
        <f t="shared" ref="I55:K55" si="59">+I56+I57</f>
        <v>6694.7</v>
      </c>
      <c r="J55" s="19">
        <f t="shared" si="59"/>
        <v>6694.7</v>
      </c>
      <c r="K55" s="223">
        <f t="shared" si="59"/>
        <v>6694.7</v>
      </c>
      <c r="L55" s="223">
        <v>6694.6</v>
      </c>
      <c r="M55" s="223">
        <v>6694.6</v>
      </c>
      <c r="N55" s="223">
        <v>6694.6</v>
      </c>
      <c r="O55" s="223">
        <f t="shared" ref="O55" si="60">+O56+O57</f>
        <v>6694.7</v>
      </c>
      <c r="P55" s="223">
        <f t="shared" ref="P55" si="61">+P56+P57</f>
        <v>6694.7</v>
      </c>
      <c r="Q55" s="223">
        <f>+Q56+Q57</f>
        <v>6694.7</v>
      </c>
      <c r="R55" s="223">
        <f>+R56+R57</f>
        <v>6694.7</v>
      </c>
      <c r="S55" s="223">
        <f>+S56+S57</f>
        <v>6694.7</v>
      </c>
      <c r="T55" s="223">
        <f>+T56+T57</f>
        <v>6694.7</v>
      </c>
      <c r="U55" s="223">
        <f>+U56+U57</f>
        <v>6694.7</v>
      </c>
      <c r="V55" s="223">
        <f t="shared" ref="V55" si="62">+V56+V57</f>
        <v>6694.7</v>
      </c>
      <c r="W55" s="223">
        <f t="shared" ref="W55:AD55" si="63">+W56+W57</f>
        <v>79.300000000000011</v>
      </c>
      <c r="X55" s="223">
        <f t="shared" si="63"/>
        <v>79.300000000000011</v>
      </c>
      <c r="Y55" s="223">
        <f t="shared" si="63"/>
        <v>78</v>
      </c>
      <c r="Z55" s="223">
        <f t="shared" si="63"/>
        <v>77.8</v>
      </c>
      <c r="AA55" s="223">
        <f t="shared" si="63"/>
        <v>76.599999999999994</v>
      </c>
      <c r="AB55" s="223">
        <f t="shared" si="63"/>
        <v>76.2</v>
      </c>
      <c r="AC55" s="223">
        <f t="shared" si="63"/>
        <v>75.300000000000011</v>
      </c>
      <c r="AD55" s="223">
        <f t="shared" si="63"/>
        <v>74.8</v>
      </c>
      <c r="AE55" s="223">
        <f>+AE56+AE57</f>
        <v>74.199999999999989</v>
      </c>
      <c r="AF55" s="223">
        <f>+AF56+AF57</f>
        <v>74.199999999999989</v>
      </c>
      <c r="AG55" s="19"/>
    </row>
    <row r="56" spans="1:33" x14ac:dyDescent="0.25">
      <c r="A56" s="17"/>
      <c r="B56" s="37" t="s">
        <v>15</v>
      </c>
      <c r="C56" s="20">
        <v>6526.3</v>
      </c>
      <c r="D56" s="20">
        <v>6526.3</v>
      </c>
      <c r="E56" s="20">
        <v>6526.3</v>
      </c>
      <c r="F56" s="20">
        <v>6526.3</v>
      </c>
      <c r="G56" s="20">
        <v>6526.3</v>
      </c>
      <c r="H56" s="20">
        <v>6526.3</v>
      </c>
      <c r="I56" s="20">
        <v>6526.3</v>
      </c>
      <c r="J56" s="20">
        <v>6526.3</v>
      </c>
      <c r="K56" s="224">
        <v>6526.3</v>
      </c>
      <c r="L56" s="224">
        <v>6526.3</v>
      </c>
      <c r="M56" s="224">
        <v>6526.3</v>
      </c>
      <c r="N56" s="224">
        <v>6526.3</v>
      </c>
      <c r="O56" s="224">
        <v>6526.3</v>
      </c>
      <c r="P56" s="224">
        <v>6526.3</v>
      </c>
      <c r="Q56" s="224">
        <v>6526.3</v>
      </c>
      <c r="R56" s="224">
        <v>6526.3</v>
      </c>
      <c r="S56" s="224">
        <v>6526.3</v>
      </c>
      <c r="T56" s="224">
        <v>6526.3</v>
      </c>
      <c r="U56" s="224">
        <v>6526.3</v>
      </c>
      <c r="V56" s="224">
        <v>6526.3</v>
      </c>
      <c r="W56" s="224">
        <v>36.700000000000003</v>
      </c>
      <c r="X56" s="224">
        <v>36.700000000000003</v>
      </c>
      <c r="Y56" s="224">
        <v>35.6</v>
      </c>
      <c r="Z56" s="224">
        <v>35.5</v>
      </c>
      <c r="AA56" s="224">
        <v>34.4</v>
      </c>
      <c r="AB56" s="224">
        <v>34.1</v>
      </c>
      <c r="AC56" s="224">
        <v>33.200000000000003</v>
      </c>
      <c r="AD56" s="224">
        <v>32.799999999999997</v>
      </c>
      <c r="AE56" s="224">
        <v>32.4</v>
      </c>
      <c r="AF56" s="224">
        <v>32.4</v>
      </c>
      <c r="AG56" s="20"/>
    </row>
    <row r="57" spans="1:33" x14ac:dyDescent="0.25">
      <c r="A57" s="17"/>
      <c r="B57" s="37" t="s">
        <v>16</v>
      </c>
      <c r="C57" s="20">
        <v>168.4</v>
      </c>
      <c r="D57" s="20">
        <v>168.4</v>
      </c>
      <c r="E57" s="20">
        <v>168.4</v>
      </c>
      <c r="F57" s="20">
        <v>168.4</v>
      </c>
      <c r="G57" s="20">
        <v>168.4</v>
      </c>
      <c r="H57" s="20">
        <v>168.4</v>
      </c>
      <c r="I57" s="20">
        <v>168.4</v>
      </c>
      <c r="J57" s="20">
        <v>168.4</v>
      </c>
      <c r="K57" s="224">
        <v>168.4</v>
      </c>
      <c r="L57" s="224">
        <v>168.4</v>
      </c>
      <c r="M57" s="224">
        <v>168.4</v>
      </c>
      <c r="N57" s="224">
        <v>168.4</v>
      </c>
      <c r="O57" s="224">
        <v>168.4</v>
      </c>
      <c r="P57" s="224">
        <v>168.4</v>
      </c>
      <c r="Q57" s="224">
        <v>168.4</v>
      </c>
      <c r="R57" s="224">
        <v>168.4</v>
      </c>
      <c r="S57" s="224">
        <v>168.4</v>
      </c>
      <c r="T57" s="224">
        <v>168.4</v>
      </c>
      <c r="U57" s="224">
        <v>168.4</v>
      </c>
      <c r="V57" s="224">
        <v>168.4</v>
      </c>
      <c r="W57" s="224">
        <v>42.6</v>
      </c>
      <c r="X57" s="224">
        <v>42.6</v>
      </c>
      <c r="Y57" s="224">
        <v>42.4</v>
      </c>
      <c r="Z57" s="224">
        <v>42.3</v>
      </c>
      <c r="AA57" s="224">
        <v>42.2</v>
      </c>
      <c r="AB57" s="224">
        <v>42.1</v>
      </c>
      <c r="AC57" s="224">
        <v>42.1</v>
      </c>
      <c r="AD57" s="224">
        <v>42</v>
      </c>
      <c r="AE57" s="224">
        <v>41.8</v>
      </c>
      <c r="AF57" s="224">
        <v>41.8</v>
      </c>
      <c r="AG57" s="20"/>
    </row>
    <row r="58" spans="1:33" ht="14.4" x14ac:dyDescent="0.3">
      <c r="A58" s="17"/>
      <c r="B58" s="35"/>
      <c r="C58" s="18"/>
      <c r="D58" s="18"/>
      <c r="E58" s="18"/>
      <c r="F58" s="18"/>
      <c r="G58" s="18"/>
      <c r="H58" s="18"/>
      <c r="I58" s="18"/>
      <c r="J58" s="18"/>
      <c r="K58" s="222"/>
      <c r="L58" s="222"/>
      <c r="M58" s="222"/>
      <c r="N58" s="222"/>
      <c r="O58" s="222"/>
      <c r="P58" s="222"/>
      <c r="Q58" s="222"/>
      <c r="R58" s="222"/>
      <c r="S58" s="222"/>
      <c r="T58" s="222"/>
      <c r="U58" s="222"/>
      <c r="V58" s="222"/>
      <c r="W58" s="222"/>
      <c r="X58" s="222"/>
      <c r="Y58" s="222"/>
      <c r="Z58" s="222"/>
      <c r="AA58" s="222"/>
      <c r="AB58" s="222"/>
      <c r="AC58" s="222"/>
      <c r="AD58" s="222"/>
      <c r="AE58" s="222"/>
      <c r="AF58" s="222"/>
      <c r="AG58" s="18"/>
    </row>
    <row r="59" spans="1:33" ht="14.4" x14ac:dyDescent="0.3">
      <c r="A59" s="17"/>
      <c r="B59" s="35" t="s">
        <v>23</v>
      </c>
      <c r="C59" s="18">
        <f>+SUM(C60:C62)+C65</f>
        <v>20026.900000000001</v>
      </c>
      <c r="D59" s="18">
        <f t="shared" ref="D59:H59" si="64">+SUM(D60:D62)+D65</f>
        <v>19897.099999999999</v>
      </c>
      <c r="E59" s="18">
        <f t="shared" si="64"/>
        <v>19629.400000000001</v>
      </c>
      <c r="F59" s="18">
        <f t="shared" si="64"/>
        <v>19624.8</v>
      </c>
      <c r="G59" s="18">
        <f t="shared" si="64"/>
        <v>19541.7</v>
      </c>
      <c r="H59" s="18">
        <f t="shared" si="64"/>
        <v>19892.5</v>
      </c>
      <c r="I59" s="18">
        <f t="shared" ref="I59:K59" si="65">+SUM(I60:I62)+I65</f>
        <v>19390.099999999999</v>
      </c>
      <c r="J59" s="18">
        <f t="shared" si="65"/>
        <v>19230.3</v>
      </c>
      <c r="K59" s="222">
        <f t="shared" si="65"/>
        <v>19070.900000000001</v>
      </c>
      <c r="L59" s="222">
        <v>19511.099999999999</v>
      </c>
      <c r="M59" s="222">
        <v>19274.7</v>
      </c>
      <c r="N59" s="222">
        <v>19616.099999999999</v>
      </c>
      <c r="O59" s="222">
        <f t="shared" ref="O59" si="66">+SUM(O60:O62)+O65</f>
        <v>19411.5</v>
      </c>
      <c r="P59" s="222">
        <f t="shared" ref="P59:U59" si="67">+SUM(P60:P62)+P65</f>
        <v>19293.900000000001</v>
      </c>
      <c r="Q59" s="222">
        <f t="shared" si="67"/>
        <v>19300.099999999999</v>
      </c>
      <c r="R59" s="222">
        <f t="shared" si="67"/>
        <v>19171.2</v>
      </c>
      <c r="S59" s="222">
        <f t="shared" si="67"/>
        <v>19420.2</v>
      </c>
      <c r="T59" s="222">
        <f t="shared" si="67"/>
        <v>19653.599999999999</v>
      </c>
      <c r="U59" s="222">
        <f t="shared" si="67"/>
        <v>20604.599999999999</v>
      </c>
      <c r="V59" s="222">
        <f t="shared" ref="V59:AF59" si="68">+SUM(V60:V62)+V65</f>
        <v>20887.400000000001</v>
      </c>
      <c r="W59" s="222">
        <f t="shared" si="68"/>
        <v>5569.5</v>
      </c>
      <c r="X59" s="222">
        <f t="shared" si="68"/>
        <v>5535.8</v>
      </c>
      <c r="Y59" s="222">
        <f t="shared" si="68"/>
        <v>5669.2</v>
      </c>
      <c r="Z59" s="222">
        <f t="shared" si="68"/>
        <v>5804.7999999999993</v>
      </c>
      <c r="AA59" s="222">
        <f t="shared" ref="AA59:AE59" si="69">+SUM(AA60:AA62)+AA65</f>
        <v>5768.2</v>
      </c>
      <c r="AB59" s="222">
        <f t="shared" si="69"/>
        <v>5738.9</v>
      </c>
      <c r="AC59" s="222">
        <f t="shared" si="69"/>
        <v>5574.1</v>
      </c>
      <c r="AD59" s="222">
        <f t="shared" si="69"/>
        <v>5712.1</v>
      </c>
      <c r="AE59" s="222">
        <f t="shared" si="69"/>
        <v>5810.5</v>
      </c>
      <c r="AF59" s="222">
        <f t="shared" si="68"/>
        <v>5634.9000000000005</v>
      </c>
      <c r="AG59" s="46">
        <f>+AF59/$AF$10</f>
        <v>1.6403445163051974E-2</v>
      </c>
    </row>
    <row r="60" spans="1:33" x14ac:dyDescent="0.25">
      <c r="A60" s="17"/>
      <c r="B60" s="37" t="s">
        <v>24</v>
      </c>
      <c r="C60" s="19">
        <v>6008.2</v>
      </c>
      <c r="D60" s="19">
        <v>5969.3</v>
      </c>
      <c r="E60" s="19">
        <v>5889</v>
      </c>
      <c r="F60" s="19">
        <v>5887.6</v>
      </c>
      <c r="G60" s="19">
        <v>5862.6</v>
      </c>
      <c r="H60" s="19">
        <v>5967.9</v>
      </c>
      <c r="I60" s="19">
        <v>5817.2</v>
      </c>
      <c r="J60" s="19">
        <v>5769.2</v>
      </c>
      <c r="K60" s="223">
        <v>5721.4</v>
      </c>
      <c r="L60" s="223">
        <v>5853.5</v>
      </c>
      <c r="M60" s="223">
        <v>5782.6</v>
      </c>
      <c r="N60" s="223">
        <v>5885</v>
      </c>
      <c r="O60" s="223">
        <v>5823.6</v>
      </c>
      <c r="P60" s="223">
        <v>5788.3</v>
      </c>
      <c r="Q60" s="223">
        <v>5790.2</v>
      </c>
      <c r="R60" s="223">
        <v>5751.5</v>
      </c>
      <c r="S60" s="223">
        <v>5826.2</v>
      </c>
      <c r="T60" s="223">
        <v>5896.2</v>
      </c>
      <c r="U60" s="223">
        <v>6181.6</v>
      </c>
      <c r="V60" s="223">
        <v>6266.4</v>
      </c>
      <c r="W60" s="223">
        <v>0</v>
      </c>
      <c r="X60" s="223">
        <v>0</v>
      </c>
      <c r="Y60" s="223">
        <v>0</v>
      </c>
      <c r="Z60" s="223">
        <v>0</v>
      </c>
      <c r="AA60" s="223">
        <v>0</v>
      </c>
      <c r="AB60" s="223">
        <v>0</v>
      </c>
      <c r="AC60" s="223">
        <v>0</v>
      </c>
      <c r="AD60" s="223">
        <v>0</v>
      </c>
      <c r="AE60" s="223">
        <v>0</v>
      </c>
      <c r="AF60" s="223">
        <v>0</v>
      </c>
      <c r="AG60" s="19"/>
    </row>
    <row r="61" spans="1:33" x14ac:dyDescent="0.25">
      <c r="A61" s="17"/>
      <c r="B61" s="37" t="s">
        <v>251</v>
      </c>
      <c r="C61" s="19">
        <v>0</v>
      </c>
      <c r="D61" s="19">
        <v>0</v>
      </c>
      <c r="E61" s="19">
        <v>0</v>
      </c>
      <c r="F61" s="19">
        <v>0</v>
      </c>
      <c r="G61" s="19">
        <v>0</v>
      </c>
      <c r="H61" s="19">
        <v>0</v>
      </c>
      <c r="I61" s="19">
        <v>0</v>
      </c>
      <c r="J61" s="19">
        <v>0</v>
      </c>
      <c r="K61" s="19">
        <v>0</v>
      </c>
      <c r="L61" s="19">
        <v>0</v>
      </c>
      <c r="M61" s="19">
        <v>0</v>
      </c>
      <c r="N61" s="19">
        <v>0</v>
      </c>
      <c r="O61" s="19">
        <v>0</v>
      </c>
      <c r="P61" s="19">
        <v>0</v>
      </c>
      <c r="Q61" s="19">
        <v>0</v>
      </c>
      <c r="R61" s="19">
        <v>0</v>
      </c>
      <c r="S61" s="19">
        <v>0</v>
      </c>
      <c r="T61" s="19">
        <v>0</v>
      </c>
      <c r="U61" s="19">
        <v>0</v>
      </c>
      <c r="V61" s="19">
        <v>0</v>
      </c>
      <c r="W61" s="223">
        <v>4903.7</v>
      </c>
      <c r="X61" s="223">
        <v>4874</v>
      </c>
      <c r="Y61" s="223">
        <v>4991.5</v>
      </c>
      <c r="Z61" s="223">
        <v>5110.8999999999996</v>
      </c>
      <c r="AA61" s="223">
        <v>5078.7</v>
      </c>
      <c r="AB61" s="223">
        <v>5052.8999999999996</v>
      </c>
      <c r="AC61" s="223">
        <v>4907.8</v>
      </c>
      <c r="AD61" s="223">
        <v>5029.3</v>
      </c>
      <c r="AE61" s="223">
        <v>5115.8999999999996</v>
      </c>
      <c r="AF61" s="223">
        <v>4961.3</v>
      </c>
      <c r="AG61" s="19"/>
    </row>
    <row r="62" spans="1:33" x14ac:dyDescent="0.25">
      <c r="A62" s="17"/>
      <c r="B62" s="37" t="s">
        <v>25</v>
      </c>
      <c r="C62" s="19">
        <f>+SUM(C63:C64)</f>
        <v>6610.6</v>
      </c>
      <c r="D62" s="19">
        <f t="shared" ref="D62:H62" si="70">+SUM(D63:D64)</f>
        <v>6567.7</v>
      </c>
      <c r="E62" s="19">
        <f t="shared" si="70"/>
        <v>6479.3</v>
      </c>
      <c r="F62" s="19">
        <f t="shared" si="70"/>
        <v>6477.7999999999993</v>
      </c>
      <c r="G62" s="19">
        <f t="shared" si="70"/>
        <v>6450.4</v>
      </c>
      <c r="H62" s="19">
        <f t="shared" si="70"/>
        <v>6566.2000000000007</v>
      </c>
      <c r="I62" s="19">
        <f t="shared" ref="I62:K62" si="71">+SUM(I63:I64)</f>
        <v>6400.3</v>
      </c>
      <c r="J62" s="19">
        <f t="shared" si="71"/>
        <v>6347.6</v>
      </c>
      <c r="K62" s="223">
        <f t="shared" si="71"/>
        <v>6295</v>
      </c>
      <c r="L62" s="223">
        <v>6440.3</v>
      </c>
      <c r="M62" s="223">
        <v>6362.2</v>
      </c>
      <c r="N62" s="223">
        <v>6474.9</v>
      </c>
      <c r="O62" s="223">
        <f t="shared" ref="O62" si="72">+SUM(O63:O64)</f>
        <v>6407.4</v>
      </c>
      <c r="P62" s="223">
        <f t="shared" ref="P62:U62" si="73">+SUM(P63:P64)</f>
        <v>6368.6</v>
      </c>
      <c r="Q62" s="223">
        <f t="shared" si="73"/>
        <v>6370.6</v>
      </c>
      <c r="R62" s="223">
        <f t="shared" si="73"/>
        <v>6328.1</v>
      </c>
      <c r="S62" s="223">
        <f t="shared" si="73"/>
        <v>6410.2999999999993</v>
      </c>
      <c r="T62" s="223">
        <f t="shared" si="73"/>
        <v>6487.2999999999993</v>
      </c>
      <c r="U62" s="223">
        <f t="shared" si="73"/>
        <v>6801.2</v>
      </c>
      <c r="V62" s="223">
        <f t="shared" ref="V62:AF62" si="74">+SUM(V63:V64)</f>
        <v>6894.5</v>
      </c>
      <c r="W62" s="276">
        <f t="shared" si="74"/>
        <v>0</v>
      </c>
      <c r="X62" s="276">
        <f t="shared" si="74"/>
        <v>0</v>
      </c>
      <c r="Y62" s="276">
        <f t="shared" si="74"/>
        <v>0</v>
      </c>
      <c r="Z62" s="276">
        <f t="shared" si="74"/>
        <v>0</v>
      </c>
      <c r="AA62" s="276">
        <f t="shared" ref="AA62:AE62" si="75">+SUM(AA63:AA64)</f>
        <v>0</v>
      </c>
      <c r="AB62" s="276">
        <f t="shared" si="75"/>
        <v>0</v>
      </c>
      <c r="AC62" s="276">
        <f t="shared" si="75"/>
        <v>0</v>
      </c>
      <c r="AD62" s="276">
        <f t="shared" si="75"/>
        <v>0</v>
      </c>
      <c r="AE62" s="276">
        <f t="shared" si="75"/>
        <v>0</v>
      </c>
      <c r="AF62" s="276">
        <f t="shared" si="74"/>
        <v>0</v>
      </c>
      <c r="AG62" s="19"/>
    </row>
    <row r="63" spans="1:33" x14ac:dyDescent="0.25">
      <c r="A63" s="17"/>
      <c r="B63" s="38" t="s">
        <v>15</v>
      </c>
      <c r="C63" s="20">
        <v>3564.7</v>
      </c>
      <c r="D63" s="20">
        <v>3541.6</v>
      </c>
      <c r="E63" s="20">
        <v>3493.9</v>
      </c>
      <c r="F63" s="20">
        <v>3493.1</v>
      </c>
      <c r="G63" s="20">
        <v>3478.3</v>
      </c>
      <c r="H63" s="20">
        <v>3540.8</v>
      </c>
      <c r="I63" s="20">
        <v>3451.3</v>
      </c>
      <c r="J63" s="20">
        <v>3422.9</v>
      </c>
      <c r="K63" s="224">
        <v>3394.5</v>
      </c>
      <c r="L63" s="224">
        <v>3472.9</v>
      </c>
      <c r="M63" s="224">
        <v>3430.8</v>
      </c>
      <c r="N63" s="224">
        <v>3491.5</v>
      </c>
      <c r="O63" s="224">
        <v>3455.1</v>
      </c>
      <c r="P63" s="224">
        <v>3434.2</v>
      </c>
      <c r="Q63" s="224">
        <v>3435.3</v>
      </c>
      <c r="R63" s="224">
        <v>3412.4</v>
      </c>
      <c r="S63" s="224">
        <v>3456.7</v>
      </c>
      <c r="T63" s="224">
        <v>3498.2</v>
      </c>
      <c r="U63" s="224">
        <v>3667.5</v>
      </c>
      <c r="V63" s="224">
        <v>3717.8</v>
      </c>
      <c r="W63" s="277">
        <v>0</v>
      </c>
      <c r="X63" s="277">
        <v>0</v>
      </c>
      <c r="Y63" s="277">
        <v>0</v>
      </c>
      <c r="Z63" s="277">
        <v>0</v>
      </c>
      <c r="AA63" s="277">
        <v>0</v>
      </c>
      <c r="AB63" s="277">
        <v>0</v>
      </c>
      <c r="AC63" s="277">
        <v>0</v>
      </c>
      <c r="AD63" s="277">
        <v>0</v>
      </c>
      <c r="AE63" s="277">
        <v>0</v>
      </c>
      <c r="AF63" s="277">
        <v>0</v>
      </c>
      <c r="AG63" s="20"/>
    </row>
    <row r="64" spans="1:33" x14ac:dyDescent="0.25">
      <c r="A64" s="17"/>
      <c r="B64" s="38" t="s">
        <v>16</v>
      </c>
      <c r="C64" s="19">
        <v>3045.9</v>
      </c>
      <c r="D64" s="19">
        <v>3026.1</v>
      </c>
      <c r="E64" s="19">
        <v>2985.4</v>
      </c>
      <c r="F64" s="19">
        <v>2984.7</v>
      </c>
      <c r="G64" s="19">
        <v>2972.1</v>
      </c>
      <c r="H64" s="19">
        <v>3025.4</v>
      </c>
      <c r="I64" s="19">
        <v>2949</v>
      </c>
      <c r="J64" s="19">
        <v>2924.7</v>
      </c>
      <c r="K64" s="223">
        <v>2900.5</v>
      </c>
      <c r="L64" s="223">
        <v>2967.4</v>
      </c>
      <c r="M64" s="223">
        <v>2931.5</v>
      </c>
      <c r="N64" s="223">
        <v>2983.4</v>
      </c>
      <c r="O64" s="223">
        <v>2952.3</v>
      </c>
      <c r="P64" s="223">
        <v>2934.4</v>
      </c>
      <c r="Q64" s="223">
        <v>2935.3</v>
      </c>
      <c r="R64" s="223">
        <v>2915.7</v>
      </c>
      <c r="S64" s="223">
        <v>2953.6</v>
      </c>
      <c r="T64" s="223">
        <v>2989.1</v>
      </c>
      <c r="U64" s="223">
        <v>3133.7</v>
      </c>
      <c r="V64" s="223">
        <v>3176.7</v>
      </c>
      <c r="W64" s="276">
        <v>0</v>
      </c>
      <c r="X64" s="276">
        <v>0</v>
      </c>
      <c r="Y64" s="276">
        <v>0</v>
      </c>
      <c r="Z64" s="276">
        <v>0</v>
      </c>
      <c r="AA64" s="276">
        <v>0</v>
      </c>
      <c r="AB64" s="276">
        <v>0</v>
      </c>
      <c r="AC64" s="276">
        <v>0</v>
      </c>
      <c r="AD64" s="276">
        <v>0</v>
      </c>
      <c r="AE64" s="276">
        <v>0</v>
      </c>
      <c r="AF64" s="276">
        <v>0</v>
      </c>
      <c r="AG64" s="19"/>
    </row>
    <row r="65" spans="1:33" x14ac:dyDescent="0.25">
      <c r="A65" s="17"/>
      <c r="B65" s="37" t="s">
        <v>26</v>
      </c>
      <c r="C65" s="19">
        <f>+SUM(C66:C67)</f>
        <v>7408.1</v>
      </c>
      <c r="D65" s="19">
        <f t="shared" ref="D65:H65" si="76">+SUM(D66:D67)</f>
        <v>7360.1</v>
      </c>
      <c r="E65" s="19">
        <f t="shared" si="76"/>
        <v>7261.1</v>
      </c>
      <c r="F65" s="19">
        <f t="shared" si="76"/>
        <v>7259.4</v>
      </c>
      <c r="G65" s="19">
        <f t="shared" si="76"/>
        <v>7228.7</v>
      </c>
      <c r="H65" s="19">
        <f t="shared" si="76"/>
        <v>7358.4</v>
      </c>
      <c r="I65" s="19">
        <f t="shared" ref="I65:K65" si="77">+SUM(I66:I67)</f>
        <v>7172.5999999999995</v>
      </c>
      <c r="J65" s="19">
        <f t="shared" si="77"/>
        <v>7113.5</v>
      </c>
      <c r="K65" s="223">
        <f t="shared" si="77"/>
        <v>7054.5</v>
      </c>
      <c r="L65" s="223">
        <v>7217.3</v>
      </c>
      <c r="M65" s="223">
        <v>7129.9</v>
      </c>
      <c r="N65" s="223">
        <v>7256.2</v>
      </c>
      <c r="O65" s="223">
        <f t="shared" ref="O65" si="78">+SUM(O66:O67)</f>
        <v>7180.5</v>
      </c>
      <c r="P65" s="223">
        <f t="shared" ref="P65:U65" si="79">+SUM(P66:P67)</f>
        <v>7137</v>
      </c>
      <c r="Q65" s="223">
        <f t="shared" si="79"/>
        <v>7139.3</v>
      </c>
      <c r="R65" s="223">
        <f t="shared" si="79"/>
        <v>7091.5999999999995</v>
      </c>
      <c r="S65" s="223">
        <f t="shared" si="79"/>
        <v>7183.7</v>
      </c>
      <c r="T65" s="223">
        <f t="shared" si="79"/>
        <v>7270.1</v>
      </c>
      <c r="U65" s="223">
        <f t="shared" si="79"/>
        <v>7621.8</v>
      </c>
      <c r="V65" s="223">
        <f t="shared" ref="V65:AF65" si="80">+SUM(V66:V67)</f>
        <v>7726.5</v>
      </c>
      <c r="W65" s="223">
        <f t="shared" si="80"/>
        <v>665.8</v>
      </c>
      <c r="X65" s="223">
        <f t="shared" si="80"/>
        <v>661.8</v>
      </c>
      <c r="Y65" s="223">
        <f t="shared" si="80"/>
        <v>677.7</v>
      </c>
      <c r="Z65" s="223">
        <f t="shared" si="80"/>
        <v>693.9</v>
      </c>
      <c r="AA65" s="223">
        <f t="shared" ref="AA65:AE65" si="81">+SUM(AA66:AA67)</f>
        <v>689.5</v>
      </c>
      <c r="AB65" s="223">
        <f t="shared" si="81"/>
        <v>686</v>
      </c>
      <c r="AC65" s="223">
        <f t="shared" si="81"/>
        <v>666.3</v>
      </c>
      <c r="AD65" s="223">
        <f t="shared" si="81"/>
        <v>682.8</v>
      </c>
      <c r="AE65" s="223">
        <f t="shared" si="81"/>
        <v>694.6</v>
      </c>
      <c r="AF65" s="223">
        <f t="shared" si="80"/>
        <v>673.6</v>
      </c>
      <c r="AG65" s="19"/>
    </row>
    <row r="66" spans="1:33" x14ac:dyDescent="0.25">
      <c r="A66" s="17"/>
      <c r="B66" s="38" t="s">
        <v>15</v>
      </c>
      <c r="C66" s="20">
        <v>5762.1</v>
      </c>
      <c r="D66" s="20">
        <v>5724.7</v>
      </c>
      <c r="E66" s="20">
        <v>5647.7</v>
      </c>
      <c r="F66" s="20">
        <v>5646.4</v>
      </c>
      <c r="G66" s="20">
        <v>5622.5</v>
      </c>
      <c r="H66" s="20">
        <v>5723.4</v>
      </c>
      <c r="I66" s="20">
        <v>5578.9</v>
      </c>
      <c r="J66" s="20">
        <v>5532.9</v>
      </c>
      <c r="K66" s="224">
        <v>5487</v>
      </c>
      <c r="L66" s="224">
        <v>5613.7</v>
      </c>
      <c r="M66" s="224">
        <v>5545.7</v>
      </c>
      <c r="N66" s="224">
        <v>5643.9</v>
      </c>
      <c r="O66" s="224">
        <v>5585</v>
      </c>
      <c r="P66" s="224">
        <v>5551.2</v>
      </c>
      <c r="Q66" s="224">
        <v>5553</v>
      </c>
      <c r="R66" s="224">
        <v>5515.9</v>
      </c>
      <c r="S66" s="224">
        <v>5587.5</v>
      </c>
      <c r="T66" s="224">
        <v>5654.7</v>
      </c>
      <c r="U66" s="224">
        <v>5928.3</v>
      </c>
      <c r="V66" s="224">
        <v>6009.7</v>
      </c>
      <c r="W66" s="276">
        <v>0</v>
      </c>
      <c r="X66" s="276">
        <v>0</v>
      </c>
      <c r="Y66" s="276">
        <v>0</v>
      </c>
      <c r="Z66" s="276">
        <v>0</v>
      </c>
      <c r="AA66" s="276">
        <v>0</v>
      </c>
      <c r="AB66" s="276">
        <v>0</v>
      </c>
      <c r="AC66" s="276">
        <v>0</v>
      </c>
      <c r="AD66" s="276">
        <v>0</v>
      </c>
      <c r="AE66" s="276">
        <v>0</v>
      </c>
      <c r="AF66" s="276">
        <v>0</v>
      </c>
      <c r="AG66" s="20"/>
    </row>
    <row r="67" spans="1:33" x14ac:dyDescent="0.25">
      <c r="A67" s="17"/>
      <c r="B67" s="38" t="s">
        <v>16</v>
      </c>
      <c r="C67" s="20">
        <v>1646</v>
      </c>
      <c r="D67" s="20">
        <v>1635.4</v>
      </c>
      <c r="E67" s="20">
        <v>1613.4</v>
      </c>
      <c r="F67" s="20">
        <v>1613</v>
      </c>
      <c r="G67" s="20">
        <v>1606.2</v>
      </c>
      <c r="H67" s="20">
        <v>1635</v>
      </c>
      <c r="I67" s="20">
        <v>1593.7</v>
      </c>
      <c r="J67" s="20">
        <v>1580.6</v>
      </c>
      <c r="K67" s="224">
        <v>1567.5</v>
      </c>
      <c r="L67" s="224">
        <v>1603.6</v>
      </c>
      <c r="M67" s="224">
        <v>1584.2</v>
      </c>
      <c r="N67" s="224">
        <v>1612.3</v>
      </c>
      <c r="O67" s="224">
        <v>1595.5</v>
      </c>
      <c r="P67" s="224">
        <v>1585.8</v>
      </c>
      <c r="Q67" s="224">
        <v>1586.3</v>
      </c>
      <c r="R67" s="224">
        <v>1575.7</v>
      </c>
      <c r="S67" s="224">
        <v>1596.2</v>
      </c>
      <c r="T67" s="224">
        <v>1615.4</v>
      </c>
      <c r="U67" s="224">
        <v>1693.5</v>
      </c>
      <c r="V67" s="224">
        <v>1716.8</v>
      </c>
      <c r="W67" s="224">
        <v>665.8</v>
      </c>
      <c r="X67" s="224">
        <v>661.8</v>
      </c>
      <c r="Y67" s="224">
        <v>677.7</v>
      </c>
      <c r="Z67" s="224">
        <v>693.9</v>
      </c>
      <c r="AA67" s="224">
        <v>689.5</v>
      </c>
      <c r="AB67" s="224">
        <v>686</v>
      </c>
      <c r="AC67" s="224">
        <v>666.3</v>
      </c>
      <c r="AD67" s="224">
        <v>682.8</v>
      </c>
      <c r="AE67" s="224">
        <v>694.6</v>
      </c>
      <c r="AF67" s="224">
        <v>673.6</v>
      </c>
      <c r="AG67" s="20"/>
    </row>
    <row r="68" spans="1:33" ht="14.4" x14ac:dyDescent="0.3">
      <c r="A68" s="17"/>
      <c r="B68" s="35"/>
      <c r="C68" s="18"/>
      <c r="D68" s="18"/>
      <c r="E68" s="18"/>
      <c r="F68" s="18"/>
      <c r="G68" s="18"/>
      <c r="H68" s="18"/>
      <c r="I68" s="18"/>
      <c r="J68" s="18"/>
      <c r="K68" s="222"/>
      <c r="L68" s="222"/>
      <c r="M68" s="222"/>
      <c r="N68" s="222"/>
      <c r="O68" s="222"/>
      <c r="P68" s="222"/>
      <c r="Q68" s="222"/>
      <c r="R68" s="222"/>
      <c r="S68" s="222"/>
      <c r="T68" s="222"/>
      <c r="U68" s="222"/>
      <c r="V68" s="222"/>
      <c r="W68" s="222"/>
      <c r="X68" s="222"/>
      <c r="Y68" s="222"/>
      <c r="Z68" s="222"/>
      <c r="AA68" s="222"/>
      <c r="AB68" s="222"/>
      <c r="AC68" s="222"/>
      <c r="AD68" s="222"/>
      <c r="AE68" s="222"/>
      <c r="AF68" s="222"/>
      <c r="AG68" s="18"/>
    </row>
    <row r="69" spans="1:33" ht="14.4" x14ac:dyDescent="0.3">
      <c r="A69" s="17"/>
      <c r="B69" s="35" t="s">
        <v>27</v>
      </c>
      <c r="C69" s="18">
        <f>+C70+C73</f>
        <v>256.7</v>
      </c>
      <c r="D69" s="18">
        <f t="shared" ref="D69:H69" si="82">+D70+D73</f>
        <v>251</v>
      </c>
      <c r="E69" s="18">
        <f t="shared" si="82"/>
        <v>252.2</v>
      </c>
      <c r="F69" s="18">
        <f t="shared" si="82"/>
        <v>250.79999999999998</v>
      </c>
      <c r="G69" s="18">
        <f t="shared" si="82"/>
        <v>258.10000000000002</v>
      </c>
      <c r="H69" s="18">
        <f t="shared" si="82"/>
        <v>258.89999999999998</v>
      </c>
      <c r="I69" s="18">
        <f t="shared" ref="I69:K69" si="83">+I70+I73</f>
        <v>256.8</v>
      </c>
      <c r="J69" s="18">
        <f t="shared" si="83"/>
        <v>262.89999999999998</v>
      </c>
      <c r="K69" s="222">
        <f t="shared" si="83"/>
        <v>258.60000000000002</v>
      </c>
      <c r="L69" s="222">
        <v>258.7</v>
      </c>
      <c r="M69" s="222">
        <v>255.2</v>
      </c>
      <c r="N69" s="222">
        <v>257.3</v>
      </c>
      <c r="O69" s="222">
        <f t="shared" ref="O69" si="84">+O70+O73</f>
        <v>257.8</v>
      </c>
      <c r="P69" s="222">
        <f t="shared" ref="P69:U69" si="85">+P70+P73</f>
        <v>258.60000000000002</v>
      </c>
      <c r="Q69" s="222">
        <f t="shared" si="85"/>
        <v>259.8</v>
      </c>
      <c r="R69" s="222">
        <f t="shared" si="85"/>
        <v>260.79999999999995</v>
      </c>
      <c r="S69" s="222">
        <f t="shared" si="85"/>
        <v>259.3</v>
      </c>
      <c r="T69" s="222">
        <f t="shared" si="85"/>
        <v>258.89999999999998</v>
      </c>
      <c r="U69" s="222">
        <f t="shared" si="85"/>
        <v>264</v>
      </c>
      <c r="V69" s="222">
        <f t="shared" ref="V69:AF69" si="86">+V70+V73</f>
        <v>263.89999999999998</v>
      </c>
      <c r="W69" s="222">
        <f t="shared" si="86"/>
        <v>265</v>
      </c>
      <c r="X69" s="222">
        <f t="shared" si="86"/>
        <v>267.10000000000002</v>
      </c>
      <c r="Y69" s="222">
        <f t="shared" si="86"/>
        <v>268</v>
      </c>
      <c r="Z69" s="222">
        <f t="shared" si="86"/>
        <v>270.7</v>
      </c>
      <c r="AA69" s="222">
        <f t="shared" ref="AA69:AE69" si="87">+AA70+AA73</f>
        <v>267</v>
      </c>
      <c r="AB69" s="222">
        <f t="shared" si="87"/>
        <v>262.2</v>
      </c>
      <c r="AC69" s="222">
        <f t="shared" si="87"/>
        <v>252.39999999999998</v>
      </c>
      <c r="AD69" s="222">
        <f t="shared" si="87"/>
        <v>255.70000000000002</v>
      </c>
      <c r="AE69" s="222">
        <f t="shared" si="87"/>
        <v>255.10000000000002</v>
      </c>
      <c r="AF69" s="222">
        <f t="shared" si="86"/>
        <v>251.5</v>
      </c>
      <c r="AG69" s="46">
        <f>+AF69/$AF$10</f>
        <v>7.3212771451269245E-4</v>
      </c>
    </row>
    <row r="70" spans="1:33" x14ac:dyDescent="0.25">
      <c r="A70" s="17"/>
      <c r="B70" s="37" t="s">
        <v>28</v>
      </c>
      <c r="C70" s="19">
        <f>+SUM(C71:C72)</f>
        <v>90.3</v>
      </c>
      <c r="D70" s="19">
        <f t="shared" ref="D70:H70" si="88">+SUM(D71:D72)</f>
        <v>88.3</v>
      </c>
      <c r="E70" s="19">
        <f t="shared" si="88"/>
        <v>88.7</v>
      </c>
      <c r="F70" s="19">
        <f t="shared" si="88"/>
        <v>88.1</v>
      </c>
      <c r="G70" s="19">
        <f t="shared" si="88"/>
        <v>90.7</v>
      </c>
      <c r="H70" s="19">
        <f t="shared" si="88"/>
        <v>91</v>
      </c>
      <c r="I70" s="19">
        <f t="shared" ref="I70:K70" si="89">+SUM(I71:I72)</f>
        <v>90.3</v>
      </c>
      <c r="J70" s="19">
        <f t="shared" si="89"/>
        <v>92.5</v>
      </c>
      <c r="K70" s="223">
        <f t="shared" si="89"/>
        <v>90.9</v>
      </c>
      <c r="L70" s="223">
        <v>91</v>
      </c>
      <c r="M70" s="223">
        <v>89.7</v>
      </c>
      <c r="N70" s="223">
        <v>90.5</v>
      </c>
      <c r="O70" s="223">
        <f t="shared" ref="O70" si="90">+SUM(O71:O72)</f>
        <v>90.6</v>
      </c>
      <c r="P70" s="223">
        <f t="shared" ref="P70:U70" si="91">+SUM(P71:P72)</f>
        <v>90.9</v>
      </c>
      <c r="Q70" s="223">
        <f t="shared" si="91"/>
        <v>91.3</v>
      </c>
      <c r="R70" s="223">
        <f t="shared" si="91"/>
        <v>91.699999999999989</v>
      </c>
      <c r="S70" s="223">
        <f t="shared" si="91"/>
        <v>91.2</v>
      </c>
      <c r="T70" s="223">
        <f t="shared" si="91"/>
        <v>91</v>
      </c>
      <c r="U70" s="223">
        <f t="shared" si="91"/>
        <v>92.8</v>
      </c>
      <c r="V70" s="223">
        <f t="shared" ref="V70:Z70" si="92">+SUM(V71:V72)</f>
        <v>92.8</v>
      </c>
      <c r="W70" s="223">
        <f t="shared" si="92"/>
        <v>93.199999999999989</v>
      </c>
      <c r="X70" s="223">
        <f t="shared" si="92"/>
        <v>93.9</v>
      </c>
      <c r="Y70" s="223">
        <f t="shared" si="92"/>
        <v>94.2</v>
      </c>
      <c r="Z70" s="223">
        <f t="shared" si="92"/>
        <v>95.2</v>
      </c>
      <c r="AA70" s="223">
        <f t="shared" ref="AA70:AD70" si="93">+SUM(AA71:AA72)</f>
        <v>93.9</v>
      </c>
      <c r="AB70" s="223">
        <f t="shared" si="93"/>
        <v>92.2</v>
      </c>
      <c r="AC70" s="223">
        <f t="shared" si="93"/>
        <v>88.7</v>
      </c>
      <c r="AD70" s="223">
        <f t="shared" si="93"/>
        <v>89.9</v>
      </c>
      <c r="AE70" s="223">
        <f>+AE71+AE72</f>
        <v>89.7</v>
      </c>
      <c r="AF70" s="223">
        <f>+AF71+AF72</f>
        <v>88.4</v>
      </c>
      <c r="AG70" s="19"/>
    </row>
    <row r="71" spans="1:33" x14ac:dyDescent="0.25">
      <c r="A71" s="17"/>
      <c r="B71" s="38" t="s">
        <v>15</v>
      </c>
      <c r="C71" s="20">
        <v>62.3</v>
      </c>
      <c r="D71" s="20">
        <v>60.9</v>
      </c>
      <c r="E71" s="20">
        <v>61.2</v>
      </c>
      <c r="F71" s="20">
        <v>60.8</v>
      </c>
      <c r="G71" s="20">
        <v>62.6</v>
      </c>
      <c r="H71" s="20">
        <v>62.8</v>
      </c>
      <c r="I71" s="20">
        <v>62.3</v>
      </c>
      <c r="J71" s="20">
        <v>63.8</v>
      </c>
      <c r="K71" s="224">
        <v>62.7</v>
      </c>
      <c r="L71" s="224">
        <v>62.8</v>
      </c>
      <c r="M71" s="224">
        <v>61.9</v>
      </c>
      <c r="N71" s="224">
        <v>62.4</v>
      </c>
      <c r="O71" s="224">
        <v>62.5</v>
      </c>
      <c r="P71" s="224">
        <v>62.7</v>
      </c>
      <c r="Q71" s="224">
        <v>63</v>
      </c>
      <c r="R71" s="224">
        <v>63.3</v>
      </c>
      <c r="S71" s="224">
        <v>62.9</v>
      </c>
      <c r="T71" s="224">
        <v>62.8</v>
      </c>
      <c r="U71" s="224">
        <v>64</v>
      </c>
      <c r="V71" s="224">
        <v>64</v>
      </c>
      <c r="W71" s="224">
        <v>64.3</v>
      </c>
      <c r="X71" s="224">
        <v>64.8</v>
      </c>
      <c r="Y71" s="224">
        <v>65</v>
      </c>
      <c r="Z71" s="224">
        <v>65.7</v>
      </c>
      <c r="AA71" s="224">
        <v>64.8</v>
      </c>
      <c r="AB71" s="224">
        <v>63.6</v>
      </c>
      <c r="AC71" s="224">
        <v>61.2</v>
      </c>
      <c r="AD71" s="224">
        <v>62</v>
      </c>
      <c r="AE71" s="224">
        <v>61.9</v>
      </c>
      <c r="AF71" s="224">
        <v>61</v>
      </c>
      <c r="AG71" s="20"/>
    </row>
    <row r="72" spans="1:33" x14ac:dyDescent="0.25">
      <c r="A72" s="17"/>
      <c r="B72" s="38" t="s">
        <v>16</v>
      </c>
      <c r="C72" s="20">
        <v>28</v>
      </c>
      <c r="D72" s="20">
        <v>27.4</v>
      </c>
      <c r="E72" s="20">
        <v>27.5</v>
      </c>
      <c r="F72" s="20">
        <v>27.3</v>
      </c>
      <c r="G72" s="20">
        <v>28.1</v>
      </c>
      <c r="H72" s="20">
        <v>28.2</v>
      </c>
      <c r="I72" s="20">
        <v>28</v>
      </c>
      <c r="J72" s="20">
        <v>28.7</v>
      </c>
      <c r="K72" s="224">
        <v>28.2</v>
      </c>
      <c r="L72" s="224">
        <v>28.2</v>
      </c>
      <c r="M72" s="224">
        <v>27.8</v>
      </c>
      <c r="N72" s="224">
        <v>28</v>
      </c>
      <c r="O72" s="224">
        <v>28.1</v>
      </c>
      <c r="P72" s="224">
        <v>28.2</v>
      </c>
      <c r="Q72" s="224">
        <v>28.3</v>
      </c>
      <c r="R72" s="224">
        <v>28.4</v>
      </c>
      <c r="S72" s="224">
        <v>28.3</v>
      </c>
      <c r="T72" s="224">
        <v>28.2</v>
      </c>
      <c r="U72" s="224">
        <v>28.8</v>
      </c>
      <c r="V72" s="224">
        <v>28.8</v>
      </c>
      <c r="W72" s="224">
        <v>28.9</v>
      </c>
      <c r="X72" s="224">
        <v>29.1</v>
      </c>
      <c r="Y72" s="224">
        <v>29.2</v>
      </c>
      <c r="Z72" s="224">
        <v>29.5</v>
      </c>
      <c r="AA72" s="224">
        <v>29.1</v>
      </c>
      <c r="AB72" s="224">
        <v>28.6</v>
      </c>
      <c r="AC72" s="224">
        <v>27.5</v>
      </c>
      <c r="AD72" s="224">
        <v>27.9</v>
      </c>
      <c r="AE72" s="224">
        <v>27.8</v>
      </c>
      <c r="AF72" s="224">
        <v>27.4</v>
      </c>
      <c r="AG72" s="20"/>
    </row>
    <row r="73" spans="1:33" x14ac:dyDescent="0.25">
      <c r="A73" s="17"/>
      <c r="B73" s="39" t="s">
        <v>29</v>
      </c>
      <c r="C73" s="19">
        <f>+SUM(C74:C75)</f>
        <v>166.4</v>
      </c>
      <c r="D73" s="19">
        <f t="shared" ref="D73:H73" si="94">+SUM(D74:D75)</f>
        <v>162.69999999999999</v>
      </c>
      <c r="E73" s="19">
        <f t="shared" si="94"/>
        <v>163.5</v>
      </c>
      <c r="F73" s="19">
        <f t="shared" si="94"/>
        <v>162.69999999999999</v>
      </c>
      <c r="G73" s="19">
        <f t="shared" si="94"/>
        <v>167.4</v>
      </c>
      <c r="H73" s="19">
        <f t="shared" si="94"/>
        <v>167.9</v>
      </c>
      <c r="I73" s="19">
        <f t="shared" ref="I73:K73" si="95">+SUM(I74:I75)</f>
        <v>166.5</v>
      </c>
      <c r="J73" s="19">
        <f t="shared" si="95"/>
        <v>170.4</v>
      </c>
      <c r="K73" s="223">
        <f t="shared" si="95"/>
        <v>167.70000000000002</v>
      </c>
      <c r="L73" s="223">
        <v>167.7</v>
      </c>
      <c r="M73" s="223">
        <v>165.5</v>
      </c>
      <c r="N73" s="223">
        <v>166.8</v>
      </c>
      <c r="O73" s="223">
        <f t="shared" ref="O73" si="96">+SUM(O74:O75)</f>
        <v>167.20000000000002</v>
      </c>
      <c r="P73" s="223">
        <f t="shared" ref="P73:U73" si="97">+SUM(P74:P75)</f>
        <v>167.70000000000002</v>
      </c>
      <c r="Q73" s="223">
        <f t="shared" si="97"/>
        <v>168.5</v>
      </c>
      <c r="R73" s="223">
        <f t="shared" si="97"/>
        <v>169.1</v>
      </c>
      <c r="S73" s="223">
        <f t="shared" si="97"/>
        <v>168.1</v>
      </c>
      <c r="T73" s="223">
        <f t="shared" si="97"/>
        <v>167.9</v>
      </c>
      <c r="U73" s="223">
        <f t="shared" si="97"/>
        <v>171.2</v>
      </c>
      <c r="V73" s="223">
        <f t="shared" ref="V73:Z73" si="98">+SUM(V74:V75)</f>
        <v>171.1</v>
      </c>
      <c r="W73" s="223">
        <f t="shared" si="98"/>
        <v>171.79999999999998</v>
      </c>
      <c r="X73" s="223">
        <f t="shared" si="98"/>
        <v>173.2</v>
      </c>
      <c r="Y73" s="223">
        <f t="shared" si="98"/>
        <v>173.79999999999998</v>
      </c>
      <c r="Z73" s="223">
        <f t="shared" si="98"/>
        <v>175.5</v>
      </c>
      <c r="AA73" s="223">
        <f t="shared" ref="AA73:AD73" si="99">+SUM(AA74:AA75)</f>
        <v>173.1</v>
      </c>
      <c r="AB73" s="223">
        <f t="shared" si="99"/>
        <v>170</v>
      </c>
      <c r="AC73" s="223">
        <f t="shared" si="99"/>
        <v>163.69999999999999</v>
      </c>
      <c r="AD73" s="223">
        <f t="shared" si="99"/>
        <v>165.8</v>
      </c>
      <c r="AE73" s="223">
        <f>+AE74+AE75</f>
        <v>165.4</v>
      </c>
      <c r="AF73" s="223">
        <f>+AF74+AF75</f>
        <v>163.1</v>
      </c>
      <c r="AG73" s="19"/>
    </row>
    <row r="74" spans="1:33" x14ac:dyDescent="0.25">
      <c r="A74" s="17"/>
      <c r="B74" s="38" t="s">
        <v>15</v>
      </c>
      <c r="C74" s="20">
        <v>158.6</v>
      </c>
      <c r="D74" s="20">
        <v>155</v>
      </c>
      <c r="E74" s="20">
        <v>155.80000000000001</v>
      </c>
      <c r="F74" s="20">
        <v>155</v>
      </c>
      <c r="G74" s="20">
        <v>159.5</v>
      </c>
      <c r="H74" s="20">
        <v>160</v>
      </c>
      <c r="I74" s="20">
        <v>158.69999999999999</v>
      </c>
      <c r="J74" s="20">
        <v>162.4</v>
      </c>
      <c r="K74" s="224">
        <v>159.80000000000001</v>
      </c>
      <c r="L74" s="224">
        <v>159.80000000000001</v>
      </c>
      <c r="M74" s="224">
        <v>157.69999999999999</v>
      </c>
      <c r="N74" s="224">
        <v>159</v>
      </c>
      <c r="O74" s="224">
        <v>159.30000000000001</v>
      </c>
      <c r="P74" s="224">
        <v>159.80000000000001</v>
      </c>
      <c r="Q74" s="224">
        <v>160.6</v>
      </c>
      <c r="R74" s="224">
        <v>161.1</v>
      </c>
      <c r="S74" s="224">
        <v>160.19999999999999</v>
      </c>
      <c r="T74" s="224">
        <v>160</v>
      </c>
      <c r="U74" s="224">
        <v>163.1</v>
      </c>
      <c r="V74" s="224">
        <v>163</v>
      </c>
      <c r="W74" s="224">
        <v>163.69999999999999</v>
      </c>
      <c r="X74" s="224">
        <v>165</v>
      </c>
      <c r="Y74" s="224">
        <v>165.6</v>
      </c>
      <c r="Z74" s="224">
        <v>167.2</v>
      </c>
      <c r="AA74" s="224">
        <v>164.9</v>
      </c>
      <c r="AB74" s="224">
        <v>162</v>
      </c>
      <c r="AC74" s="224">
        <v>156</v>
      </c>
      <c r="AD74" s="224">
        <v>158</v>
      </c>
      <c r="AE74" s="224">
        <v>157.6</v>
      </c>
      <c r="AF74" s="224">
        <v>155.4</v>
      </c>
      <c r="AG74" s="20"/>
    </row>
    <row r="75" spans="1:33" x14ac:dyDescent="0.25">
      <c r="A75" s="17"/>
      <c r="B75" s="38" t="s">
        <v>16</v>
      </c>
      <c r="C75" s="20">
        <v>7.8</v>
      </c>
      <c r="D75" s="20">
        <v>7.7</v>
      </c>
      <c r="E75" s="20">
        <v>7.7</v>
      </c>
      <c r="F75" s="20">
        <v>7.7</v>
      </c>
      <c r="G75" s="20">
        <v>7.9</v>
      </c>
      <c r="H75" s="20">
        <v>7.9</v>
      </c>
      <c r="I75" s="20">
        <v>7.8</v>
      </c>
      <c r="J75" s="20">
        <v>8</v>
      </c>
      <c r="K75" s="224">
        <v>7.9</v>
      </c>
      <c r="L75" s="224">
        <v>7.9</v>
      </c>
      <c r="M75" s="224">
        <v>7.8</v>
      </c>
      <c r="N75" s="224">
        <v>7.9</v>
      </c>
      <c r="O75" s="224">
        <v>7.9</v>
      </c>
      <c r="P75" s="224">
        <v>7.9</v>
      </c>
      <c r="Q75" s="224">
        <v>7.9</v>
      </c>
      <c r="R75" s="224">
        <v>8</v>
      </c>
      <c r="S75" s="224">
        <v>7.9</v>
      </c>
      <c r="T75" s="224">
        <v>7.9</v>
      </c>
      <c r="U75" s="224">
        <v>8.1</v>
      </c>
      <c r="V75" s="224">
        <v>8.1</v>
      </c>
      <c r="W75" s="224">
        <v>8.1</v>
      </c>
      <c r="X75" s="224">
        <v>8.1999999999999993</v>
      </c>
      <c r="Y75" s="224">
        <v>8.1999999999999993</v>
      </c>
      <c r="Z75" s="224">
        <v>8.3000000000000007</v>
      </c>
      <c r="AA75" s="224">
        <v>8.1999999999999993</v>
      </c>
      <c r="AB75" s="224">
        <v>8</v>
      </c>
      <c r="AC75" s="224">
        <v>7.7</v>
      </c>
      <c r="AD75" s="224">
        <v>7.8</v>
      </c>
      <c r="AE75" s="224">
        <v>7.8</v>
      </c>
      <c r="AF75" s="224">
        <v>7.7</v>
      </c>
      <c r="AG75" s="20"/>
    </row>
    <row r="76" spans="1:33" x14ac:dyDescent="0.25">
      <c r="A76" s="17"/>
      <c r="B76" s="38"/>
      <c r="C76" s="20"/>
      <c r="D76" s="20"/>
      <c r="E76" s="20"/>
      <c r="F76" s="20"/>
      <c r="G76" s="20"/>
      <c r="H76" s="20"/>
      <c r="I76" s="20"/>
      <c r="J76" s="20"/>
      <c r="K76" s="224"/>
      <c r="L76" s="224"/>
      <c r="M76" s="224"/>
      <c r="N76" s="224"/>
      <c r="O76" s="224"/>
      <c r="P76" s="224"/>
      <c r="Q76" s="224"/>
      <c r="R76" s="224"/>
      <c r="S76" s="224"/>
      <c r="T76" s="224"/>
      <c r="U76" s="224"/>
      <c r="V76" s="224"/>
      <c r="W76" s="224"/>
      <c r="X76" s="224"/>
      <c r="Y76" s="224"/>
      <c r="Z76" s="224"/>
      <c r="AA76" s="224"/>
      <c r="AB76" s="224"/>
      <c r="AC76" s="224"/>
      <c r="AD76" s="224"/>
      <c r="AE76" s="224"/>
      <c r="AF76" s="224"/>
      <c r="AG76" s="20"/>
    </row>
    <row r="77" spans="1:33" ht="14.4" x14ac:dyDescent="0.3">
      <c r="A77" s="17"/>
      <c r="B77" s="35" t="s">
        <v>30</v>
      </c>
      <c r="C77" s="18">
        <f>+C78</f>
        <v>402.4</v>
      </c>
      <c r="D77" s="18">
        <f t="shared" ref="D77:AF77" si="100">+D78</f>
        <v>400.8</v>
      </c>
      <c r="E77" s="18">
        <f t="shared" si="100"/>
        <v>401.9</v>
      </c>
      <c r="F77" s="18">
        <f t="shared" si="100"/>
        <v>392.5</v>
      </c>
      <c r="G77" s="18">
        <f t="shared" si="100"/>
        <v>399.7</v>
      </c>
      <c r="H77" s="18">
        <f t="shared" si="100"/>
        <v>409.8</v>
      </c>
      <c r="I77" s="18">
        <f t="shared" si="100"/>
        <v>402.5</v>
      </c>
      <c r="J77" s="18">
        <f t="shared" si="100"/>
        <v>404.1</v>
      </c>
      <c r="K77" s="222">
        <f t="shared" si="100"/>
        <v>400.9</v>
      </c>
      <c r="L77" s="222">
        <v>405.6</v>
      </c>
      <c r="M77" s="222">
        <v>400.1</v>
      </c>
      <c r="N77" s="222">
        <v>413.3</v>
      </c>
      <c r="O77" s="222">
        <f t="shared" si="100"/>
        <v>415.4</v>
      </c>
      <c r="P77" s="222">
        <f t="shared" si="100"/>
        <v>414.4</v>
      </c>
      <c r="Q77" s="222">
        <f t="shared" si="100"/>
        <v>416.3</v>
      </c>
      <c r="R77" s="222">
        <f t="shared" si="100"/>
        <v>414.4</v>
      </c>
      <c r="S77" s="222">
        <f t="shared" si="100"/>
        <v>416.1</v>
      </c>
      <c r="T77" s="222">
        <f t="shared" si="100"/>
        <v>422.3</v>
      </c>
      <c r="U77" s="222">
        <f t="shared" si="100"/>
        <v>438.3</v>
      </c>
      <c r="V77" s="222">
        <f t="shared" si="100"/>
        <v>442.7</v>
      </c>
      <c r="W77" s="278">
        <f t="shared" si="100"/>
        <v>0</v>
      </c>
      <c r="X77" s="278">
        <f t="shared" si="100"/>
        <v>0</v>
      </c>
      <c r="Y77" s="278">
        <f t="shared" si="100"/>
        <v>0</v>
      </c>
      <c r="Z77" s="278">
        <f t="shared" si="100"/>
        <v>0</v>
      </c>
      <c r="AA77" s="278">
        <f t="shared" si="100"/>
        <v>0</v>
      </c>
      <c r="AB77" s="278">
        <f t="shared" si="100"/>
        <v>0</v>
      </c>
      <c r="AC77" s="278">
        <f t="shared" si="100"/>
        <v>0</v>
      </c>
      <c r="AD77" s="278">
        <f t="shared" si="100"/>
        <v>0</v>
      </c>
      <c r="AE77" s="278">
        <f t="shared" si="100"/>
        <v>0</v>
      </c>
      <c r="AF77" s="278">
        <f t="shared" si="100"/>
        <v>0</v>
      </c>
      <c r="AG77" s="46">
        <f>+AF77/$AF$10</f>
        <v>0</v>
      </c>
    </row>
    <row r="78" spans="1:33" x14ac:dyDescent="0.25">
      <c r="A78" s="17"/>
      <c r="B78" s="37" t="s">
        <v>31</v>
      </c>
      <c r="C78" s="19">
        <v>402.4</v>
      </c>
      <c r="D78" s="19">
        <v>400.8</v>
      </c>
      <c r="E78" s="19">
        <v>401.9</v>
      </c>
      <c r="F78" s="19">
        <v>392.5</v>
      </c>
      <c r="G78" s="19">
        <v>399.7</v>
      </c>
      <c r="H78" s="19">
        <v>409.8</v>
      </c>
      <c r="I78" s="19">
        <v>402.5</v>
      </c>
      <c r="J78" s="19">
        <v>404.1</v>
      </c>
      <c r="K78" s="223">
        <v>400.9</v>
      </c>
      <c r="L78" s="223">
        <v>405.6</v>
      </c>
      <c r="M78" s="223">
        <v>400.1</v>
      </c>
      <c r="N78" s="223">
        <v>413.3</v>
      </c>
      <c r="O78" s="223">
        <v>415.4</v>
      </c>
      <c r="P78" s="223">
        <v>414.4</v>
      </c>
      <c r="Q78" s="223">
        <v>416.3</v>
      </c>
      <c r="R78" s="223">
        <v>414.4</v>
      </c>
      <c r="S78" s="223">
        <v>416.1</v>
      </c>
      <c r="T78" s="223">
        <v>422.3</v>
      </c>
      <c r="U78" s="223">
        <v>438.3</v>
      </c>
      <c r="V78" s="223">
        <v>442.7</v>
      </c>
      <c r="W78" s="276">
        <v>0</v>
      </c>
      <c r="X78" s="276">
        <v>0</v>
      </c>
      <c r="Y78" s="276">
        <v>0</v>
      </c>
      <c r="Z78" s="276">
        <v>0</v>
      </c>
      <c r="AA78" s="276">
        <v>0</v>
      </c>
      <c r="AB78" s="276">
        <v>0</v>
      </c>
      <c r="AC78" s="276">
        <v>0</v>
      </c>
      <c r="AD78" s="276">
        <v>0</v>
      </c>
      <c r="AE78" s="276">
        <v>0</v>
      </c>
      <c r="AF78" s="276">
        <v>0</v>
      </c>
      <c r="AG78" s="19"/>
    </row>
    <row r="79" spans="1:33" x14ac:dyDescent="0.25">
      <c r="A79" s="17"/>
      <c r="B79" s="37"/>
      <c r="C79" s="20"/>
      <c r="D79" s="20"/>
      <c r="E79" s="20"/>
      <c r="F79" s="20"/>
      <c r="G79" s="20"/>
      <c r="H79" s="20"/>
      <c r="I79" s="20"/>
      <c r="J79" s="20"/>
      <c r="K79" s="224"/>
      <c r="L79" s="224"/>
      <c r="M79" s="224"/>
      <c r="N79" s="224"/>
      <c r="O79" s="224"/>
      <c r="P79" s="224"/>
      <c r="Q79" s="224"/>
      <c r="R79" s="224"/>
      <c r="S79" s="224"/>
      <c r="T79" s="224"/>
      <c r="U79" s="224"/>
      <c r="V79" s="224"/>
      <c r="W79" s="224"/>
      <c r="X79" s="224"/>
      <c r="Y79" s="224"/>
      <c r="Z79" s="224"/>
      <c r="AA79" s="224"/>
      <c r="AB79" s="224"/>
      <c r="AC79" s="224"/>
      <c r="AD79" s="224"/>
      <c r="AE79" s="224"/>
      <c r="AF79" s="224"/>
      <c r="AG79" s="20"/>
    </row>
    <row r="80" spans="1:33" x14ac:dyDescent="0.25">
      <c r="A80" s="17"/>
      <c r="B80" s="31" t="s">
        <v>32</v>
      </c>
      <c r="C80" s="19">
        <v>14.9</v>
      </c>
      <c r="D80" s="19">
        <v>14.9</v>
      </c>
      <c r="E80" s="19">
        <v>14.8</v>
      </c>
      <c r="F80" s="19">
        <v>14.8</v>
      </c>
      <c r="G80" s="19">
        <v>14.8</v>
      </c>
      <c r="H80" s="19">
        <v>14.9</v>
      </c>
      <c r="I80" s="19">
        <v>15</v>
      </c>
      <c r="J80" s="19">
        <v>14.7</v>
      </c>
      <c r="K80" s="223">
        <v>14.7</v>
      </c>
      <c r="L80" s="223">
        <v>15</v>
      </c>
      <c r="M80" s="223">
        <v>15</v>
      </c>
      <c r="N80" s="223">
        <v>14.8</v>
      </c>
      <c r="O80" s="223">
        <v>15.3</v>
      </c>
      <c r="P80" s="223">
        <v>14.7</v>
      </c>
      <c r="Q80" s="223">
        <v>14.7</v>
      </c>
      <c r="R80" s="223">
        <v>15.2</v>
      </c>
      <c r="S80" s="223">
        <v>15.2</v>
      </c>
      <c r="T80" s="223">
        <v>14.3</v>
      </c>
      <c r="U80" s="223">
        <v>15.4</v>
      </c>
      <c r="V80" s="223">
        <v>14.9</v>
      </c>
      <c r="W80" s="223">
        <v>14.6</v>
      </c>
      <c r="X80" s="223">
        <v>14.9</v>
      </c>
      <c r="Y80" s="223">
        <v>14.5</v>
      </c>
      <c r="Z80" s="223">
        <v>14.5</v>
      </c>
      <c r="AA80" s="223">
        <v>14.5</v>
      </c>
      <c r="AB80" s="223">
        <v>14.5</v>
      </c>
      <c r="AC80" s="223">
        <v>14.4</v>
      </c>
      <c r="AD80" s="223">
        <v>14.5</v>
      </c>
      <c r="AE80" s="223">
        <v>14.3</v>
      </c>
      <c r="AF80" s="223">
        <v>14.8</v>
      </c>
      <c r="AG80" s="47">
        <f>+AF80/$AF$10</f>
        <v>4.3083459939514311E-5</v>
      </c>
    </row>
    <row r="81" spans="1:33" x14ac:dyDescent="0.25">
      <c r="A81" s="17"/>
      <c r="B81" s="38"/>
      <c r="C81" s="15"/>
      <c r="D81" s="15"/>
      <c r="E81" s="15"/>
      <c r="F81" s="15"/>
      <c r="G81" s="15"/>
      <c r="H81" s="15"/>
      <c r="I81" s="15"/>
      <c r="J81" s="15"/>
      <c r="K81" s="220"/>
      <c r="L81" s="220"/>
      <c r="M81" s="220"/>
      <c r="N81" s="220"/>
      <c r="O81" s="220"/>
      <c r="P81" s="225"/>
      <c r="Q81" s="225"/>
      <c r="R81" s="220"/>
      <c r="S81" s="220"/>
      <c r="T81" s="220"/>
      <c r="U81" s="220"/>
      <c r="V81" s="220"/>
      <c r="W81" s="220"/>
      <c r="X81" s="220"/>
      <c r="Y81" s="220"/>
      <c r="Z81" s="220"/>
      <c r="AA81" s="220"/>
      <c r="AB81" s="220"/>
      <c r="AC81" s="220"/>
      <c r="AD81" s="220"/>
      <c r="AE81" s="220"/>
      <c r="AF81" s="220"/>
      <c r="AG81" s="15"/>
    </row>
    <row r="82" spans="1:33" ht="15.6" x14ac:dyDescent="0.3">
      <c r="A82" s="13"/>
      <c r="B82" s="30" t="s">
        <v>33</v>
      </c>
      <c r="C82" s="14">
        <f>+C83+C88</f>
        <v>12401.6</v>
      </c>
      <c r="D82" s="14">
        <f t="shared" ref="D82:H82" si="101">+D83+D88</f>
        <v>12616.7</v>
      </c>
      <c r="E82" s="14">
        <f t="shared" si="101"/>
        <v>12306.7</v>
      </c>
      <c r="F82" s="14">
        <f t="shared" si="101"/>
        <v>12367.900000000001</v>
      </c>
      <c r="G82" s="14">
        <f t="shared" si="101"/>
        <v>12700.2</v>
      </c>
      <c r="H82" s="14">
        <f t="shared" si="101"/>
        <v>13735</v>
      </c>
      <c r="I82" s="14">
        <f t="shared" ref="I82:K82" si="102">+I83+I88</f>
        <v>13000.800000000001</v>
      </c>
      <c r="J82" s="14">
        <f t="shared" si="102"/>
        <v>27528.1</v>
      </c>
      <c r="K82" s="219">
        <f t="shared" si="102"/>
        <v>26559.9</v>
      </c>
      <c r="L82" s="219">
        <v>25241.3</v>
      </c>
      <c r="M82" s="219">
        <v>24362</v>
      </c>
      <c r="N82" s="219">
        <v>23113.7</v>
      </c>
      <c r="O82" s="219">
        <f t="shared" ref="O82" si="103">+O83+O88</f>
        <v>22867.1</v>
      </c>
      <c r="P82" s="219">
        <f t="shared" ref="P82:U82" si="104">+P83+P88</f>
        <v>22739.7</v>
      </c>
      <c r="Q82" s="219">
        <f t="shared" si="104"/>
        <v>18398.8</v>
      </c>
      <c r="R82" s="219">
        <f t="shared" si="104"/>
        <v>18372.3</v>
      </c>
      <c r="S82" s="219">
        <f t="shared" si="104"/>
        <v>15957</v>
      </c>
      <c r="T82" s="219">
        <f t="shared" si="104"/>
        <v>15954.1</v>
      </c>
      <c r="U82" s="219">
        <f t="shared" si="104"/>
        <v>11708.599999999999</v>
      </c>
      <c r="V82" s="219">
        <f t="shared" ref="V82:AF82" si="105">+V83+V88</f>
        <v>11580.599999999999</v>
      </c>
      <c r="W82" s="219">
        <f t="shared" si="105"/>
        <v>8879.2999999999993</v>
      </c>
      <c r="X82" s="219">
        <f t="shared" si="105"/>
        <v>8497.2999999999993</v>
      </c>
      <c r="Y82" s="219">
        <f t="shared" si="105"/>
        <v>8496.1</v>
      </c>
      <c r="Z82" s="219">
        <f t="shared" si="105"/>
        <v>8208.6</v>
      </c>
      <c r="AA82" s="219">
        <f t="shared" ref="AA82:AE82" si="106">+AA83+AA88</f>
        <v>8140.9000000000005</v>
      </c>
      <c r="AB82" s="219">
        <f t="shared" si="106"/>
        <v>8140</v>
      </c>
      <c r="AC82" s="219">
        <f t="shared" si="106"/>
        <v>8140</v>
      </c>
      <c r="AD82" s="219">
        <f t="shared" si="106"/>
        <v>8073.2</v>
      </c>
      <c r="AE82" s="219">
        <f t="shared" si="106"/>
        <v>8753.7000000000007</v>
      </c>
      <c r="AF82" s="219">
        <f t="shared" si="105"/>
        <v>9653.2000000000007</v>
      </c>
      <c r="AG82" s="45">
        <f>+AF82/$AF$10</f>
        <v>2.8100895641089158E-2</v>
      </c>
    </row>
    <row r="83" spans="1:33" ht="14.4" x14ac:dyDescent="0.3">
      <c r="A83" s="17"/>
      <c r="B83" s="40" t="s">
        <v>3</v>
      </c>
      <c r="C83" s="19">
        <f>+SUM(C84:C86)</f>
        <v>4267.8999999999996</v>
      </c>
      <c r="D83" s="19">
        <f t="shared" ref="D83:H83" si="107">+SUM(D84:D86)</f>
        <v>4483</v>
      </c>
      <c r="E83" s="19">
        <f t="shared" si="107"/>
        <v>4173</v>
      </c>
      <c r="F83" s="19">
        <f t="shared" si="107"/>
        <v>4234.2</v>
      </c>
      <c r="G83" s="19">
        <f t="shared" si="107"/>
        <v>4566.5</v>
      </c>
      <c r="H83" s="19">
        <f t="shared" si="107"/>
        <v>5601.3</v>
      </c>
      <c r="I83" s="19">
        <f t="shared" ref="I83:K83" si="108">+SUM(I84:I86)</f>
        <v>5583.7000000000007</v>
      </c>
      <c r="J83" s="19">
        <f t="shared" si="108"/>
        <v>6437.5</v>
      </c>
      <c r="K83" s="223">
        <f t="shared" si="108"/>
        <v>6550.9</v>
      </c>
      <c r="L83" s="223">
        <v>6383.1</v>
      </c>
      <c r="M83" s="223">
        <v>6558</v>
      </c>
      <c r="N83" s="223">
        <v>6025.1</v>
      </c>
      <c r="O83" s="223">
        <f t="shared" ref="O83" si="109">+SUM(O84:O86)</f>
        <v>5830.6</v>
      </c>
      <c r="P83" s="223">
        <f t="shared" ref="P83:U83" si="110">+SUM(P84:P86)</f>
        <v>5760.8</v>
      </c>
      <c r="Q83" s="223">
        <f t="shared" si="110"/>
        <v>1420.3000000000002</v>
      </c>
      <c r="R83" s="223">
        <f t="shared" si="110"/>
        <v>1410.2</v>
      </c>
      <c r="S83" s="223">
        <f t="shared" si="110"/>
        <v>1186.4000000000001</v>
      </c>
      <c r="T83" s="223">
        <f t="shared" si="110"/>
        <v>1183.5</v>
      </c>
      <c r="U83" s="223">
        <f t="shared" si="110"/>
        <v>648.5</v>
      </c>
      <c r="V83" s="223">
        <f t="shared" ref="V83:AF83" si="111">+SUM(V84:V86)</f>
        <v>520.5</v>
      </c>
      <c r="W83" s="223">
        <f t="shared" si="111"/>
        <v>511.90000000000003</v>
      </c>
      <c r="X83" s="223">
        <f t="shared" si="111"/>
        <v>160.5</v>
      </c>
      <c r="Y83" s="223">
        <f t="shared" si="111"/>
        <v>160.5</v>
      </c>
      <c r="Z83" s="223">
        <f t="shared" si="111"/>
        <v>160.5</v>
      </c>
      <c r="AA83" s="223">
        <f t="shared" ref="AA83:AE83" si="112">+SUM(AA84:AA86)</f>
        <v>158.30000000000001</v>
      </c>
      <c r="AB83" s="223">
        <f t="shared" si="112"/>
        <v>158.30000000000001</v>
      </c>
      <c r="AC83" s="223">
        <f t="shared" si="112"/>
        <v>158.30000000000001</v>
      </c>
      <c r="AD83" s="223">
        <f t="shared" si="112"/>
        <v>155.9</v>
      </c>
      <c r="AE83" s="223">
        <f t="shared" si="112"/>
        <v>836.9</v>
      </c>
      <c r="AF83" s="223">
        <f t="shared" si="111"/>
        <v>1736.4</v>
      </c>
      <c r="AG83" s="46">
        <f>+AF83/$AF$10</f>
        <v>5.0547378269576119E-3</v>
      </c>
    </row>
    <row r="84" spans="1:33" s="4" customFormat="1" x14ac:dyDescent="0.25">
      <c r="A84" s="17"/>
      <c r="B84" s="36" t="s">
        <v>34</v>
      </c>
      <c r="C84" s="20">
        <v>229.4</v>
      </c>
      <c r="D84" s="20">
        <v>224.6</v>
      </c>
      <c r="E84" s="20">
        <v>221.4</v>
      </c>
      <c r="F84" s="20">
        <v>218.5</v>
      </c>
      <c r="G84" s="20">
        <v>213.3</v>
      </c>
      <c r="H84" s="20">
        <v>208.3</v>
      </c>
      <c r="I84" s="20">
        <v>205.1</v>
      </c>
      <c r="J84" s="20">
        <v>201</v>
      </c>
      <c r="K84" s="224">
        <v>196.9</v>
      </c>
      <c r="L84" s="224">
        <v>193</v>
      </c>
      <c r="M84" s="224">
        <v>189</v>
      </c>
      <c r="N84" s="224">
        <v>185.3</v>
      </c>
      <c r="O84" s="224">
        <v>185.3</v>
      </c>
      <c r="P84" s="224">
        <v>185.3</v>
      </c>
      <c r="Q84" s="224">
        <v>179.3</v>
      </c>
      <c r="R84" s="224">
        <v>176.7</v>
      </c>
      <c r="S84" s="224">
        <v>171.9</v>
      </c>
      <c r="T84" s="224">
        <v>168.3</v>
      </c>
      <c r="U84" s="224">
        <v>168.3</v>
      </c>
      <c r="V84" s="224">
        <v>168.3</v>
      </c>
      <c r="W84" s="224">
        <v>162.30000000000001</v>
      </c>
      <c r="X84" s="224">
        <v>160.5</v>
      </c>
      <c r="Y84" s="224">
        <v>160.5</v>
      </c>
      <c r="Z84" s="224">
        <v>160.5</v>
      </c>
      <c r="AA84" s="224">
        <v>158.30000000000001</v>
      </c>
      <c r="AB84" s="224">
        <v>158.30000000000001</v>
      </c>
      <c r="AC84" s="224">
        <v>158.30000000000001</v>
      </c>
      <c r="AD84" s="224">
        <v>155.9</v>
      </c>
      <c r="AE84" s="224">
        <v>155.9</v>
      </c>
      <c r="AF84" s="224">
        <v>153.19999999999999</v>
      </c>
      <c r="AG84" s="20"/>
    </row>
    <row r="85" spans="1:33" s="4" customFormat="1" x14ac:dyDescent="0.25">
      <c r="A85" s="17"/>
      <c r="B85" s="36" t="s">
        <v>153</v>
      </c>
      <c r="C85" s="20">
        <v>0</v>
      </c>
      <c r="D85" s="20">
        <v>0</v>
      </c>
      <c r="E85" s="20">
        <v>0</v>
      </c>
      <c r="F85" s="20">
        <v>0</v>
      </c>
      <c r="G85" s="20">
        <v>0</v>
      </c>
      <c r="H85" s="20">
        <v>0</v>
      </c>
      <c r="I85" s="20">
        <v>0</v>
      </c>
      <c r="J85" s="20">
        <v>1322.6</v>
      </c>
      <c r="K85" s="224">
        <v>1229.8</v>
      </c>
      <c r="L85" s="224">
        <v>1239.5</v>
      </c>
      <c r="M85" s="224">
        <v>1274.0999999999999</v>
      </c>
      <c r="N85" s="224">
        <v>981.4</v>
      </c>
      <c r="O85" s="224">
        <v>1001.6</v>
      </c>
      <c r="P85" s="224">
        <v>1000.2</v>
      </c>
      <c r="Q85" s="224">
        <v>254.4</v>
      </c>
      <c r="R85" s="224">
        <v>398.5</v>
      </c>
      <c r="S85" s="224">
        <v>398.5</v>
      </c>
      <c r="T85" s="224">
        <v>398.5</v>
      </c>
      <c r="U85" s="224">
        <v>2.4</v>
      </c>
      <c r="V85" s="224">
        <v>2.4</v>
      </c>
      <c r="W85" s="277">
        <v>0</v>
      </c>
      <c r="X85" s="277">
        <v>0</v>
      </c>
      <c r="Y85" s="277">
        <v>0</v>
      </c>
      <c r="Z85" s="277">
        <v>0</v>
      </c>
      <c r="AA85" s="277">
        <v>0</v>
      </c>
      <c r="AB85" s="277">
        <v>0</v>
      </c>
      <c r="AC85" s="277">
        <v>0</v>
      </c>
      <c r="AD85" s="277">
        <v>0</v>
      </c>
      <c r="AE85" s="277">
        <v>681</v>
      </c>
      <c r="AF85" s="277">
        <v>1583.2</v>
      </c>
      <c r="AG85" s="20"/>
    </row>
    <row r="86" spans="1:33" s="4" customFormat="1" x14ac:dyDescent="0.25">
      <c r="A86" s="17"/>
      <c r="B86" s="36" t="s">
        <v>47</v>
      </c>
      <c r="C86" s="20">
        <v>4038.5</v>
      </c>
      <c r="D86" s="20">
        <v>4258.3999999999996</v>
      </c>
      <c r="E86" s="20">
        <v>3951.6</v>
      </c>
      <c r="F86" s="20">
        <v>4015.7</v>
      </c>
      <c r="G86" s="20">
        <v>4353.2</v>
      </c>
      <c r="H86" s="20">
        <v>5393</v>
      </c>
      <c r="I86" s="20">
        <v>5378.6</v>
      </c>
      <c r="J86" s="20">
        <v>4913.8999999999996</v>
      </c>
      <c r="K86" s="224">
        <v>5124.2</v>
      </c>
      <c r="L86" s="224">
        <v>4950.7</v>
      </c>
      <c r="M86" s="224">
        <v>5095</v>
      </c>
      <c r="N86" s="224">
        <v>4858.3</v>
      </c>
      <c r="O86" s="224">
        <v>4643.7</v>
      </c>
      <c r="P86" s="224">
        <v>4575.3</v>
      </c>
      <c r="Q86" s="224">
        <v>986.6</v>
      </c>
      <c r="R86" s="224">
        <v>835</v>
      </c>
      <c r="S86" s="224">
        <v>616</v>
      </c>
      <c r="T86" s="224">
        <v>616.70000000000005</v>
      </c>
      <c r="U86" s="224">
        <v>477.8</v>
      </c>
      <c r="V86" s="224">
        <v>349.8</v>
      </c>
      <c r="W86" s="224">
        <v>349.6</v>
      </c>
      <c r="X86" s="277">
        <v>0</v>
      </c>
      <c r="Y86" s="277">
        <v>0</v>
      </c>
      <c r="Z86" s="277">
        <v>0</v>
      </c>
      <c r="AA86" s="277">
        <v>0</v>
      </c>
      <c r="AB86" s="277">
        <v>0</v>
      </c>
      <c r="AC86" s="277">
        <v>0</v>
      </c>
      <c r="AD86" s="277">
        <v>0</v>
      </c>
      <c r="AE86" s="277">
        <v>0</v>
      </c>
      <c r="AF86" s="277">
        <v>0</v>
      </c>
      <c r="AG86" s="20"/>
    </row>
    <row r="87" spans="1:33" s="4" customFormat="1" x14ac:dyDescent="0.25">
      <c r="A87" s="17"/>
      <c r="B87" s="36"/>
      <c r="C87" s="20"/>
      <c r="D87" s="20"/>
      <c r="E87" s="20"/>
      <c r="F87" s="20"/>
      <c r="G87" s="20"/>
      <c r="H87" s="20"/>
      <c r="I87" s="20"/>
      <c r="J87" s="20"/>
      <c r="K87" s="224"/>
      <c r="L87" s="224"/>
      <c r="M87" s="224"/>
      <c r="N87" s="224"/>
      <c r="O87" s="224"/>
      <c r="P87" s="224"/>
      <c r="Q87" s="224"/>
      <c r="R87" s="224"/>
      <c r="S87" s="224"/>
      <c r="T87" s="224"/>
      <c r="U87" s="224"/>
      <c r="V87" s="224"/>
      <c r="W87" s="224"/>
      <c r="X87" s="224"/>
      <c r="Y87" s="224"/>
      <c r="Z87" s="224"/>
      <c r="AA87" s="224"/>
      <c r="AB87" s="224"/>
      <c r="AC87" s="224"/>
      <c r="AD87" s="224"/>
      <c r="AE87" s="224"/>
      <c r="AF87" s="224"/>
      <c r="AG87" s="20"/>
    </row>
    <row r="88" spans="1:33" s="4" customFormat="1" ht="14.4" x14ac:dyDescent="0.3">
      <c r="A88" s="17"/>
      <c r="B88" s="40" t="s">
        <v>18</v>
      </c>
      <c r="C88" s="20">
        <f>SUM(C89:C91)</f>
        <v>8133.7000000000007</v>
      </c>
      <c r="D88" s="20">
        <f t="shared" ref="D88:K88" si="113">SUM(D89:D91)</f>
        <v>8133.7000000000007</v>
      </c>
      <c r="E88" s="20">
        <f t="shared" si="113"/>
        <v>8133.7000000000007</v>
      </c>
      <c r="F88" s="20">
        <f t="shared" si="113"/>
        <v>8133.7000000000007</v>
      </c>
      <c r="G88" s="20">
        <f t="shared" si="113"/>
        <v>8133.7000000000007</v>
      </c>
      <c r="H88" s="20">
        <f t="shared" si="113"/>
        <v>8133.7000000000007</v>
      </c>
      <c r="I88" s="20">
        <f t="shared" si="113"/>
        <v>7417.1</v>
      </c>
      <c r="J88" s="20">
        <f t="shared" si="113"/>
        <v>21090.6</v>
      </c>
      <c r="K88" s="224">
        <f t="shared" si="113"/>
        <v>20009</v>
      </c>
      <c r="L88" s="224">
        <v>18858.2</v>
      </c>
      <c r="M88" s="224">
        <v>17803.900000000001</v>
      </c>
      <c r="N88" s="224">
        <v>17088.599999999999</v>
      </c>
      <c r="O88" s="224">
        <f t="shared" ref="O88" si="114">SUM(O89:O91)</f>
        <v>17036.5</v>
      </c>
      <c r="P88" s="224">
        <f t="shared" ref="P88:U88" si="115">SUM(P89:P91)</f>
        <v>16978.900000000001</v>
      </c>
      <c r="Q88" s="224">
        <f t="shared" si="115"/>
        <v>16978.5</v>
      </c>
      <c r="R88" s="224">
        <f t="shared" si="115"/>
        <v>16962.099999999999</v>
      </c>
      <c r="S88" s="224">
        <f t="shared" si="115"/>
        <v>14770.6</v>
      </c>
      <c r="T88" s="224">
        <f t="shared" si="115"/>
        <v>14770.6</v>
      </c>
      <c r="U88" s="224">
        <f t="shared" si="115"/>
        <v>11060.099999999999</v>
      </c>
      <c r="V88" s="224">
        <f t="shared" ref="V88:AF88" si="116">SUM(V89:V91)</f>
        <v>11060.099999999999</v>
      </c>
      <c r="W88" s="224">
        <f t="shared" si="116"/>
        <v>8367.4</v>
      </c>
      <c r="X88" s="224">
        <f t="shared" si="116"/>
        <v>8336.7999999999993</v>
      </c>
      <c r="Y88" s="224">
        <f t="shared" si="116"/>
        <v>8335.6</v>
      </c>
      <c r="Z88" s="224">
        <f t="shared" si="116"/>
        <v>8048.1</v>
      </c>
      <c r="AA88" s="224">
        <f t="shared" ref="AA88:AE88" si="117">SUM(AA89:AA91)</f>
        <v>7982.6</v>
      </c>
      <c r="AB88" s="224">
        <f t="shared" si="117"/>
        <v>7981.7</v>
      </c>
      <c r="AC88" s="224">
        <f t="shared" si="117"/>
        <v>7981.7</v>
      </c>
      <c r="AD88" s="224">
        <f t="shared" si="117"/>
        <v>7917.3</v>
      </c>
      <c r="AE88" s="224">
        <f t="shared" si="117"/>
        <v>7916.8</v>
      </c>
      <c r="AF88" s="224">
        <f t="shared" si="116"/>
        <v>7916.8</v>
      </c>
      <c r="AG88" s="46">
        <f>+AF88/$AF$10</f>
        <v>2.3046157814131548E-2</v>
      </c>
    </row>
    <row r="89" spans="1:33" s="4" customFormat="1" x14ac:dyDescent="0.25">
      <c r="A89" s="17"/>
      <c r="B89" s="36" t="s">
        <v>56</v>
      </c>
      <c r="C89" s="20">
        <v>716.6</v>
      </c>
      <c r="D89" s="20">
        <v>716.6</v>
      </c>
      <c r="E89" s="20">
        <v>716.6</v>
      </c>
      <c r="F89" s="20">
        <v>716.6</v>
      </c>
      <c r="G89" s="20">
        <v>716.6</v>
      </c>
      <c r="H89" s="20">
        <v>716.6</v>
      </c>
      <c r="I89" s="20">
        <v>0</v>
      </c>
      <c r="J89" s="20">
        <v>12650.1</v>
      </c>
      <c r="K89" s="224">
        <v>11568.5</v>
      </c>
      <c r="L89" s="224">
        <v>10424.700000000001</v>
      </c>
      <c r="M89" s="224">
        <v>9370.4</v>
      </c>
      <c r="N89" s="224">
        <v>8703.7999999999993</v>
      </c>
      <c r="O89" s="224">
        <v>8665.6</v>
      </c>
      <c r="P89" s="224">
        <v>8608</v>
      </c>
      <c r="Q89" s="224">
        <v>8607.6</v>
      </c>
      <c r="R89" s="224">
        <v>8607.6</v>
      </c>
      <c r="S89" s="224">
        <v>6416.1</v>
      </c>
      <c r="T89" s="224">
        <v>6416.1</v>
      </c>
      <c r="U89" s="224">
        <v>2724.2</v>
      </c>
      <c r="V89" s="224">
        <v>2724.2</v>
      </c>
      <c r="W89" s="224">
        <v>31.5</v>
      </c>
      <c r="X89" s="224">
        <v>31.5</v>
      </c>
      <c r="Y89" s="224">
        <v>30.3</v>
      </c>
      <c r="Z89" s="224">
        <v>30.1</v>
      </c>
      <c r="AA89" s="224">
        <v>30</v>
      </c>
      <c r="AB89" s="224">
        <v>29.1</v>
      </c>
      <c r="AC89" s="224">
        <v>29.1</v>
      </c>
      <c r="AD89" s="224">
        <v>28.8</v>
      </c>
      <c r="AE89" s="224">
        <v>28.3</v>
      </c>
      <c r="AF89" s="224">
        <v>28.3</v>
      </c>
      <c r="AG89" s="20"/>
    </row>
    <row r="90" spans="1:33" s="4" customFormat="1" x14ac:dyDescent="0.25">
      <c r="A90" s="17"/>
      <c r="B90" s="36" t="s">
        <v>173</v>
      </c>
      <c r="C90" s="20">
        <v>0</v>
      </c>
      <c r="D90" s="20">
        <v>0</v>
      </c>
      <c r="E90" s="20">
        <v>0</v>
      </c>
      <c r="F90" s="20">
        <v>0</v>
      </c>
      <c r="G90" s="20">
        <v>0</v>
      </c>
      <c r="H90" s="20">
        <v>0</v>
      </c>
      <c r="I90" s="20">
        <v>0</v>
      </c>
      <c r="J90" s="20">
        <v>1023.4</v>
      </c>
      <c r="K90" s="224">
        <v>1023.4</v>
      </c>
      <c r="L90" s="224">
        <v>1016.4</v>
      </c>
      <c r="M90" s="224">
        <v>1016.4</v>
      </c>
      <c r="N90" s="224">
        <v>1016.4</v>
      </c>
      <c r="O90" s="224">
        <v>1002.5</v>
      </c>
      <c r="P90" s="224">
        <v>1002.5</v>
      </c>
      <c r="Q90" s="224">
        <v>1002.5</v>
      </c>
      <c r="R90" s="224">
        <v>986.1</v>
      </c>
      <c r="S90" s="224">
        <v>986.1</v>
      </c>
      <c r="T90" s="224">
        <v>986.1</v>
      </c>
      <c r="U90" s="224">
        <v>967.5</v>
      </c>
      <c r="V90" s="224">
        <v>967.5</v>
      </c>
      <c r="W90" s="224">
        <v>967.5</v>
      </c>
      <c r="X90" s="224">
        <v>937.5</v>
      </c>
      <c r="Y90" s="224">
        <v>937.5</v>
      </c>
      <c r="Z90" s="224">
        <v>937.5</v>
      </c>
      <c r="AA90" s="224">
        <v>872.1</v>
      </c>
      <c r="AB90" s="224">
        <v>872.1</v>
      </c>
      <c r="AC90" s="224">
        <v>872.1</v>
      </c>
      <c r="AD90" s="224">
        <v>808</v>
      </c>
      <c r="AE90" s="224">
        <v>808</v>
      </c>
      <c r="AF90" s="224">
        <v>808</v>
      </c>
      <c r="AG90" s="15"/>
    </row>
    <row r="91" spans="1:33" x14ac:dyDescent="0.25">
      <c r="A91" s="17"/>
      <c r="B91" s="36" t="s">
        <v>57</v>
      </c>
      <c r="C91" s="19">
        <v>7417.1</v>
      </c>
      <c r="D91" s="19">
        <v>7417.1</v>
      </c>
      <c r="E91" s="19">
        <v>7417.1</v>
      </c>
      <c r="F91" s="19">
        <v>7417.1</v>
      </c>
      <c r="G91" s="19">
        <v>7417.1</v>
      </c>
      <c r="H91" s="19">
        <v>7417.1</v>
      </c>
      <c r="I91" s="20">
        <v>7417.1</v>
      </c>
      <c r="J91" s="20">
        <v>7417.1</v>
      </c>
      <c r="K91" s="224">
        <v>7417.1</v>
      </c>
      <c r="L91" s="224">
        <v>7417.1</v>
      </c>
      <c r="M91" s="224">
        <v>7417.1</v>
      </c>
      <c r="N91" s="224">
        <v>7368.4</v>
      </c>
      <c r="O91" s="224">
        <v>7368.4</v>
      </c>
      <c r="P91" s="224">
        <v>7368.4</v>
      </c>
      <c r="Q91" s="224">
        <v>7368.4</v>
      </c>
      <c r="R91" s="224">
        <v>7368.4</v>
      </c>
      <c r="S91" s="224">
        <v>7368.4</v>
      </c>
      <c r="T91" s="224">
        <v>7368.4</v>
      </c>
      <c r="U91" s="224">
        <v>7368.4</v>
      </c>
      <c r="V91" s="224">
        <v>7368.4</v>
      </c>
      <c r="W91" s="224">
        <v>7368.4</v>
      </c>
      <c r="X91" s="224">
        <v>7367.8</v>
      </c>
      <c r="Y91" s="224">
        <v>7367.8</v>
      </c>
      <c r="Z91" s="224">
        <v>7080.5</v>
      </c>
      <c r="AA91" s="224">
        <v>7080.5</v>
      </c>
      <c r="AB91" s="224">
        <v>7080.5</v>
      </c>
      <c r="AC91" s="224">
        <v>7080.5</v>
      </c>
      <c r="AD91" s="224">
        <v>7080.5</v>
      </c>
      <c r="AE91" s="224">
        <v>7080.5</v>
      </c>
      <c r="AF91" s="224">
        <v>7080.5</v>
      </c>
      <c r="AG91" s="19"/>
    </row>
    <row r="92" spans="1:33" x14ac:dyDescent="0.25">
      <c r="A92" s="17"/>
      <c r="B92" s="36"/>
      <c r="C92" s="19"/>
      <c r="D92" s="19"/>
      <c r="E92" s="19"/>
      <c r="F92" s="19"/>
      <c r="G92" s="19"/>
      <c r="H92" s="19"/>
      <c r="I92" s="20"/>
      <c r="J92" s="20"/>
      <c r="K92" s="224"/>
      <c r="L92" s="224"/>
      <c r="M92" s="224"/>
      <c r="N92" s="224"/>
      <c r="O92" s="224"/>
      <c r="P92" s="224"/>
      <c r="Q92" s="224"/>
      <c r="R92" s="224"/>
      <c r="S92" s="224"/>
      <c r="T92" s="224"/>
      <c r="U92" s="224"/>
      <c r="V92" s="224"/>
      <c r="W92" s="224"/>
      <c r="X92" s="224"/>
      <c r="Y92" s="224"/>
      <c r="Z92" s="224"/>
      <c r="AA92" s="224"/>
      <c r="AB92" s="224"/>
      <c r="AC92" s="224"/>
      <c r="AD92" s="224"/>
      <c r="AE92" s="224"/>
      <c r="AF92" s="224"/>
      <c r="AG92" s="19"/>
    </row>
    <row r="93" spans="1:33" ht="15.6" x14ac:dyDescent="0.3">
      <c r="A93" s="17"/>
      <c r="B93" s="30" t="s">
        <v>164</v>
      </c>
      <c r="C93" s="14">
        <f t="shared" ref="C93:U93" si="118">+C95+C97+C108+C112+C114+C119</f>
        <v>61442.8</v>
      </c>
      <c r="D93" s="14">
        <f t="shared" si="118"/>
        <v>61419.999999999993</v>
      </c>
      <c r="E93" s="14">
        <f t="shared" si="118"/>
        <v>60737.9</v>
      </c>
      <c r="F93" s="14">
        <f t="shared" si="118"/>
        <v>71608.700000000012</v>
      </c>
      <c r="G93" s="14">
        <f t="shared" si="118"/>
        <v>70448.5</v>
      </c>
      <c r="H93" s="14">
        <f t="shared" si="118"/>
        <v>71211.100000000006</v>
      </c>
      <c r="I93" s="14">
        <f t="shared" si="118"/>
        <v>76491.700000000012</v>
      </c>
      <c r="J93" s="14">
        <f t="shared" si="118"/>
        <v>75521.900000000009</v>
      </c>
      <c r="K93" s="14">
        <f t="shared" si="118"/>
        <v>75351.999999999985</v>
      </c>
      <c r="L93" s="14">
        <f t="shared" si="118"/>
        <v>77540.900000000009</v>
      </c>
      <c r="M93" s="14">
        <f t="shared" si="118"/>
        <v>77364.700000000012</v>
      </c>
      <c r="N93" s="14">
        <f t="shared" si="118"/>
        <v>79052.400000000009</v>
      </c>
      <c r="O93" s="14">
        <f t="shared" si="118"/>
        <v>78705.100000000006</v>
      </c>
      <c r="P93" s="14">
        <f t="shared" si="118"/>
        <v>78329.099999999991</v>
      </c>
      <c r="Q93" s="14">
        <f t="shared" si="118"/>
        <v>77812.599999999991</v>
      </c>
      <c r="R93" s="14">
        <f t="shared" si="118"/>
        <v>78035.7</v>
      </c>
      <c r="S93" s="14">
        <f t="shared" si="118"/>
        <v>78296.099999999991</v>
      </c>
      <c r="T93" s="14">
        <f t="shared" si="118"/>
        <v>78828.099999999991</v>
      </c>
      <c r="U93" s="14">
        <f t="shared" si="118"/>
        <v>79887</v>
      </c>
      <c r="V93" s="14">
        <f t="shared" ref="V93:AF93" si="119">+V95+V97+V108+V112+V114+V119</f>
        <v>79996.399999999994</v>
      </c>
      <c r="W93" s="219">
        <f t="shared" ref="W93:AE93" si="120">+W95+W97+W108+W112+W114+W119</f>
        <v>79596.099999999991</v>
      </c>
      <c r="X93" s="219">
        <f t="shared" si="120"/>
        <v>79661.799999999988</v>
      </c>
      <c r="Y93" s="219">
        <f t="shared" si="120"/>
        <v>80125.500000000015</v>
      </c>
      <c r="Z93" s="219">
        <f t="shared" si="120"/>
        <v>81615.900000000009</v>
      </c>
      <c r="AA93" s="219">
        <f t="shared" si="120"/>
        <v>81293.5</v>
      </c>
      <c r="AB93" s="219">
        <f t="shared" si="120"/>
        <v>81079.999999999985</v>
      </c>
      <c r="AC93" s="219">
        <f t="shared" si="120"/>
        <v>80188.499999999985</v>
      </c>
      <c r="AD93" s="219">
        <f t="shared" si="120"/>
        <v>80783.3</v>
      </c>
      <c r="AE93" s="219">
        <f t="shared" si="120"/>
        <v>80965.500000000015</v>
      </c>
      <c r="AF93" s="219">
        <f t="shared" si="119"/>
        <v>80263.199999999997</v>
      </c>
      <c r="AG93" s="45">
        <f>+AF93/$AF$10</f>
        <v>0.2336497541768395</v>
      </c>
    </row>
    <row r="94" spans="1:33" ht="15.6" x14ac:dyDescent="0.3">
      <c r="A94" s="17"/>
      <c r="B94" s="41"/>
      <c r="C94" s="15"/>
      <c r="D94" s="15"/>
      <c r="E94" s="15"/>
      <c r="F94" s="15"/>
      <c r="G94" s="15"/>
      <c r="H94" s="15"/>
      <c r="I94" s="14"/>
      <c r="J94" s="14"/>
      <c r="K94" s="219"/>
      <c r="L94" s="219"/>
      <c r="M94" s="219"/>
      <c r="N94" s="219"/>
      <c r="O94" s="219"/>
      <c r="P94" s="219"/>
      <c r="Q94" s="219"/>
      <c r="R94" s="219"/>
      <c r="S94" s="219"/>
      <c r="T94" s="219"/>
      <c r="U94" s="219"/>
      <c r="V94" s="219"/>
      <c r="W94" s="219"/>
      <c r="X94" s="219"/>
      <c r="Y94" s="219"/>
      <c r="Z94" s="219"/>
      <c r="AA94" s="219"/>
      <c r="AB94" s="219"/>
      <c r="AC94" s="219"/>
      <c r="AD94" s="219"/>
      <c r="AE94" s="219"/>
      <c r="AF94" s="219"/>
      <c r="AG94" s="15"/>
    </row>
    <row r="95" spans="1:33" x14ac:dyDescent="0.25">
      <c r="A95" s="17"/>
      <c r="B95" s="42" t="s">
        <v>165</v>
      </c>
      <c r="C95" s="19">
        <v>718</v>
      </c>
      <c r="D95" s="19">
        <v>685</v>
      </c>
      <c r="E95" s="19">
        <v>637.9</v>
      </c>
      <c r="F95" s="19">
        <v>654.6</v>
      </c>
      <c r="G95" s="19">
        <v>668.4</v>
      </c>
      <c r="H95" s="19">
        <v>729.1</v>
      </c>
      <c r="I95" s="19">
        <v>726.3</v>
      </c>
      <c r="J95" s="19">
        <v>552.5</v>
      </c>
      <c r="K95" s="223">
        <v>584.4</v>
      </c>
      <c r="L95" s="223">
        <v>591.6</v>
      </c>
      <c r="M95" s="223">
        <v>616.79999999999995</v>
      </c>
      <c r="N95" s="223">
        <v>640.29999999999995</v>
      </c>
      <c r="O95" s="223">
        <v>661.1</v>
      </c>
      <c r="P95" s="223">
        <v>642.4</v>
      </c>
      <c r="Q95" s="223">
        <v>633.6</v>
      </c>
      <c r="R95" s="223">
        <v>627.20000000000005</v>
      </c>
      <c r="S95" s="223">
        <v>626.4</v>
      </c>
      <c r="T95" s="223">
        <v>618.29999999999995</v>
      </c>
      <c r="U95" s="223">
        <v>613.79999999999995</v>
      </c>
      <c r="V95" s="223">
        <v>610.6</v>
      </c>
      <c r="W95" s="223">
        <v>608.1</v>
      </c>
      <c r="X95" s="223">
        <v>607.9</v>
      </c>
      <c r="Y95" s="223">
        <v>604.79999999999995</v>
      </c>
      <c r="Z95" s="223">
        <v>605</v>
      </c>
      <c r="AA95" s="223">
        <v>604.29999999999995</v>
      </c>
      <c r="AB95" s="223">
        <v>609.5</v>
      </c>
      <c r="AC95" s="223">
        <v>619</v>
      </c>
      <c r="AD95" s="223">
        <v>633.79999999999995</v>
      </c>
      <c r="AE95" s="223">
        <v>654.6</v>
      </c>
      <c r="AF95" s="223">
        <v>671</v>
      </c>
      <c r="AG95" s="46">
        <f>+AF95/$AF$10</f>
        <v>1.9533109202306827E-3</v>
      </c>
    </row>
    <row r="96" spans="1:33" x14ac:dyDescent="0.25">
      <c r="A96" s="17"/>
      <c r="B96" s="41"/>
      <c r="C96" s="15"/>
      <c r="D96" s="15"/>
      <c r="E96" s="15"/>
      <c r="F96" s="15"/>
      <c r="G96" s="15"/>
      <c r="H96" s="15"/>
      <c r="I96" s="15"/>
      <c r="J96" s="15"/>
      <c r="K96" s="220"/>
      <c r="L96" s="220"/>
      <c r="M96" s="220"/>
      <c r="N96" s="220"/>
      <c r="O96" s="220"/>
      <c r="P96" s="225"/>
      <c r="Q96" s="225"/>
      <c r="R96" s="220"/>
      <c r="S96" s="220"/>
      <c r="T96" s="220"/>
      <c r="U96" s="220"/>
      <c r="V96" s="220"/>
      <c r="W96" s="220"/>
      <c r="X96" s="220"/>
      <c r="Y96" s="220"/>
      <c r="Z96" s="220"/>
      <c r="AA96" s="220"/>
      <c r="AB96" s="220"/>
      <c r="AC96" s="220"/>
      <c r="AD96" s="220"/>
      <c r="AE96" s="220"/>
      <c r="AF96" s="220"/>
      <c r="AG96" s="15"/>
    </row>
    <row r="97" spans="1:33" x14ac:dyDescent="0.25">
      <c r="A97" s="17"/>
      <c r="B97" s="42" t="s">
        <v>35</v>
      </c>
      <c r="C97" s="223">
        <f t="shared" ref="C97:U97" si="121">+SUM(C98:C106)</f>
        <v>51226.9</v>
      </c>
      <c r="D97" s="223">
        <f t="shared" si="121"/>
        <v>51268.499999999993</v>
      </c>
      <c r="E97" s="223">
        <f t="shared" si="121"/>
        <v>50872</v>
      </c>
      <c r="F97" s="223">
        <f t="shared" si="121"/>
        <v>61740.899999999994</v>
      </c>
      <c r="G97" s="223">
        <f t="shared" si="121"/>
        <v>62173.7</v>
      </c>
      <c r="H97" s="223">
        <f t="shared" si="121"/>
        <v>62752.6</v>
      </c>
      <c r="I97" s="223">
        <f t="shared" si="121"/>
        <v>68092</v>
      </c>
      <c r="J97" s="223">
        <f t="shared" si="121"/>
        <v>67638.399999999994</v>
      </c>
      <c r="K97" s="223">
        <f t="shared" si="121"/>
        <v>67389.899999999994</v>
      </c>
      <c r="L97" s="223">
        <f t="shared" si="121"/>
        <v>67953.299999999988</v>
      </c>
      <c r="M97" s="223">
        <f t="shared" si="121"/>
        <v>67672.600000000006</v>
      </c>
      <c r="N97" s="223">
        <f t="shared" si="121"/>
        <v>68000.7</v>
      </c>
      <c r="O97" s="223">
        <f t="shared" si="121"/>
        <v>67772.599999999991</v>
      </c>
      <c r="P97" s="223">
        <f t="shared" si="121"/>
        <v>67603.7</v>
      </c>
      <c r="Q97" s="223">
        <f t="shared" si="121"/>
        <v>67200.299999999988</v>
      </c>
      <c r="R97" s="223">
        <f t="shared" si="121"/>
        <v>67501.2</v>
      </c>
      <c r="S97" s="223">
        <f t="shared" si="121"/>
        <v>67642.7</v>
      </c>
      <c r="T97" s="223">
        <f t="shared" si="121"/>
        <v>68254.799999999988</v>
      </c>
      <c r="U97" s="223">
        <f t="shared" si="121"/>
        <v>69445.7</v>
      </c>
      <c r="V97" s="223">
        <f t="shared" ref="V97" si="122">+SUM(V98:V106)</f>
        <v>69594.899999999994</v>
      </c>
      <c r="W97" s="223">
        <f t="shared" ref="W97:AF97" si="123">+SUM(W98:W106)</f>
        <v>69226.7</v>
      </c>
      <c r="X97" s="223">
        <f t="shared" ref="X97:AE97" si="124">+SUM(X98:X106)</f>
        <v>69375</v>
      </c>
      <c r="Y97" s="223">
        <f t="shared" si="124"/>
        <v>70062.8</v>
      </c>
      <c r="Z97" s="223">
        <f t="shared" si="124"/>
        <v>71268.100000000006</v>
      </c>
      <c r="AA97" s="223">
        <f t="shared" si="124"/>
        <v>71197.799999999988</v>
      </c>
      <c r="AB97" s="223">
        <f t="shared" si="124"/>
        <v>71056.199999999983</v>
      </c>
      <c r="AC97" s="223">
        <f t="shared" si="124"/>
        <v>70261.599999999991</v>
      </c>
      <c r="AD97" s="223">
        <f t="shared" si="124"/>
        <v>70843</v>
      </c>
      <c r="AE97" s="223">
        <f t="shared" si="124"/>
        <v>71108.800000000003</v>
      </c>
      <c r="AF97" s="223">
        <f t="shared" si="123"/>
        <v>70555.899999999994</v>
      </c>
      <c r="AG97" s="46">
        <f>+AF97/$AF$10</f>
        <v>0.20539137102340388</v>
      </c>
    </row>
    <row r="98" spans="1:33" x14ac:dyDescent="0.25">
      <c r="A98" s="17"/>
      <c r="B98" s="36" t="s">
        <v>176</v>
      </c>
      <c r="C98" s="19">
        <v>2.6</v>
      </c>
      <c r="D98" s="19">
        <v>2.6</v>
      </c>
      <c r="E98" s="19">
        <v>2.6</v>
      </c>
      <c r="F98" s="19">
        <v>2.6</v>
      </c>
      <c r="G98" s="19">
        <v>2.6</v>
      </c>
      <c r="H98" s="19">
        <v>2.6</v>
      </c>
      <c r="I98" s="19">
        <v>2.6</v>
      </c>
      <c r="J98" s="19">
        <v>2.6</v>
      </c>
      <c r="K98" s="223">
        <v>2.6</v>
      </c>
      <c r="L98" s="223">
        <v>2.6</v>
      </c>
      <c r="M98" s="223">
        <v>2.6</v>
      </c>
      <c r="N98" s="223">
        <v>2.6</v>
      </c>
      <c r="O98" s="223">
        <v>2.6</v>
      </c>
      <c r="P98" s="223">
        <v>2.6</v>
      </c>
      <c r="Q98" s="223">
        <v>2.6</v>
      </c>
      <c r="R98" s="223">
        <v>2.6</v>
      </c>
      <c r="S98" s="223">
        <v>2.6</v>
      </c>
      <c r="T98" s="223">
        <v>2.6</v>
      </c>
      <c r="U98" s="223">
        <v>2.6</v>
      </c>
      <c r="V98" s="223">
        <v>2.6</v>
      </c>
      <c r="W98" s="223">
        <v>2.6</v>
      </c>
      <c r="X98" s="223">
        <v>2.6</v>
      </c>
      <c r="Y98" s="223">
        <v>2.6</v>
      </c>
      <c r="Z98" s="223">
        <v>2.6</v>
      </c>
      <c r="AA98" s="223">
        <v>2.6</v>
      </c>
      <c r="AB98" s="223">
        <v>2.6</v>
      </c>
      <c r="AC98" s="223">
        <v>2.6</v>
      </c>
      <c r="AD98" s="223">
        <v>2.6</v>
      </c>
      <c r="AE98" s="223">
        <v>2.6</v>
      </c>
      <c r="AF98" s="223">
        <v>6.8</v>
      </c>
      <c r="AG98" s="46"/>
    </row>
    <row r="99" spans="1:33" x14ac:dyDescent="0.25">
      <c r="A99" s="17"/>
      <c r="B99" s="36" t="s">
        <v>83</v>
      </c>
      <c r="C99" s="19">
        <v>6857</v>
      </c>
      <c r="D99" s="19">
        <v>6900.1</v>
      </c>
      <c r="E99" s="19">
        <v>6802.9</v>
      </c>
      <c r="F99" s="19">
        <v>6859.7</v>
      </c>
      <c r="G99" s="19">
        <v>6891.9</v>
      </c>
      <c r="H99" s="19">
        <v>6960.7</v>
      </c>
      <c r="I99" s="19">
        <v>6988</v>
      </c>
      <c r="J99" s="19">
        <v>7022.4</v>
      </c>
      <c r="K99" s="223">
        <v>7060.9</v>
      </c>
      <c r="L99" s="223">
        <v>7048.9</v>
      </c>
      <c r="M99" s="223">
        <v>7053</v>
      </c>
      <c r="N99" s="223">
        <v>7127.8</v>
      </c>
      <c r="O99" s="223">
        <v>7127.2</v>
      </c>
      <c r="P99" s="223">
        <v>7164.8</v>
      </c>
      <c r="Q99" s="223">
        <v>7145.6</v>
      </c>
      <c r="R99" s="223">
        <v>7175.1</v>
      </c>
      <c r="S99" s="223">
        <v>7194.6</v>
      </c>
      <c r="T99" s="223">
        <v>7385.1</v>
      </c>
      <c r="U99" s="223">
        <v>7430.3</v>
      </c>
      <c r="V99" s="223">
        <v>7478.9</v>
      </c>
      <c r="W99" s="223">
        <v>7495</v>
      </c>
      <c r="X99" s="223">
        <v>7475</v>
      </c>
      <c r="Y99" s="223">
        <v>7503.5</v>
      </c>
      <c r="Z99" s="223">
        <v>7721.1</v>
      </c>
      <c r="AA99" s="223">
        <v>7706.9</v>
      </c>
      <c r="AB99" s="223">
        <v>7724.4</v>
      </c>
      <c r="AC99" s="223">
        <v>7738.4</v>
      </c>
      <c r="AD99" s="223">
        <v>7753.6</v>
      </c>
      <c r="AE99" s="223">
        <v>7824.5</v>
      </c>
      <c r="AF99" s="223">
        <v>7848.1</v>
      </c>
      <c r="AG99" s="46"/>
    </row>
    <row r="100" spans="1:33" x14ac:dyDescent="0.25">
      <c r="A100" s="17"/>
      <c r="B100" s="36" t="s">
        <v>84</v>
      </c>
      <c r="C100" s="19">
        <v>12279.4</v>
      </c>
      <c r="D100" s="19">
        <v>12288.7</v>
      </c>
      <c r="E100" s="19">
        <v>12176.4</v>
      </c>
      <c r="F100" s="19">
        <v>12195.2</v>
      </c>
      <c r="G100" s="19">
        <v>12706.1</v>
      </c>
      <c r="H100" s="19">
        <v>12911.9</v>
      </c>
      <c r="I100" s="19">
        <v>12908.7</v>
      </c>
      <c r="J100" s="19">
        <v>12863.6</v>
      </c>
      <c r="K100" s="223">
        <v>12756.1</v>
      </c>
      <c r="L100" s="223">
        <v>12724.2</v>
      </c>
      <c r="M100" s="223">
        <v>12654.2</v>
      </c>
      <c r="N100" s="223">
        <v>12647</v>
      </c>
      <c r="O100" s="223">
        <v>12625.5</v>
      </c>
      <c r="P100" s="223">
        <v>12583.3</v>
      </c>
      <c r="Q100" s="223">
        <v>12506.4</v>
      </c>
      <c r="R100" s="223">
        <v>12619.1</v>
      </c>
      <c r="S100" s="223">
        <v>12564.6</v>
      </c>
      <c r="T100" s="223">
        <v>12903.8</v>
      </c>
      <c r="U100" s="223">
        <v>12878.9</v>
      </c>
      <c r="V100" s="223">
        <v>12864.2</v>
      </c>
      <c r="W100" s="223">
        <v>12844.8</v>
      </c>
      <c r="X100" s="223">
        <v>12890.3</v>
      </c>
      <c r="Y100" s="223">
        <v>12860.4</v>
      </c>
      <c r="Z100" s="223">
        <v>13368.1</v>
      </c>
      <c r="AA100" s="223">
        <v>13313.1</v>
      </c>
      <c r="AB100" s="223">
        <v>13261.9</v>
      </c>
      <c r="AC100" s="223">
        <v>13197.7</v>
      </c>
      <c r="AD100" s="223">
        <v>13158.6</v>
      </c>
      <c r="AE100" s="223">
        <v>13096.7</v>
      </c>
      <c r="AF100" s="223">
        <v>13144.8</v>
      </c>
      <c r="AG100" s="46"/>
    </row>
    <row r="101" spans="1:33" x14ac:dyDescent="0.25">
      <c r="A101" s="17"/>
      <c r="B101" s="36" t="s">
        <v>86</v>
      </c>
      <c r="C101" s="19">
        <v>165.3</v>
      </c>
      <c r="D101" s="19">
        <v>201.5</v>
      </c>
      <c r="E101" s="19">
        <v>193.6</v>
      </c>
      <c r="F101" s="19">
        <v>193.6</v>
      </c>
      <c r="G101" s="19">
        <v>191.5</v>
      </c>
      <c r="H101" s="19">
        <v>205.3</v>
      </c>
      <c r="I101" s="19">
        <v>209.2</v>
      </c>
      <c r="J101" s="19">
        <v>213.2</v>
      </c>
      <c r="K101" s="223">
        <v>211.1</v>
      </c>
      <c r="L101" s="223">
        <v>211.1</v>
      </c>
      <c r="M101" s="223">
        <v>214.7</v>
      </c>
      <c r="N101" s="223">
        <v>237.4</v>
      </c>
      <c r="O101" s="223">
        <v>238</v>
      </c>
      <c r="P101" s="223">
        <v>237.9</v>
      </c>
      <c r="Q101" s="223">
        <v>239.5</v>
      </c>
      <c r="R101" s="223">
        <v>279.89999999999998</v>
      </c>
      <c r="S101" s="223">
        <v>304.60000000000002</v>
      </c>
      <c r="T101" s="223">
        <v>306.8</v>
      </c>
      <c r="U101" s="223">
        <v>307.10000000000002</v>
      </c>
      <c r="V101" s="223">
        <v>311</v>
      </c>
      <c r="W101" s="223">
        <v>311.2</v>
      </c>
      <c r="X101" s="223">
        <v>312.39999999999998</v>
      </c>
      <c r="Y101" s="223">
        <v>317.8</v>
      </c>
      <c r="Z101" s="223">
        <v>323.39999999999998</v>
      </c>
      <c r="AA101" s="223">
        <v>330.3</v>
      </c>
      <c r="AB101" s="223">
        <v>347.4</v>
      </c>
      <c r="AC101" s="223">
        <v>348.6</v>
      </c>
      <c r="AD101" s="223">
        <v>348.6</v>
      </c>
      <c r="AE101" s="223">
        <v>354.4</v>
      </c>
      <c r="AF101" s="223">
        <v>351.4</v>
      </c>
      <c r="AG101" s="46"/>
    </row>
    <row r="102" spans="1:33" x14ac:dyDescent="0.25">
      <c r="A102" s="17"/>
      <c r="B102" s="36" t="s">
        <v>96</v>
      </c>
      <c r="C102" s="19">
        <v>45.3</v>
      </c>
      <c r="D102" s="19">
        <v>45.1</v>
      </c>
      <c r="E102" s="19">
        <v>44.7</v>
      </c>
      <c r="F102" s="19">
        <v>44</v>
      </c>
      <c r="G102" s="19">
        <v>43.8</v>
      </c>
      <c r="H102" s="19">
        <v>42.2</v>
      </c>
      <c r="I102" s="19">
        <v>41.6</v>
      </c>
      <c r="J102" s="19">
        <v>41.2</v>
      </c>
      <c r="K102" s="223">
        <v>40.9</v>
      </c>
      <c r="L102" s="223">
        <v>43.1</v>
      </c>
      <c r="M102" s="223">
        <v>42.7</v>
      </c>
      <c r="N102" s="223">
        <v>41.1</v>
      </c>
      <c r="O102" s="223">
        <v>40.799999999999997</v>
      </c>
      <c r="P102" s="223">
        <v>40.6</v>
      </c>
      <c r="Q102" s="223">
        <v>40.6</v>
      </c>
      <c r="R102" s="223">
        <v>39.799999999999997</v>
      </c>
      <c r="S102" s="223">
        <v>40.200000000000003</v>
      </c>
      <c r="T102" s="223">
        <v>38.4</v>
      </c>
      <c r="U102" s="223">
        <v>39.9</v>
      </c>
      <c r="V102" s="223">
        <v>40.200000000000003</v>
      </c>
      <c r="W102" s="223">
        <v>39.700000000000003</v>
      </c>
      <c r="X102" s="223">
        <v>39.4</v>
      </c>
      <c r="Y102" s="223">
        <v>40.200000000000003</v>
      </c>
      <c r="Z102" s="223">
        <v>38.6</v>
      </c>
      <c r="AA102" s="223">
        <v>39.200000000000003</v>
      </c>
      <c r="AB102" s="223">
        <v>39.1</v>
      </c>
      <c r="AC102" s="223">
        <v>38.1</v>
      </c>
      <c r="AD102" s="223">
        <v>38.299999999999997</v>
      </c>
      <c r="AE102" s="223">
        <v>41.1</v>
      </c>
      <c r="AF102" s="223">
        <v>36.9</v>
      </c>
      <c r="AG102" s="46"/>
    </row>
    <row r="103" spans="1:33" x14ac:dyDescent="0.25">
      <c r="A103" s="17"/>
      <c r="B103" s="36" t="s">
        <v>85</v>
      </c>
      <c r="C103" s="19">
        <v>3450.9</v>
      </c>
      <c r="D103" s="19">
        <v>3459.5</v>
      </c>
      <c r="E103" s="19">
        <v>3475.8</v>
      </c>
      <c r="F103" s="19">
        <v>3510.2</v>
      </c>
      <c r="G103" s="19">
        <v>3626</v>
      </c>
      <c r="H103" s="19">
        <v>3557.6</v>
      </c>
      <c r="I103" s="19">
        <v>3589.1</v>
      </c>
      <c r="J103" s="19">
        <v>3677.2</v>
      </c>
      <c r="K103" s="223">
        <v>3662.7</v>
      </c>
      <c r="L103" s="223">
        <v>3757.3</v>
      </c>
      <c r="M103" s="223">
        <v>3733.2</v>
      </c>
      <c r="N103" s="223">
        <v>3655.8</v>
      </c>
      <c r="O103" s="223">
        <v>3635.8</v>
      </c>
      <c r="P103" s="223">
        <v>3585.5</v>
      </c>
      <c r="Q103" s="223">
        <v>3547.1</v>
      </c>
      <c r="R103" s="223">
        <v>3613.8</v>
      </c>
      <c r="S103" s="223">
        <v>3585.1</v>
      </c>
      <c r="T103" s="223">
        <v>3546</v>
      </c>
      <c r="U103" s="223">
        <v>3522.3</v>
      </c>
      <c r="V103" s="223">
        <v>3426.9</v>
      </c>
      <c r="W103" s="223">
        <v>3420.3</v>
      </c>
      <c r="X103" s="223">
        <v>3412</v>
      </c>
      <c r="Y103" s="223">
        <v>3408.7</v>
      </c>
      <c r="Z103" s="223">
        <v>3649.1</v>
      </c>
      <c r="AA103" s="223">
        <v>3626.9</v>
      </c>
      <c r="AB103" s="223">
        <v>3547.1</v>
      </c>
      <c r="AC103" s="223">
        <v>3511.7</v>
      </c>
      <c r="AD103" s="223">
        <v>3519.3</v>
      </c>
      <c r="AE103" s="223">
        <v>3489.4</v>
      </c>
      <c r="AF103" s="223">
        <v>3450.6</v>
      </c>
      <c r="AG103" s="46"/>
    </row>
    <row r="104" spans="1:33" x14ac:dyDescent="0.25">
      <c r="A104" s="17"/>
      <c r="B104" s="36" t="s">
        <v>87</v>
      </c>
      <c r="C104" s="19">
        <v>41.3</v>
      </c>
      <c r="D104" s="19">
        <v>41.3</v>
      </c>
      <c r="E104" s="19">
        <v>42.5</v>
      </c>
      <c r="F104" s="19">
        <v>43.3</v>
      </c>
      <c r="G104" s="19">
        <v>43.9</v>
      </c>
      <c r="H104" s="19">
        <v>55.7</v>
      </c>
      <c r="I104" s="19">
        <v>56.4</v>
      </c>
      <c r="J104" s="19">
        <v>62.7</v>
      </c>
      <c r="K104" s="223">
        <v>60.9</v>
      </c>
      <c r="L104" s="223">
        <v>61.3</v>
      </c>
      <c r="M104" s="223">
        <v>72.900000000000006</v>
      </c>
      <c r="N104" s="223">
        <v>74.599999999999994</v>
      </c>
      <c r="O104" s="223">
        <v>76.7</v>
      </c>
      <c r="P104" s="223">
        <v>77.599999999999994</v>
      </c>
      <c r="Q104" s="223">
        <v>76.3</v>
      </c>
      <c r="R104" s="223">
        <v>81.099999999999994</v>
      </c>
      <c r="S104" s="223">
        <v>81.7</v>
      </c>
      <c r="T104" s="223">
        <v>82.3</v>
      </c>
      <c r="U104" s="223">
        <v>83.7</v>
      </c>
      <c r="V104" s="223">
        <v>84.7</v>
      </c>
      <c r="W104" s="223">
        <v>83.6</v>
      </c>
      <c r="X104" s="223">
        <v>87</v>
      </c>
      <c r="Y104" s="223">
        <v>88.9</v>
      </c>
      <c r="Z104" s="223">
        <v>94</v>
      </c>
      <c r="AA104" s="223">
        <v>94.4</v>
      </c>
      <c r="AB104" s="223">
        <v>95.6</v>
      </c>
      <c r="AC104" s="223">
        <v>94.4</v>
      </c>
      <c r="AD104" s="223">
        <v>94.4</v>
      </c>
      <c r="AE104" s="223">
        <v>94.4</v>
      </c>
      <c r="AF104" s="223">
        <v>96.9</v>
      </c>
      <c r="AG104" s="46"/>
    </row>
    <row r="105" spans="1:33" x14ac:dyDescent="0.25">
      <c r="A105" s="17"/>
      <c r="B105" s="36" t="s">
        <v>88</v>
      </c>
      <c r="C105" s="19">
        <v>28314.5</v>
      </c>
      <c r="D105" s="19">
        <v>28259.1</v>
      </c>
      <c r="E105" s="19">
        <v>28062.9</v>
      </c>
      <c r="F105" s="19">
        <v>38821.699999999997</v>
      </c>
      <c r="G105" s="19">
        <v>38591.699999999997</v>
      </c>
      <c r="H105" s="19">
        <v>38940.400000000001</v>
      </c>
      <c r="I105" s="19">
        <v>44220.2</v>
      </c>
      <c r="J105" s="19">
        <v>43669.599999999999</v>
      </c>
      <c r="K105" s="223">
        <v>43508.800000000003</v>
      </c>
      <c r="L105" s="223">
        <v>44018.9</v>
      </c>
      <c r="M105" s="223">
        <v>43813.4</v>
      </c>
      <c r="N105" s="223">
        <v>44128.5</v>
      </c>
      <c r="O105" s="223">
        <v>43940.1</v>
      </c>
      <c r="P105" s="223">
        <v>43825.5</v>
      </c>
      <c r="Q105" s="223">
        <v>43556.3</v>
      </c>
      <c r="R105" s="223">
        <v>43603.9</v>
      </c>
      <c r="S105" s="223">
        <v>43783.4</v>
      </c>
      <c r="T105" s="223">
        <v>43903.9</v>
      </c>
      <c r="U105" s="223">
        <v>45095</v>
      </c>
      <c r="V105" s="223">
        <v>45280.5</v>
      </c>
      <c r="W105" s="223">
        <v>44923.6</v>
      </c>
      <c r="X105" s="223">
        <v>45050.400000000001</v>
      </c>
      <c r="Y105" s="223">
        <v>45734.8</v>
      </c>
      <c r="Z105" s="223">
        <v>45965.3</v>
      </c>
      <c r="AA105" s="223">
        <v>45978.5</v>
      </c>
      <c r="AB105" s="223">
        <v>45932.2</v>
      </c>
      <c r="AC105" s="223">
        <v>45229.2</v>
      </c>
      <c r="AD105" s="223">
        <v>45826.7</v>
      </c>
      <c r="AE105" s="223">
        <v>46104.800000000003</v>
      </c>
      <c r="AF105" s="223">
        <v>45519.5</v>
      </c>
      <c r="AG105" s="46"/>
    </row>
    <row r="106" spans="1:33" x14ac:dyDescent="0.25">
      <c r="A106" s="17"/>
      <c r="B106" s="36" t="s">
        <v>154</v>
      </c>
      <c r="C106" s="19">
        <v>70.599999999999994</v>
      </c>
      <c r="D106" s="19">
        <v>70.599999999999994</v>
      </c>
      <c r="E106" s="19">
        <v>70.599999999999994</v>
      </c>
      <c r="F106" s="19">
        <v>70.599999999999994</v>
      </c>
      <c r="G106" s="19">
        <v>76.2</v>
      </c>
      <c r="H106" s="19">
        <v>76.2</v>
      </c>
      <c r="I106" s="19">
        <v>76.2</v>
      </c>
      <c r="J106" s="19">
        <v>85.9</v>
      </c>
      <c r="K106" s="223">
        <v>85.9</v>
      </c>
      <c r="L106" s="223">
        <v>85.9</v>
      </c>
      <c r="M106" s="223">
        <v>85.9</v>
      </c>
      <c r="N106" s="223">
        <v>85.9</v>
      </c>
      <c r="O106" s="223">
        <v>85.9</v>
      </c>
      <c r="P106" s="223">
        <v>85.9</v>
      </c>
      <c r="Q106" s="223">
        <v>85.9</v>
      </c>
      <c r="R106" s="223">
        <v>85.9</v>
      </c>
      <c r="S106" s="223">
        <v>85.9</v>
      </c>
      <c r="T106" s="223">
        <v>85.9</v>
      </c>
      <c r="U106" s="223">
        <v>85.9</v>
      </c>
      <c r="V106" s="223">
        <v>105.9</v>
      </c>
      <c r="W106" s="223">
        <v>105.9</v>
      </c>
      <c r="X106" s="223">
        <v>105.9</v>
      </c>
      <c r="Y106" s="223">
        <v>105.9</v>
      </c>
      <c r="Z106" s="223">
        <v>105.9</v>
      </c>
      <c r="AA106" s="223">
        <v>105.9</v>
      </c>
      <c r="AB106" s="223">
        <v>105.9</v>
      </c>
      <c r="AC106" s="223">
        <v>100.9</v>
      </c>
      <c r="AD106" s="223">
        <v>100.9</v>
      </c>
      <c r="AE106" s="223">
        <v>100.9</v>
      </c>
      <c r="AF106" s="223">
        <v>100.9</v>
      </c>
      <c r="AG106" s="46"/>
    </row>
    <row r="107" spans="1:33" x14ac:dyDescent="0.25">
      <c r="A107" s="17"/>
      <c r="B107" s="28"/>
      <c r="C107" s="15"/>
      <c r="D107" s="15"/>
      <c r="E107" s="15"/>
      <c r="F107" s="15"/>
      <c r="G107" s="15"/>
      <c r="H107" s="15"/>
      <c r="I107" s="15"/>
      <c r="J107" s="15"/>
      <c r="K107" s="220"/>
      <c r="L107" s="220"/>
      <c r="M107" s="220"/>
      <c r="N107" s="220"/>
      <c r="O107" s="220"/>
      <c r="P107" s="225"/>
      <c r="Q107" s="225"/>
      <c r="R107" s="220"/>
      <c r="S107" s="220"/>
      <c r="T107" s="220"/>
      <c r="U107" s="220"/>
      <c r="V107" s="220"/>
      <c r="W107" s="220"/>
      <c r="X107" s="220"/>
      <c r="Y107" s="220"/>
      <c r="Z107" s="220"/>
      <c r="AA107" s="220"/>
      <c r="AB107" s="220"/>
      <c r="AC107" s="220"/>
      <c r="AD107" s="220"/>
      <c r="AE107" s="220"/>
      <c r="AF107" s="220"/>
      <c r="AG107" s="15"/>
    </row>
    <row r="108" spans="1:33" x14ac:dyDescent="0.25">
      <c r="A108" s="17"/>
      <c r="B108" s="42" t="s">
        <v>36</v>
      </c>
      <c r="C108" s="19">
        <f t="shared" ref="C108:U108" si="125">+SUM(C109:C110)</f>
        <v>6833</v>
      </c>
      <c r="D108" s="19">
        <f t="shared" si="125"/>
        <v>6813</v>
      </c>
      <c r="E108" s="19">
        <f t="shared" si="125"/>
        <v>6869.8</v>
      </c>
      <c r="F108" s="19">
        <f t="shared" si="125"/>
        <v>6854.5</v>
      </c>
      <c r="G108" s="19">
        <f t="shared" si="125"/>
        <v>5275.4</v>
      </c>
      <c r="H108" s="19">
        <f t="shared" si="125"/>
        <v>5320.5</v>
      </c>
      <c r="I108" s="19">
        <f t="shared" si="125"/>
        <v>5213.5</v>
      </c>
      <c r="J108" s="19">
        <f t="shared" si="125"/>
        <v>5269.1</v>
      </c>
      <c r="K108" s="19">
        <f t="shared" si="125"/>
        <v>5289.4</v>
      </c>
      <c r="L108" s="19">
        <f t="shared" si="125"/>
        <v>5344.3</v>
      </c>
      <c r="M108" s="19">
        <f t="shared" si="125"/>
        <v>5334.6</v>
      </c>
      <c r="N108" s="19">
        <f t="shared" si="125"/>
        <v>5398.1</v>
      </c>
      <c r="O108" s="19">
        <f t="shared" si="125"/>
        <v>5289.3</v>
      </c>
      <c r="P108" s="19">
        <f t="shared" si="125"/>
        <v>5284.3</v>
      </c>
      <c r="Q108" s="19">
        <f t="shared" si="125"/>
        <v>5284.5</v>
      </c>
      <c r="R108" s="19">
        <f t="shared" si="125"/>
        <v>5283.8</v>
      </c>
      <c r="S108" s="19">
        <f t="shared" si="125"/>
        <v>5461</v>
      </c>
      <c r="T108" s="19">
        <f t="shared" si="125"/>
        <v>5474</v>
      </c>
      <c r="U108" s="19">
        <f t="shared" si="125"/>
        <v>5393.5</v>
      </c>
      <c r="V108" s="19">
        <f t="shared" ref="V108" si="126">+SUM(V109:V110)</f>
        <v>5410.1</v>
      </c>
      <c r="W108" s="223">
        <f t="shared" ref="W108:AF108" si="127">+SUM(W109:W110)</f>
        <v>5391.9</v>
      </c>
      <c r="X108" s="223">
        <f t="shared" si="127"/>
        <v>5371</v>
      </c>
      <c r="Y108" s="223">
        <f t="shared" si="127"/>
        <v>5398</v>
      </c>
      <c r="Z108" s="223">
        <f t="shared" si="127"/>
        <v>5487.7999999999993</v>
      </c>
      <c r="AA108" s="223">
        <f t="shared" si="127"/>
        <v>5307.3</v>
      </c>
      <c r="AB108" s="223">
        <f t="shared" ref="AB108:AE108" si="128">+SUM(AB109:AB110)</f>
        <v>5289.1</v>
      </c>
      <c r="AC108" s="223">
        <f t="shared" si="128"/>
        <v>5238.7999999999993</v>
      </c>
      <c r="AD108" s="223">
        <f t="shared" si="128"/>
        <v>5256.6</v>
      </c>
      <c r="AE108" s="223">
        <f t="shared" si="128"/>
        <v>5185.1000000000004</v>
      </c>
      <c r="AF108" s="223">
        <f t="shared" si="127"/>
        <v>5053.3</v>
      </c>
      <c r="AG108" s="46">
        <f>+AF108/$AF$10</f>
        <v>1.471038162921268E-2</v>
      </c>
    </row>
    <row r="109" spans="1:33" x14ac:dyDescent="0.25">
      <c r="A109" s="17"/>
      <c r="B109" s="36" t="s">
        <v>360</v>
      </c>
      <c r="C109" s="19">
        <v>3607</v>
      </c>
      <c r="D109" s="19">
        <v>3576.5</v>
      </c>
      <c r="E109" s="19">
        <v>3558.3</v>
      </c>
      <c r="F109" s="19">
        <v>3549.1</v>
      </c>
      <c r="G109" s="19">
        <v>1935</v>
      </c>
      <c r="H109" s="19">
        <v>1955.6</v>
      </c>
      <c r="I109" s="19">
        <v>1926.9</v>
      </c>
      <c r="J109" s="19">
        <v>1930.7</v>
      </c>
      <c r="K109" s="223">
        <v>1915.2</v>
      </c>
      <c r="L109" s="223">
        <v>1936.7</v>
      </c>
      <c r="M109" s="223">
        <v>1918.3</v>
      </c>
      <c r="N109" s="223">
        <v>1941.3</v>
      </c>
      <c r="O109" s="223">
        <v>1933.2</v>
      </c>
      <c r="P109" s="223">
        <v>1928.7</v>
      </c>
      <c r="Q109" s="223">
        <v>1930.8</v>
      </c>
      <c r="R109" s="223">
        <v>1926.3</v>
      </c>
      <c r="S109" s="223">
        <v>2110.5</v>
      </c>
      <c r="T109" s="223">
        <v>2123.1999999999998</v>
      </c>
      <c r="U109" s="223">
        <v>2184.4</v>
      </c>
      <c r="V109" s="223">
        <v>2200.1</v>
      </c>
      <c r="W109" s="223">
        <v>2180.6</v>
      </c>
      <c r="X109" s="223">
        <v>2179.1</v>
      </c>
      <c r="Y109" s="223">
        <v>2206.6999999999998</v>
      </c>
      <c r="Z109" s="223">
        <v>2240.1999999999998</v>
      </c>
      <c r="AA109" s="223">
        <v>2225.5</v>
      </c>
      <c r="AB109" s="223">
        <v>2208.6999999999998</v>
      </c>
      <c r="AC109" s="223">
        <v>2155.6</v>
      </c>
      <c r="AD109" s="223">
        <v>2191.1999999999998</v>
      </c>
      <c r="AE109" s="223">
        <v>2126.1</v>
      </c>
      <c r="AF109" s="223">
        <v>1987.7</v>
      </c>
      <c r="AG109" s="46"/>
    </row>
    <row r="110" spans="1:33" x14ac:dyDescent="0.25">
      <c r="A110" s="17"/>
      <c r="B110" s="36" t="s">
        <v>177</v>
      </c>
      <c r="C110" s="19">
        <v>3226</v>
      </c>
      <c r="D110" s="19">
        <v>3236.5</v>
      </c>
      <c r="E110" s="19">
        <v>3311.5</v>
      </c>
      <c r="F110" s="19">
        <v>3305.4</v>
      </c>
      <c r="G110" s="19">
        <v>3340.4</v>
      </c>
      <c r="H110" s="19">
        <v>3364.9</v>
      </c>
      <c r="I110" s="19">
        <v>3286.6</v>
      </c>
      <c r="J110" s="19">
        <v>3338.4</v>
      </c>
      <c r="K110" s="223">
        <v>3374.2</v>
      </c>
      <c r="L110" s="223">
        <v>3407.6</v>
      </c>
      <c r="M110" s="223">
        <v>3416.3</v>
      </c>
      <c r="N110" s="223">
        <v>3456.8</v>
      </c>
      <c r="O110" s="223">
        <v>3356.1</v>
      </c>
      <c r="P110" s="223">
        <v>3355.6</v>
      </c>
      <c r="Q110" s="223">
        <v>3353.7</v>
      </c>
      <c r="R110" s="223">
        <v>3357.5</v>
      </c>
      <c r="S110" s="223">
        <v>3350.5</v>
      </c>
      <c r="T110" s="223">
        <v>3350.8</v>
      </c>
      <c r="U110" s="223">
        <v>3209.1</v>
      </c>
      <c r="V110" s="223">
        <v>3210</v>
      </c>
      <c r="W110" s="223">
        <v>3211.3</v>
      </c>
      <c r="X110" s="223">
        <v>3191.9</v>
      </c>
      <c r="Y110" s="223">
        <v>3191.3</v>
      </c>
      <c r="Z110" s="223">
        <v>3247.6</v>
      </c>
      <c r="AA110" s="223">
        <v>3081.8</v>
      </c>
      <c r="AB110" s="223">
        <v>3080.4</v>
      </c>
      <c r="AC110" s="223">
        <v>3083.2</v>
      </c>
      <c r="AD110" s="223">
        <v>3065.4</v>
      </c>
      <c r="AE110" s="223">
        <v>3059</v>
      </c>
      <c r="AF110" s="223">
        <v>3065.6</v>
      </c>
      <c r="AG110" s="46"/>
    </row>
    <row r="111" spans="1:33" x14ac:dyDescent="0.25">
      <c r="A111" s="17"/>
      <c r="B111" s="42"/>
      <c r="C111" s="16"/>
      <c r="D111" s="16"/>
      <c r="E111" s="16"/>
      <c r="F111" s="16"/>
      <c r="G111" s="16"/>
      <c r="H111" s="16"/>
      <c r="I111" s="16"/>
      <c r="J111" s="16"/>
      <c r="K111" s="221"/>
      <c r="L111" s="221"/>
      <c r="M111" s="221"/>
      <c r="N111" s="221"/>
      <c r="O111" s="221"/>
      <c r="P111" s="221"/>
      <c r="Q111" s="221"/>
      <c r="R111" s="221"/>
      <c r="S111" s="221"/>
      <c r="T111" s="221"/>
      <c r="U111" s="221"/>
      <c r="V111" s="221"/>
      <c r="W111" s="221"/>
      <c r="X111" s="221"/>
      <c r="Y111" s="221"/>
      <c r="Z111" s="221"/>
      <c r="AA111" s="221"/>
      <c r="AB111" s="221"/>
      <c r="AC111" s="221"/>
      <c r="AD111" s="221"/>
      <c r="AE111" s="221"/>
      <c r="AF111" s="221"/>
      <c r="AG111" s="16"/>
    </row>
    <row r="112" spans="1:33" x14ac:dyDescent="0.25">
      <c r="A112" s="17"/>
      <c r="B112" s="216" t="s">
        <v>37</v>
      </c>
      <c r="C112" s="19">
        <v>1219.0999999999999</v>
      </c>
      <c r="D112" s="19">
        <v>1258.5</v>
      </c>
      <c r="E112" s="19">
        <v>1140.9000000000001</v>
      </c>
      <c r="F112" s="19">
        <v>1147.0999999999999</v>
      </c>
      <c r="G112" s="19">
        <v>1127.2</v>
      </c>
      <c r="H112" s="19">
        <v>1187.0999999999999</v>
      </c>
      <c r="I112" s="19">
        <v>1211.5</v>
      </c>
      <c r="J112" s="19">
        <v>945.5</v>
      </c>
      <c r="K112" s="223">
        <v>972</v>
      </c>
      <c r="L112" s="223">
        <v>948.1</v>
      </c>
      <c r="M112" s="223">
        <v>1026</v>
      </c>
      <c r="N112" s="223">
        <v>2284</v>
      </c>
      <c r="O112" s="223">
        <v>2267.8000000000002</v>
      </c>
      <c r="P112" s="223">
        <v>2127.3000000000002</v>
      </c>
      <c r="Q112" s="223">
        <v>2064.4</v>
      </c>
      <c r="R112" s="223">
        <v>2025.6000000000001</v>
      </c>
      <c r="S112" s="223">
        <v>1988.7</v>
      </c>
      <c r="T112" s="223">
        <v>1934</v>
      </c>
      <c r="U112" s="223">
        <v>1906.8</v>
      </c>
      <c r="V112" s="223">
        <v>1879.2</v>
      </c>
      <c r="W112" s="223">
        <v>1899.2</v>
      </c>
      <c r="X112" s="223">
        <v>1860.7</v>
      </c>
      <c r="Y112" s="223">
        <v>1820.8</v>
      </c>
      <c r="Z112" s="223">
        <v>2028.8</v>
      </c>
      <c r="AA112" s="223">
        <v>1982</v>
      </c>
      <c r="AB112" s="223">
        <v>1940.5</v>
      </c>
      <c r="AC112" s="223">
        <v>1895.8999999999999</v>
      </c>
      <c r="AD112" s="223">
        <v>1892.8000000000002</v>
      </c>
      <c r="AE112" s="223">
        <v>1858.7</v>
      </c>
      <c r="AF112" s="223">
        <v>1829.8</v>
      </c>
      <c r="AG112" s="46">
        <f>+AF112/$AF$10</f>
        <v>5.3266293917110328E-3</v>
      </c>
    </row>
    <row r="113" spans="1:33" x14ac:dyDescent="0.25">
      <c r="A113" s="17"/>
      <c r="B113" s="41"/>
      <c r="C113" s="15"/>
      <c r="D113" s="15"/>
      <c r="E113" s="15"/>
      <c r="F113" s="15"/>
      <c r="G113" s="15"/>
      <c r="H113" s="15"/>
      <c r="I113" s="19"/>
      <c r="J113" s="19"/>
      <c r="K113" s="223"/>
      <c r="L113" s="223"/>
      <c r="M113" s="223"/>
      <c r="N113" s="223"/>
      <c r="O113" s="223"/>
      <c r="P113" s="223"/>
      <c r="Q113" s="223"/>
      <c r="R113" s="223"/>
      <c r="S113" s="223"/>
      <c r="T113" s="223"/>
      <c r="U113" s="223"/>
      <c r="V113" s="223"/>
      <c r="W113" s="223"/>
      <c r="X113" s="223"/>
      <c r="Y113" s="223"/>
      <c r="Z113" s="223"/>
      <c r="AA113" s="223"/>
      <c r="AB113" s="223"/>
      <c r="AC113" s="223"/>
      <c r="AD113" s="223"/>
      <c r="AE113" s="223"/>
      <c r="AF113" s="223"/>
      <c r="AG113" s="15"/>
    </row>
    <row r="114" spans="1:33" s="4" customFormat="1" x14ac:dyDescent="0.25">
      <c r="A114" s="17"/>
      <c r="B114" s="42" t="s">
        <v>38</v>
      </c>
      <c r="C114" s="221">
        <f t="shared" ref="C114:U114" si="129">+SUM(C115:C117)</f>
        <v>521.9</v>
      </c>
      <c r="D114" s="221">
        <f t="shared" si="129"/>
        <v>492.4</v>
      </c>
      <c r="E114" s="221">
        <f t="shared" si="129"/>
        <v>345.70000000000005</v>
      </c>
      <c r="F114" s="221">
        <f t="shared" si="129"/>
        <v>354</v>
      </c>
      <c r="G114" s="221">
        <f t="shared" si="129"/>
        <v>360.8</v>
      </c>
      <c r="H114" s="221">
        <f t="shared" si="129"/>
        <v>390.6</v>
      </c>
      <c r="I114" s="221">
        <f t="shared" si="129"/>
        <v>387.8</v>
      </c>
      <c r="J114" s="221">
        <f t="shared" si="129"/>
        <v>289.09999999999997</v>
      </c>
      <c r="K114" s="221">
        <f t="shared" si="129"/>
        <v>304.79999999999995</v>
      </c>
      <c r="L114" s="221">
        <f t="shared" si="129"/>
        <v>308.29999999999995</v>
      </c>
      <c r="M114" s="221">
        <f t="shared" si="129"/>
        <v>320.7</v>
      </c>
      <c r="N114" s="221">
        <f t="shared" si="129"/>
        <v>332.2</v>
      </c>
      <c r="O114" s="221">
        <f t="shared" si="129"/>
        <v>341.20000000000005</v>
      </c>
      <c r="P114" s="221">
        <f t="shared" si="129"/>
        <v>327.7</v>
      </c>
      <c r="Q114" s="221">
        <f t="shared" si="129"/>
        <v>323.09999999999997</v>
      </c>
      <c r="R114" s="221">
        <f t="shared" si="129"/>
        <v>319.89999999999998</v>
      </c>
      <c r="S114" s="221">
        <f t="shared" si="129"/>
        <v>319.5</v>
      </c>
      <c r="T114" s="221">
        <f t="shared" si="129"/>
        <v>315.39999999999998</v>
      </c>
      <c r="U114" s="221">
        <f t="shared" si="129"/>
        <v>311.79999999999995</v>
      </c>
      <c r="V114" s="221">
        <f t="shared" ref="V114" si="130">+SUM(V115:V117)</f>
        <v>310.2</v>
      </c>
      <c r="W114" s="221">
        <f t="shared" ref="W114:AF114" si="131">+SUM(W115:W117)</f>
        <v>308.89999999999998</v>
      </c>
      <c r="X114" s="221">
        <f t="shared" ref="X114:AE114" si="132">+SUM(X115:X117)</f>
        <v>308.89999999999998</v>
      </c>
      <c r="Y114" s="221">
        <f t="shared" si="132"/>
        <v>307.29999999999995</v>
      </c>
      <c r="Z114" s="221">
        <f t="shared" si="132"/>
        <v>306.2</v>
      </c>
      <c r="AA114" s="221">
        <f t="shared" si="132"/>
        <v>305.8</v>
      </c>
      <c r="AB114" s="221">
        <f t="shared" si="132"/>
        <v>308.5</v>
      </c>
      <c r="AC114" s="221">
        <f t="shared" si="132"/>
        <v>313.3</v>
      </c>
      <c r="AD114" s="221">
        <f t="shared" si="132"/>
        <v>320.7</v>
      </c>
      <c r="AE114" s="221">
        <f t="shared" si="132"/>
        <v>331.2</v>
      </c>
      <c r="AF114" s="221">
        <f t="shared" si="131"/>
        <v>338.2</v>
      </c>
      <c r="AG114" s="46">
        <f>+AF114/$AF$10</f>
        <v>9.8451528050971207E-4</v>
      </c>
    </row>
    <row r="115" spans="1:33" s="4" customFormat="1" x14ac:dyDescent="0.25">
      <c r="A115" s="17"/>
      <c r="B115" s="36" t="s">
        <v>39</v>
      </c>
      <c r="C115" s="19">
        <v>130.19999999999999</v>
      </c>
      <c r="D115" s="19">
        <v>123.6</v>
      </c>
      <c r="E115" s="19">
        <v>0</v>
      </c>
      <c r="F115" s="19">
        <v>0</v>
      </c>
      <c r="G115" s="19">
        <v>0</v>
      </c>
      <c r="H115" s="19">
        <v>0</v>
      </c>
      <c r="I115" s="19">
        <v>0</v>
      </c>
      <c r="J115" s="19">
        <v>0</v>
      </c>
      <c r="K115" s="19">
        <v>0</v>
      </c>
      <c r="L115" s="19">
        <v>0</v>
      </c>
      <c r="M115" s="19">
        <v>0</v>
      </c>
      <c r="N115" s="19">
        <v>0</v>
      </c>
      <c r="O115" s="19">
        <v>0</v>
      </c>
      <c r="P115" s="19">
        <v>0</v>
      </c>
      <c r="Q115" s="19">
        <v>0</v>
      </c>
      <c r="R115" s="19">
        <v>0</v>
      </c>
      <c r="S115" s="19">
        <v>0</v>
      </c>
      <c r="T115" s="19">
        <v>0</v>
      </c>
      <c r="U115" s="19">
        <v>0</v>
      </c>
      <c r="V115" s="19">
        <v>0</v>
      </c>
      <c r="W115" s="19">
        <v>0</v>
      </c>
      <c r="X115" s="19">
        <v>0</v>
      </c>
      <c r="Y115" s="19">
        <v>0</v>
      </c>
      <c r="Z115" s="19">
        <v>0</v>
      </c>
      <c r="AA115" s="19">
        <v>0</v>
      </c>
      <c r="AB115" s="19">
        <v>0</v>
      </c>
      <c r="AC115" s="19">
        <v>0</v>
      </c>
      <c r="AD115" s="19">
        <v>0</v>
      </c>
      <c r="AE115" s="19">
        <v>0</v>
      </c>
      <c r="AF115" s="19">
        <v>0</v>
      </c>
      <c r="AG115" s="19"/>
    </row>
    <row r="116" spans="1:33" s="4" customFormat="1" x14ac:dyDescent="0.25">
      <c r="A116" s="17"/>
      <c r="B116" s="36" t="s">
        <v>58</v>
      </c>
      <c r="C116" s="19">
        <v>46.6</v>
      </c>
      <c r="D116" s="19">
        <v>32.6</v>
      </c>
      <c r="E116" s="19">
        <v>32.6</v>
      </c>
      <c r="F116" s="19">
        <v>32.6</v>
      </c>
      <c r="G116" s="19">
        <v>32.6</v>
      </c>
      <c r="H116" s="19">
        <v>32.6</v>
      </c>
      <c r="I116" s="19">
        <v>31.3</v>
      </c>
      <c r="J116" s="19">
        <v>17.899999999999999</v>
      </c>
      <c r="K116" s="223">
        <v>17.899999999999999</v>
      </c>
      <c r="L116" s="223">
        <v>17.899999999999999</v>
      </c>
      <c r="M116" s="223">
        <v>17.899999999999999</v>
      </c>
      <c r="N116" s="223">
        <v>17.899999999999999</v>
      </c>
      <c r="O116" s="223">
        <v>16.600000000000001</v>
      </c>
      <c r="P116" s="223">
        <v>3.7</v>
      </c>
      <c r="Q116" s="223">
        <v>3.7</v>
      </c>
      <c r="R116" s="223">
        <v>3.7</v>
      </c>
      <c r="S116" s="223">
        <v>3.7</v>
      </c>
      <c r="T116" s="223">
        <v>3.7</v>
      </c>
      <c r="U116" s="223">
        <v>2.4</v>
      </c>
      <c r="V116" s="223">
        <v>2.4</v>
      </c>
      <c r="W116" s="223">
        <v>2.4</v>
      </c>
      <c r="X116" s="223">
        <v>2.4</v>
      </c>
      <c r="Y116" s="223">
        <v>2.4</v>
      </c>
      <c r="Z116" s="223">
        <v>1.2</v>
      </c>
      <c r="AA116" s="223">
        <v>1.2</v>
      </c>
      <c r="AB116" s="223">
        <v>1.2</v>
      </c>
      <c r="AC116" s="223">
        <v>1.2</v>
      </c>
      <c r="AD116" s="223">
        <v>1.2</v>
      </c>
      <c r="AE116" s="223">
        <v>1.2</v>
      </c>
      <c r="AF116" s="223">
        <v>0</v>
      </c>
      <c r="AG116" s="19"/>
    </row>
    <row r="117" spans="1:33" s="4" customFormat="1" x14ac:dyDescent="0.25">
      <c r="A117" s="17"/>
      <c r="B117" s="36" t="s">
        <v>40</v>
      </c>
      <c r="C117" s="19">
        <v>345.1</v>
      </c>
      <c r="D117" s="19">
        <v>336.2</v>
      </c>
      <c r="E117" s="19">
        <v>313.10000000000002</v>
      </c>
      <c r="F117" s="19">
        <v>321.39999999999998</v>
      </c>
      <c r="G117" s="19">
        <v>328.2</v>
      </c>
      <c r="H117" s="19">
        <v>358</v>
      </c>
      <c r="I117" s="19">
        <v>356.5</v>
      </c>
      <c r="J117" s="19">
        <v>271.2</v>
      </c>
      <c r="K117" s="223">
        <v>286.89999999999998</v>
      </c>
      <c r="L117" s="223">
        <v>290.39999999999998</v>
      </c>
      <c r="M117" s="223">
        <v>302.8</v>
      </c>
      <c r="N117" s="223">
        <v>314.3</v>
      </c>
      <c r="O117" s="223">
        <v>324.60000000000002</v>
      </c>
      <c r="P117" s="223">
        <v>324</v>
      </c>
      <c r="Q117" s="223">
        <v>319.39999999999998</v>
      </c>
      <c r="R117" s="223">
        <v>316.2</v>
      </c>
      <c r="S117" s="223">
        <v>315.8</v>
      </c>
      <c r="T117" s="223">
        <v>311.7</v>
      </c>
      <c r="U117" s="223">
        <v>309.39999999999998</v>
      </c>
      <c r="V117" s="223">
        <v>307.8</v>
      </c>
      <c r="W117" s="223">
        <v>306.5</v>
      </c>
      <c r="X117" s="223">
        <v>306.5</v>
      </c>
      <c r="Y117" s="223">
        <v>304.89999999999998</v>
      </c>
      <c r="Z117" s="223">
        <v>305</v>
      </c>
      <c r="AA117" s="223">
        <v>304.60000000000002</v>
      </c>
      <c r="AB117" s="223">
        <v>307.3</v>
      </c>
      <c r="AC117" s="223">
        <v>312.10000000000002</v>
      </c>
      <c r="AD117" s="223">
        <v>319.5</v>
      </c>
      <c r="AE117" s="223">
        <v>330</v>
      </c>
      <c r="AF117" s="223">
        <v>338.2</v>
      </c>
      <c r="AG117" s="19"/>
    </row>
    <row r="118" spans="1:33" x14ac:dyDescent="0.25">
      <c r="A118" s="17"/>
      <c r="B118" s="28"/>
      <c r="C118" s="15"/>
      <c r="D118" s="15"/>
      <c r="E118" s="15"/>
      <c r="F118" s="15"/>
      <c r="G118" s="15"/>
      <c r="H118" s="15"/>
      <c r="I118" s="15"/>
      <c r="J118" s="15"/>
      <c r="K118" s="220"/>
      <c r="L118" s="220"/>
      <c r="M118" s="220"/>
      <c r="N118" s="220"/>
      <c r="O118" s="220"/>
      <c r="P118" s="225"/>
      <c r="Q118" s="225"/>
      <c r="R118" s="220"/>
      <c r="S118" s="220"/>
      <c r="T118" s="220"/>
      <c r="U118" s="220"/>
      <c r="V118" s="220"/>
      <c r="W118" s="220"/>
      <c r="X118" s="220"/>
      <c r="Y118" s="220"/>
      <c r="Z118" s="220"/>
      <c r="AA118" s="220"/>
      <c r="AB118" s="220"/>
      <c r="AC118" s="220"/>
      <c r="AD118" s="220"/>
      <c r="AE118" s="220"/>
      <c r="AF118" s="220"/>
      <c r="AG118" s="15"/>
    </row>
    <row r="119" spans="1:33" x14ac:dyDescent="0.25">
      <c r="A119" s="17"/>
      <c r="B119" s="42" t="s">
        <v>41</v>
      </c>
      <c r="C119" s="19">
        <v>923.9</v>
      </c>
      <c r="D119" s="19">
        <v>902.6</v>
      </c>
      <c r="E119" s="19">
        <v>871.6</v>
      </c>
      <c r="F119" s="19">
        <v>857.6</v>
      </c>
      <c r="G119" s="19">
        <v>843</v>
      </c>
      <c r="H119" s="19">
        <v>831.2</v>
      </c>
      <c r="I119" s="19">
        <v>860.6</v>
      </c>
      <c r="J119" s="19">
        <v>827.3</v>
      </c>
      <c r="K119" s="223">
        <v>811.5</v>
      </c>
      <c r="L119" s="223">
        <v>2395.3000000000002</v>
      </c>
      <c r="M119" s="223">
        <v>2394</v>
      </c>
      <c r="N119" s="223">
        <v>2397.1</v>
      </c>
      <c r="O119" s="223">
        <v>2373.1</v>
      </c>
      <c r="P119" s="223">
        <v>2343.6999999999998</v>
      </c>
      <c r="Q119" s="223">
        <v>2306.6999999999998</v>
      </c>
      <c r="R119" s="223">
        <v>2278</v>
      </c>
      <c r="S119" s="223">
        <v>2257.8000000000002</v>
      </c>
      <c r="T119" s="223">
        <v>2231.6</v>
      </c>
      <c r="U119" s="223">
        <v>2215.4</v>
      </c>
      <c r="V119" s="223">
        <v>2191.4</v>
      </c>
      <c r="W119" s="223">
        <v>2161.3000000000002</v>
      </c>
      <c r="X119" s="223">
        <v>2138.3000000000002</v>
      </c>
      <c r="Y119" s="223">
        <v>1931.8</v>
      </c>
      <c r="Z119" s="223">
        <v>1920</v>
      </c>
      <c r="AA119" s="223">
        <v>1896.3</v>
      </c>
      <c r="AB119" s="223">
        <v>1876.2</v>
      </c>
      <c r="AC119" s="223">
        <v>1859.9</v>
      </c>
      <c r="AD119" s="223">
        <v>1836.4</v>
      </c>
      <c r="AE119" s="223">
        <v>1827.1</v>
      </c>
      <c r="AF119" s="223">
        <v>1815</v>
      </c>
      <c r="AG119" s="46">
        <f>+AF119/$AF$10</f>
        <v>5.2835459317715182E-3</v>
      </c>
    </row>
    <row r="120" spans="1:33" x14ac:dyDescent="0.25">
      <c r="A120" s="17"/>
      <c r="B120" s="42"/>
      <c r="C120" s="19"/>
      <c r="D120" s="19"/>
      <c r="E120" s="19"/>
      <c r="F120" s="19"/>
      <c r="G120" s="19"/>
      <c r="H120" s="19"/>
      <c r="I120" s="19"/>
      <c r="J120" s="19"/>
      <c r="K120" s="223"/>
      <c r="L120" s="223"/>
      <c r="M120" s="223"/>
      <c r="N120" s="223"/>
      <c r="O120" s="223"/>
      <c r="P120" s="223"/>
      <c r="Q120" s="223"/>
      <c r="R120" s="223"/>
      <c r="S120" s="223"/>
      <c r="T120" s="223"/>
      <c r="U120" s="223"/>
      <c r="V120" s="223"/>
      <c r="W120" s="223"/>
      <c r="X120" s="223"/>
      <c r="Y120" s="223"/>
      <c r="Z120" s="223"/>
      <c r="AA120" s="223"/>
      <c r="AB120" s="223"/>
      <c r="AC120" s="223"/>
      <c r="AD120" s="223"/>
      <c r="AE120" s="223"/>
      <c r="AF120" s="223"/>
      <c r="AG120" s="19"/>
    </row>
    <row r="121" spans="1:33" ht="15.6" x14ac:dyDescent="0.3">
      <c r="A121" s="17"/>
      <c r="B121" s="30" t="s">
        <v>42</v>
      </c>
      <c r="C121" s="14">
        <v>2476</v>
      </c>
      <c r="D121" s="14">
        <v>2261.6</v>
      </c>
      <c r="E121" s="14">
        <v>1840.7</v>
      </c>
      <c r="F121" s="14">
        <v>1692.8</v>
      </c>
      <c r="G121" s="14">
        <v>1421.9</v>
      </c>
      <c r="H121" s="14">
        <v>1088.4000000000001</v>
      </c>
      <c r="I121" s="14">
        <v>848</v>
      </c>
      <c r="J121" s="14">
        <v>629.70000000000005</v>
      </c>
      <c r="K121" s="219">
        <v>585.5</v>
      </c>
      <c r="L121" s="219">
        <v>493.9</v>
      </c>
      <c r="M121" s="219">
        <v>359.2</v>
      </c>
      <c r="N121" s="219">
        <v>4841.8</v>
      </c>
      <c r="O121" s="219">
        <v>4840</v>
      </c>
      <c r="P121" s="219">
        <v>6180.9</v>
      </c>
      <c r="Q121" s="219">
        <v>7577.2</v>
      </c>
      <c r="R121" s="219">
        <v>7511.8</v>
      </c>
      <c r="S121" s="219">
        <v>7685.9</v>
      </c>
      <c r="T121" s="219">
        <v>7476.4</v>
      </c>
      <c r="U121" s="219">
        <v>7284.1</v>
      </c>
      <c r="V121" s="219">
        <v>7640.7</v>
      </c>
      <c r="W121" s="219">
        <v>8030.9</v>
      </c>
      <c r="X121" s="219">
        <v>7101.5</v>
      </c>
      <c r="Y121" s="219">
        <v>6842.2</v>
      </c>
      <c r="Z121" s="219">
        <v>6610.6</v>
      </c>
      <c r="AA121" s="219">
        <v>6371.8</v>
      </c>
      <c r="AB121" s="219">
        <v>6192.6</v>
      </c>
      <c r="AC121" s="219">
        <v>6047.2</v>
      </c>
      <c r="AD121" s="219">
        <v>5945.7</v>
      </c>
      <c r="AE121" s="219">
        <v>5874.7</v>
      </c>
      <c r="AF121" s="219">
        <v>5810.8</v>
      </c>
      <c r="AG121" s="45">
        <f>+AF121/$AF$10</f>
        <v>1.6915497906522282E-2</v>
      </c>
    </row>
    <row r="122" spans="1:33" x14ac:dyDescent="0.25">
      <c r="A122" s="17"/>
      <c r="B122" s="42"/>
      <c r="C122" s="22"/>
      <c r="D122" s="22"/>
      <c r="E122" s="22"/>
      <c r="F122" s="22"/>
      <c r="G122" s="22"/>
      <c r="H122" s="22"/>
      <c r="I122" s="22"/>
      <c r="J122" s="22"/>
      <c r="K122" s="226"/>
      <c r="L122" s="226"/>
      <c r="M122" s="226"/>
      <c r="N122" s="226"/>
      <c r="O122" s="226"/>
      <c r="P122" s="226"/>
      <c r="Q122" s="226"/>
      <c r="R122" s="226"/>
      <c r="S122" s="226"/>
      <c r="T122" s="226"/>
      <c r="U122" s="226"/>
      <c r="V122" s="226"/>
      <c r="W122" s="226"/>
      <c r="X122" s="226"/>
      <c r="Y122" s="226"/>
      <c r="Z122" s="226"/>
      <c r="AA122" s="226"/>
      <c r="AB122" s="226"/>
      <c r="AC122" s="226"/>
      <c r="AD122" s="226"/>
      <c r="AE122" s="226"/>
      <c r="AF122" s="226"/>
      <c r="AG122" s="22"/>
    </row>
    <row r="123" spans="1:33" ht="15.6" x14ac:dyDescent="0.3">
      <c r="A123" s="17"/>
      <c r="B123" s="332" t="s">
        <v>226</v>
      </c>
      <c r="C123" s="351">
        <f>+C125+C132+C134+C127+C129</f>
        <v>39654.500000000015</v>
      </c>
      <c r="D123" s="351">
        <f>+D125+D132+D134+D127+D129</f>
        <v>36097.200000000012</v>
      </c>
      <c r="E123" s="351">
        <f t="shared" ref="E123:H123" si="133">+E125+E132+E134</f>
        <v>34101.800000000003</v>
      </c>
      <c r="F123" s="351">
        <f t="shared" si="133"/>
        <v>33361.899999999994</v>
      </c>
      <c r="G123" s="351">
        <f t="shared" si="133"/>
        <v>32477.1</v>
      </c>
      <c r="H123" s="351">
        <f t="shared" si="133"/>
        <v>33844.5</v>
      </c>
      <c r="I123" s="351">
        <f t="shared" ref="I123:K123" si="134">+I125+I132+I134</f>
        <v>35568.800000000003</v>
      </c>
      <c r="J123" s="351">
        <f t="shared" si="134"/>
        <v>14318.1</v>
      </c>
      <c r="K123" s="352">
        <f t="shared" si="134"/>
        <v>15238.8</v>
      </c>
      <c r="L123" s="352">
        <v>15549.1</v>
      </c>
      <c r="M123" s="352">
        <v>17006.8</v>
      </c>
      <c r="N123" s="352">
        <v>19364.7</v>
      </c>
      <c r="O123" s="352">
        <f t="shared" ref="O123:S123" si="135">+O125+O132+O134+O127+O129</f>
        <v>19714.699999999997</v>
      </c>
      <c r="P123" s="352">
        <f t="shared" si="135"/>
        <v>18805.399999999998</v>
      </c>
      <c r="Q123" s="352">
        <f t="shared" si="135"/>
        <v>17340.7</v>
      </c>
      <c r="R123" s="352">
        <f t="shared" si="135"/>
        <v>21679.4</v>
      </c>
      <c r="S123" s="352">
        <f t="shared" si="135"/>
        <v>22061.9</v>
      </c>
      <c r="T123" s="352">
        <f t="shared" ref="T123:U123" si="136">+T125+T132+T134+T127+T129</f>
        <v>23268.1</v>
      </c>
      <c r="U123" s="352">
        <f t="shared" si="136"/>
        <v>25202.799999999999</v>
      </c>
      <c r="V123" s="352">
        <f t="shared" ref="V123:AF123" si="137">+V125+V132+V134+V127+V129</f>
        <v>25977.799999999996</v>
      </c>
      <c r="W123" s="352">
        <f t="shared" ref="W123:AE123" si="138">+W125+W132+W134+W127+W129</f>
        <v>25871.4</v>
      </c>
      <c r="X123" s="352">
        <f t="shared" si="138"/>
        <v>24983.1</v>
      </c>
      <c r="Y123" s="352">
        <f t="shared" si="138"/>
        <v>23202.1</v>
      </c>
      <c r="Z123" s="352">
        <f t="shared" si="138"/>
        <v>22614.3</v>
      </c>
      <c r="AA123" s="352">
        <f t="shared" si="138"/>
        <v>22346.5</v>
      </c>
      <c r="AB123" s="352">
        <f t="shared" si="138"/>
        <v>21529.1</v>
      </c>
      <c r="AC123" s="352">
        <f t="shared" si="138"/>
        <v>22713</v>
      </c>
      <c r="AD123" s="352">
        <f t="shared" si="138"/>
        <v>22177.7</v>
      </c>
      <c r="AE123" s="352">
        <f t="shared" si="138"/>
        <v>21574.6</v>
      </c>
      <c r="AF123" s="352">
        <f t="shared" si="137"/>
        <v>22997.7</v>
      </c>
      <c r="AG123" s="327">
        <f>+AF123/$AF$10</f>
        <v>6.6947330179119482E-2</v>
      </c>
    </row>
    <row r="124" spans="1:33" x14ac:dyDescent="0.25">
      <c r="A124" s="17"/>
      <c r="B124" s="41"/>
      <c r="C124" s="10"/>
      <c r="D124" s="10"/>
      <c r="E124" s="10"/>
      <c r="F124" s="10"/>
      <c r="G124" s="10"/>
      <c r="H124" s="10"/>
      <c r="I124" s="10"/>
      <c r="J124" s="10"/>
      <c r="K124" s="217"/>
      <c r="L124" s="217"/>
      <c r="M124" s="217"/>
      <c r="N124" s="217"/>
      <c r="O124" s="217"/>
      <c r="P124" s="256"/>
      <c r="Q124" s="256"/>
      <c r="R124" s="217"/>
      <c r="S124" s="217"/>
      <c r="T124" s="217"/>
      <c r="U124" s="217"/>
      <c r="V124" s="217"/>
      <c r="W124" s="217"/>
      <c r="X124" s="217"/>
      <c r="Y124" s="217"/>
      <c r="Z124" s="217"/>
      <c r="AA124" s="217"/>
      <c r="AB124" s="217"/>
      <c r="AC124" s="217"/>
      <c r="AD124" s="217"/>
      <c r="AE124" s="217"/>
      <c r="AF124" s="217"/>
      <c r="AG124" s="10"/>
    </row>
    <row r="125" spans="1:33" x14ac:dyDescent="0.25">
      <c r="A125" s="17"/>
      <c r="B125" s="42" t="s">
        <v>43</v>
      </c>
      <c r="C125" s="19">
        <v>11098.4</v>
      </c>
      <c r="D125" s="19">
        <v>10629.4</v>
      </c>
      <c r="E125" s="19">
        <v>9755.4</v>
      </c>
      <c r="F125" s="19">
        <v>9730.2999999999993</v>
      </c>
      <c r="G125" s="19">
        <v>9782.2999999999993</v>
      </c>
      <c r="H125" s="19">
        <v>10755</v>
      </c>
      <c r="I125" s="19">
        <v>10611.8</v>
      </c>
      <c r="J125" s="19">
        <v>7880.3</v>
      </c>
      <c r="K125" s="223">
        <v>8148.8</v>
      </c>
      <c r="L125" s="223">
        <v>7923.3</v>
      </c>
      <c r="M125" s="223">
        <v>9041.1</v>
      </c>
      <c r="N125" s="223">
        <v>9395.2999999999993</v>
      </c>
      <c r="O125" s="223">
        <v>9294.2000000000007</v>
      </c>
      <c r="P125" s="223">
        <v>9246.9</v>
      </c>
      <c r="Q125" s="223">
        <v>9248.2000000000007</v>
      </c>
      <c r="R125" s="223">
        <v>9915.2000000000007</v>
      </c>
      <c r="S125" s="223">
        <v>9308.7999999999993</v>
      </c>
      <c r="T125" s="223">
        <v>9055.1</v>
      </c>
      <c r="U125" s="223">
        <v>10481.6</v>
      </c>
      <c r="V125" s="223">
        <v>10218.799999999999</v>
      </c>
      <c r="W125" s="223">
        <v>10167.1</v>
      </c>
      <c r="X125" s="223">
        <v>8990.4</v>
      </c>
      <c r="Y125" s="223">
        <v>8662.1</v>
      </c>
      <c r="Z125" s="223">
        <v>8368.9</v>
      </c>
      <c r="AA125" s="223">
        <v>8066.6</v>
      </c>
      <c r="AB125" s="223">
        <v>7839.7</v>
      </c>
      <c r="AC125" s="223">
        <v>9123.2000000000007</v>
      </c>
      <c r="AD125" s="223">
        <v>9558</v>
      </c>
      <c r="AE125" s="223">
        <v>9443.9</v>
      </c>
      <c r="AF125" s="223">
        <v>9341.2000000000007</v>
      </c>
      <c r="AG125" s="46">
        <f>+AF125/$AF$10</f>
        <v>2.719264972885075E-2</v>
      </c>
    </row>
    <row r="126" spans="1:33" x14ac:dyDescent="0.25">
      <c r="A126" s="17"/>
      <c r="B126" s="42"/>
      <c r="C126" s="15"/>
      <c r="D126" s="15"/>
      <c r="E126" s="15"/>
      <c r="F126" s="15"/>
      <c r="G126" s="15"/>
      <c r="H126" s="15"/>
      <c r="I126" s="15"/>
      <c r="J126" s="15"/>
      <c r="K126" s="220"/>
      <c r="L126" s="220"/>
      <c r="M126" s="220"/>
      <c r="N126" s="220"/>
      <c r="O126" s="220"/>
      <c r="P126" s="225"/>
      <c r="Q126" s="225"/>
      <c r="R126" s="220"/>
      <c r="S126" s="220"/>
      <c r="T126" s="220"/>
      <c r="U126" s="220"/>
      <c r="V126" s="220"/>
      <c r="W126" s="220"/>
      <c r="X126" s="220"/>
      <c r="Y126" s="220"/>
      <c r="Z126" s="220"/>
      <c r="AA126" s="220"/>
      <c r="AB126" s="220"/>
      <c r="AC126" s="220"/>
      <c r="AD126" s="220"/>
      <c r="AE126" s="220"/>
      <c r="AF126" s="220"/>
      <c r="AG126" s="15"/>
    </row>
    <row r="127" spans="1:33" x14ac:dyDescent="0.25">
      <c r="A127" s="17"/>
      <c r="B127" s="42" t="s">
        <v>37</v>
      </c>
      <c r="C127" s="15">
        <v>0</v>
      </c>
      <c r="D127" s="15">
        <v>0</v>
      </c>
      <c r="E127" s="15">
        <v>0</v>
      </c>
      <c r="F127" s="15">
        <v>0</v>
      </c>
      <c r="G127" s="15">
        <v>0</v>
      </c>
      <c r="H127" s="15">
        <v>0</v>
      </c>
      <c r="I127" s="15">
        <v>0</v>
      </c>
      <c r="J127" s="15">
        <v>0</v>
      </c>
      <c r="K127" s="15">
        <v>0</v>
      </c>
      <c r="L127" s="220">
        <v>502.3</v>
      </c>
      <c r="M127" s="220">
        <v>501.1</v>
      </c>
      <c r="N127" s="220">
        <v>500.9</v>
      </c>
      <c r="O127" s="220">
        <v>497.3</v>
      </c>
      <c r="P127" s="225">
        <v>482.3</v>
      </c>
      <c r="Q127" s="225">
        <v>465.3</v>
      </c>
      <c r="R127" s="19">
        <v>0</v>
      </c>
      <c r="S127" s="19">
        <v>0</v>
      </c>
      <c r="T127" s="19">
        <v>0</v>
      </c>
      <c r="U127" s="19">
        <v>0</v>
      </c>
      <c r="V127" s="19">
        <v>0</v>
      </c>
      <c r="W127" s="19">
        <v>0</v>
      </c>
      <c r="X127" s="19">
        <v>0</v>
      </c>
      <c r="Y127" s="19">
        <v>0</v>
      </c>
      <c r="Z127" s="19">
        <v>0</v>
      </c>
      <c r="AA127" s="19">
        <v>0</v>
      </c>
      <c r="AB127" s="19">
        <v>0</v>
      </c>
      <c r="AC127" s="19">
        <v>0</v>
      </c>
      <c r="AD127" s="19">
        <v>0</v>
      </c>
      <c r="AE127" s="19">
        <v>0</v>
      </c>
      <c r="AF127" s="19">
        <v>0</v>
      </c>
      <c r="AG127" s="46">
        <f>+AF127/$AF$10</f>
        <v>0</v>
      </c>
    </row>
    <row r="128" spans="1:33" x14ac:dyDescent="0.25">
      <c r="A128" s="17"/>
      <c r="B128" s="42"/>
      <c r="C128" s="15"/>
      <c r="D128" s="15"/>
      <c r="E128" s="15"/>
      <c r="F128" s="15"/>
      <c r="G128" s="15"/>
      <c r="H128" s="15"/>
      <c r="I128" s="15"/>
      <c r="J128" s="15"/>
      <c r="K128" s="220"/>
      <c r="L128" s="220"/>
      <c r="M128" s="220"/>
      <c r="N128" s="220"/>
      <c r="O128" s="220"/>
      <c r="P128" s="225"/>
      <c r="Q128" s="225"/>
      <c r="R128" s="220"/>
      <c r="S128" s="220"/>
      <c r="T128" s="220"/>
      <c r="U128" s="220"/>
      <c r="V128" s="220"/>
      <c r="W128" s="220"/>
      <c r="X128" s="220"/>
      <c r="Y128" s="220"/>
      <c r="Z128" s="220"/>
      <c r="AA128" s="220"/>
      <c r="AB128" s="220"/>
      <c r="AC128" s="220"/>
      <c r="AD128" s="220"/>
      <c r="AE128" s="220"/>
      <c r="AF128" s="220"/>
      <c r="AG128" s="15"/>
    </row>
    <row r="129" spans="1:33" x14ac:dyDescent="0.25">
      <c r="A129" s="17"/>
      <c r="B129" s="42" t="s">
        <v>38</v>
      </c>
      <c r="C129" s="19">
        <f>+C130</f>
        <v>1034.2000000000116</v>
      </c>
      <c r="D129" s="19">
        <f t="shared" ref="D129:W129" si="139">+D130</f>
        <v>982.20000000001164</v>
      </c>
      <c r="E129" s="19">
        <f t="shared" si="139"/>
        <v>0</v>
      </c>
      <c r="F129" s="19">
        <f t="shared" si="139"/>
        <v>0</v>
      </c>
      <c r="G129" s="19">
        <f t="shared" si="139"/>
        <v>0</v>
      </c>
      <c r="H129" s="19">
        <f t="shared" si="139"/>
        <v>0</v>
      </c>
      <c r="I129" s="19">
        <f t="shared" si="139"/>
        <v>0</v>
      </c>
      <c r="J129" s="19">
        <f t="shared" si="139"/>
        <v>0</v>
      </c>
      <c r="K129" s="19">
        <f t="shared" si="139"/>
        <v>0</v>
      </c>
      <c r="L129" s="19">
        <f t="shared" si="139"/>
        <v>0</v>
      </c>
      <c r="M129" s="19">
        <f t="shared" si="139"/>
        <v>0</v>
      </c>
      <c r="N129" s="19">
        <f t="shared" si="139"/>
        <v>1290.5999999999999</v>
      </c>
      <c r="O129" s="19">
        <f t="shared" si="139"/>
        <v>1281.3</v>
      </c>
      <c r="P129" s="19">
        <f t="shared" si="139"/>
        <v>1242.5999999999999</v>
      </c>
      <c r="Q129" s="19">
        <f t="shared" si="139"/>
        <v>0</v>
      </c>
      <c r="R129" s="19">
        <f t="shared" si="139"/>
        <v>0</v>
      </c>
      <c r="S129" s="19">
        <f t="shared" si="139"/>
        <v>0</v>
      </c>
      <c r="T129" s="19">
        <f t="shared" si="139"/>
        <v>0</v>
      </c>
      <c r="U129" s="19">
        <f t="shared" si="139"/>
        <v>0</v>
      </c>
      <c r="V129" s="19">
        <f t="shared" si="139"/>
        <v>0</v>
      </c>
      <c r="W129" s="19">
        <f t="shared" si="139"/>
        <v>0</v>
      </c>
      <c r="X129" s="19">
        <v>0</v>
      </c>
      <c r="Y129" s="19">
        <v>0</v>
      </c>
      <c r="Z129" s="19">
        <f t="shared" ref="Z129:AF129" si="140">+Z130</f>
        <v>843.8</v>
      </c>
      <c r="AA129" s="19">
        <f t="shared" si="140"/>
        <v>813.3</v>
      </c>
      <c r="AB129" s="19">
        <f t="shared" si="140"/>
        <v>790.4</v>
      </c>
      <c r="AC129" s="19">
        <f t="shared" si="140"/>
        <v>0</v>
      </c>
      <c r="AD129" s="19">
        <f t="shared" si="140"/>
        <v>0</v>
      </c>
      <c r="AE129" s="19">
        <f t="shared" si="140"/>
        <v>0</v>
      </c>
      <c r="AF129" s="19">
        <f t="shared" si="140"/>
        <v>0</v>
      </c>
      <c r="AG129" s="46">
        <f>+AF129/$AF$10</f>
        <v>0</v>
      </c>
    </row>
    <row r="130" spans="1:33" x14ac:dyDescent="0.25">
      <c r="A130" s="17"/>
      <c r="B130" s="39" t="s">
        <v>215</v>
      </c>
      <c r="C130" s="20">
        <v>1034.2000000000116</v>
      </c>
      <c r="D130" s="20">
        <v>982.20000000001164</v>
      </c>
      <c r="E130" s="20">
        <v>0</v>
      </c>
      <c r="F130" s="20">
        <v>0</v>
      </c>
      <c r="G130" s="20">
        <v>0</v>
      </c>
      <c r="H130" s="20">
        <v>0</v>
      </c>
      <c r="I130" s="20">
        <v>0</v>
      </c>
      <c r="J130" s="20">
        <v>0</v>
      </c>
      <c r="K130" s="20">
        <v>0</v>
      </c>
      <c r="L130" s="20">
        <v>0</v>
      </c>
      <c r="M130" s="20">
        <v>0</v>
      </c>
      <c r="N130" s="224">
        <v>1290.5999999999999</v>
      </c>
      <c r="O130" s="224">
        <v>1281.3</v>
      </c>
      <c r="P130" s="224">
        <v>1242.5999999999999</v>
      </c>
      <c r="Q130" s="20">
        <v>0</v>
      </c>
      <c r="R130" s="20">
        <v>0</v>
      </c>
      <c r="S130" s="20">
        <v>0</v>
      </c>
      <c r="T130" s="20">
        <v>0</v>
      </c>
      <c r="U130" s="20">
        <v>0</v>
      </c>
      <c r="V130" s="20">
        <v>0</v>
      </c>
      <c r="W130" s="20">
        <v>0</v>
      </c>
      <c r="X130" s="20">
        <v>0</v>
      </c>
      <c r="Y130" s="20">
        <v>0</v>
      </c>
      <c r="Z130" s="20">
        <v>843.8</v>
      </c>
      <c r="AA130" s="20">
        <v>813.3</v>
      </c>
      <c r="AB130" s="20">
        <v>790.4</v>
      </c>
      <c r="AC130" s="20">
        <v>0</v>
      </c>
      <c r="AD130" s="20">
        <v>0</v>
      </c>
      <c r="AE130" s="20">
        <v>0</v>
      </c>
      <c r="AF130" s="20">
        <v>0</v>
      </c>
      <c r="AG130" s="15"/>
    </row>
    <row r="131" spans="1:33" x14ac:dyDescent="0.25">
      <c r="A131" s="17"/>
      <c r="B131" s="36"/>
      <c r="C131" s="15"/>
      <c r="D131" s="15"/>
      <c r="E131" s="15"/>
      <c r="F131" s="15"/>
      <c r="G131" s="15"/>
      <c r="H131" s="15"/>
      <c r="I131" s="15"/>
      <c r="J131" s="15"/>
      <c r="K131" s="220"/>
      <c r="L131" s="220"/>
      <c r="M131" s="220"/>
      <c r="N131" s="220"/>
      <c r="O131" s="220"/>
      <c r="P131" s="225"/>
      <c r="Q131" s="225"/>
      <c r="R131" s="220"/>
      <c r="S131" s="220"/>
      <c r="T131" s="220"/>
      <c r="U131" s="220"/>
      <c r="V131" s="220"/>
      <c r="W131" s="220"/>
      <c r="X131" s="220"/>
      <c r="Y131" s="220"/>
      <c r="Z131" s="220"/>
      <c r="AA131" s="220"/>
      <c r="AB131" s="220"/>
      <c r="AC131" s="220"/>
      <c r="AD131" s="220"/>
      <c r="AE131" s="220"/>
      <c r="AF131" s="220"/>
      <c r="AG131" s="15"/>
    </row>
    <row r="132" spans="1:33" x14ac:dyDescent="0.25">
      <c r="A132" s="17"/>
      <c r="B132" s="42" t="s">
        <v>2</v>
      </c>
      <c r="C132" s="19">
        <v>4292.2</v>
      </c>
      <c r="D132" s="19">
        <v>2000</v>
      </c>
      <c r="E132" s="19">
        <v>2000</v>
      </c>
      <c r="F132" s="19">
        <v>2000</v>
      </c>
      <c r="G132" s="19">
        <v>1036.3</v>
      </c>
      <c r="H132" s="19">
        <v>0</v>
      </c>
      <c r="I132" s="19">
        <v>0</v>
      </c>
      <c r="J132" s="19">
        <v>0</v>
      </c>
      <c r="K132" s="19">
        <v>0</v>
      </c>
      <c r="L132" s="19">
        <v>0</v>
      </c>
      <c r="M132" s="19">
        <v>0</v>
      </c>
      <c r="N132" s="19">
        <v>0</v>
      </c>
      <c r="O132" s="19">
        <v>0</v>
      </c>
      <c r="P132" s="19">
        <v>0</v>
      </c>
      <c r="Q132" s="19">
        <v>0</v>
      </c>
      <c r="R132" s="19">
        <v>2162.4</v>
      </c>
      <c r="S132" s="19">
        <v>2275.1</v>
      </c>
      <c r="T132" s="19">
        <v>2359.9</v>
      </c>
      <c r="U132" s="19">
        <v>2626.3</v>
      </c>
      <c r="V132" s="19">
        <v>2612.8000000000002</v>
      </c>
      <c r="W132" s="19">
        <v>2601.9</v>
      </c>
      <c r="X132" s="19">
        <v>2714.3</v>
      </c>
      <c r="Y132" s="19">
        <v>2912.2</v>
      </c>
      <c r="Z132" s="19">
        <v>2842.3</v>
      </c>
      <c r="AA132" s="19">
        <v>2838.6</v>
      </c>
      <c r="AB132" s="19">
        <v>2863.3</v>
      </c>
      <c r="AC132" s="19">
        <v>2908</v>
      </c>
      <c r="AD132" s="19">
        <v>0</v>
      </c>
      <c r="AE132" s="19">
        <v>0</v>
      </c>
      <c r="AF132" s="19">
        <v>0</v>
      </c>
      <c r="AG132" s="46">
        <f>+AF132/$AF$10</f>
        <v>0</v>
      </c>
    </row>
    <row r="133" spans="1:33" x14ac:dyDescent="0.25">
      <c r="A133" s="17"/>
      <c r="B133" s="42"/>
      <c r="C133" s="15"/>
      <c r="D133" s="15"/>
      <c r="E133" s="15"/>
      <c r="F133" s="15"/>
      <c r="G133" s="15"/>
      <c r="H133" s="15"/>
      <c r="I133" s="15"/>
      <c r="J133" s="15"/>
      <c r="K133" s="220"/>
      <c r="L133" s="220"/>
      <c r="M133" s="220"/>
      <c r="N133" s="220"/>
      <c r="O133" s="220"/>
      <c r="P133" s="225"/>
      <c r="Q133" s="225"/>
      <c r="R133" s="220"/>
      <c r="S133" s="220"/>
      <c r="T133" s="220"/>
      <c r="U133" s="220"/>
      <c r="V133" s="220"/>
      <c r="W133" s="220"/>
      <c r="X133" s="220"/>
      <c r="Y133" s="220"/>
      <c r="Z133" s="220"/>
      <c r="AA133" s="220"/>
      <c r="AB133" s="220"/>
      <c r="AC133" s="220"/>
      <c r="AD133" s="220"/>
      <c r="AE133" s="220"/>
      <c r="AF133" s="220"/>
      <c r="AG133" s="15"/>
    </row>
    <row r="134" spans="1:33" x14ac:dyDescent="0.25">
      <c r="A134" s="17"/>
      <c r="B134" s="42" t="s">
        <v>33</v>
      </c>
      <c r="C134" s="16">
        <f t="shared" ref="C134:U134" si="141">+C135+C146</f>
        <v>23229.7</v>
      </c>
      <c r="D134" s="16">
        <f t="shared" si="141"/>
        <v>22485.599999999999</v>
      </c>
      <c r="E134" s="16">
        <f t="shared" si="141"/>
        <v>22346.400000000001</v>
      </c>
      <c r="F134" s="16">
        <f t="shared" si="141"/>
        <v>21631.599999999999</v>
      </c>
      <c r="G134" s="16">
        <f t="shared" si="141"/>
        <v>21658.5</v>
      </c>
      <c r="H134" s="16">
        <f t="shared" si="141"/>
        <v>23089.5</v>
      </c>
      <c r="I134" s="16">
        <f t="shared" si="141"/>
        <v>24957</v>
      </c>
      <c r="J134" s="16">
        <f t="shared" si="141"/>
        <v>6437.8</v>
      </c>
      <c r="K134" s="16">
        <f t="shared" si="141"/>
        <v>7090</v>
      </c>
      <c r="L134" s="16">
        <f t="shared" si="141"/>
        <v>7123.7</v>
      </c>
      <c r="M134" s="16">
        <f t="shared" si="141"/>
        <v>7464.4999999999991</v>
      </c>
      <c r="N134" s="16">
        <f t="shared" si="141"/>
        <v>8178.1</v>
      </c>
      <c r="O134" s="16">
        <f t="shared" si="141"/>
        <v>8641.9</v>
      </c>
      <c r="P134" s="16">
        <f t="shared" si="141"/>
        <v>7833.5999999999985</v>
      </c>
      <c r="Q134" s="16">
        <f t="shared" si="141"/>
        <v>7627.2</v>
      </c>
      <c r="R134" s="16">
        <f t="shared" si="141"/>
        <v>9601.8000000000011</v>
      </c>
      <c r="S134" s="16">
        <f t="shared" si="141"/>
        <v>10478</v>
      </c>
      <c r="T134" s="16">
        <f t="shared" si="141"/>
        <v>11853.099999999999</v>
      </c>
      <c r="U134" s="16">
        <f t="shared" si="141"/>
        <v>12094.899999999998</v>
      </c>
      <c r="V134" s="16">
        <f t="shared" ref="V134:AF134" si="142">+V135+V146</f>
        <v>13146.199999999997</v>
      </c>
      <c r="W134" s="284">
        <f t="shared" ref="W134:AE134" si="143">+W135+W146</f>
        <v>13102.4</v>
      </c>
      <c r="X134" s="284">
        <f t="shared" si="143"/>
        <v>13278.4</v>
      </c>
      <c r="Y134" s="284">
        <f t="shared" si="143"/>
        <v>11627.8</v>
      </c>
      <c r="Z134" s="284">
        <f t="shared" si="143"/>
        <v>10559.300000000001</v>
      </c>
      <c r="AA134" s="284">
        <f t="shared" si="143"/>
        <v>10628</v>
      </c>
      <c r="AB134" s="284">
        <f t="shared" si="143"/>
        <v>10035.699999999999</v>
      </c>
      <c r="AC134" s="284">
        <f t="shared" si="143"/>
        <v>10681.800000000001</v>
      </c>
      <c r="AD134" s="284">
        <f t="shared" si="143"/>
        <v>12619.7</v>
      </c>
      <c r="AE134" s="284">
        <f t="shared" si="143"/>
        <v>12130.7</v>
      </c>
      <c r="AF134" s="284">
        <f t="shared" si="142"/>
        <v>13656.5</v>
      </c>
      <c r="AG134" s="46">
        <f>+AF134/$AF$10</f>
        <v>3.9754680450268726E-2</v>
      </c>
    </row>
    <row r="135" spans="1:33" ht="14.4" x14ac:dyDescent="0.3">
      <c r="A135" s="17"/>
      <c r="B135" s="40" t="s">
        <v>3</v>
      </c>
      <c r="C135" s="223">
        <f t="shared" ref="C135:U135" si="144">+SUM(C136:C144)</f>
        <v>10684.2</v>
      </c>
      <c r="D135" s="223">
        <f t="shared" si="144"/>
        <v>9968.2999999999993</v>
      </c>
      <c r="E135" s="223">
        <f t="shared" si="144"/>
        <v>9908.6</v>
      </c>
      <c r="F135" s="223">
        <f t="shared" si="144"/>
        <v>10025.5</v>
      </c>
      <c r="G135" s="223">
        <f t="shared" si="144"/>
        <v>10368.400000000001</v>
      </c>
      <c r="H135" s="223">
        <f t="shared" si="144"/>
        <v>10952.5</v>
      </c>
      <c r="I135" s="223">
        <f t="shared" si="144"/>
        <v>11367.7</v>
      </c>
      <c r="J135" s="223">
        <f t="shared" si="144"/>
        <v>6437.8</v>
      </c>
      <c r="K135" s="223">
        <f t="shared" si="144"/>
        <v>6815</v>
      </c>
      <c r="L135" s="223">
        <f t="shared" si="144"/>
        <v>6611.8</v>
      </c>
      <c r="M135" s="223">
        <f t="shared" si="144"/>
        <v>6563.7999999999993</v>
      </c>
      <c r="N135" s="223">
        <f t="shared" si="144"/>
        <v>7072</v>
      </c>
      <c r="O135" s="223">
        <f t="shared" si="144"/>
        <v>7535.8</v>
      </c>
      <c r="P135" s="223">
        <f t="shared" si="144"/>
        <v>6727.4999999999991</v>
      </c>
      <c r="Q135" s="223">
        <f t="shared" si="144"/>
        <v>6588.7</v>
      </c>
      <c r="R135" s="223">
        <f t="shared" si="144"/>
        <v>8558.7000000000007</v>
      </c>
      <c r="S135" s="223">
        <f t="shared" si="144"/>
        <v>9429.7000000000007</v>
      </c>
      <c r="T135" s="223">
        <f t="shared" si="144"/>
        <v>10804.8</v>
      </c>
      <c r="U135" s="223">
        <f t="shared" si="144"/>
        <v>11046.599999999999</v>
      </c>
      <c r="V135" s="223">
        <f t="shared" ref="V135" si="145">+SUM(V136:V144)</f>
        <v>12097.899999999998</v>
      </c>
      <c r="W135" s="223">
        <f t="shared" ref="W135:AF135" si="146">+SUM(W136:W144)</f>
        <v>12054.1</v>
      </c>
      <c r="X135" s="223">
        <f>+SUM(X136:X144)</f>
        <v>12217</v>
      </c>
      <c r="Y135" s="223">
        <f t="shared" si="146"/>
        <v>10566.4</v>
      </c>
      <c r="Z135" s="223">
        <f t="shared" si="146"/>
        <v>9497.9000000000015</v>
      </c>
      <c r="AA135" s="223">
        <f t="shared" si="146"/>
        <v>9566.6</v>
      </c>
      <c r="AB135" s="223">
        <f t="shared" ref="AB135:AE135" si="147">+SUM(AB136:AB144)</f>
        <v>8974.2999999999993</v>
      </c>
      <c r="AC135" s="223">
        <f t="shared" si="147"/>
        <v>9616.8000000000011</v>
      </c>
      <c r="AD135" s="223">
        <f t="shared" si="147"/>
        <v>11540.2</v>
      </c>
      <c r="AE135" s="223">
        <f t="shared" si="147"/>
        <v>11051.2</v>
      </c>
      <c r="AF135" s="223">
        <f t="shared" si="146"/>
        <v>12577</v>
      </c>
      <c r="AG135" s="46">
        <f>+AF135/$AF$10</f>
        <v>3.6612207814815639E-2</v>
      </c>
    </row>
    <row r="136" spans="1:33" x14ac:dyDescent="0.25">
      <c r="A136" s="17"/>
      <c r="B136" s="36" t="s">
        <v>52</v>
      </c>
      <c r="C136" s="20">
        <v>17.2</v>
      </c>
      <c r="D136" s="20">
        <v>16.3</v>
      </c>
      <c r="E136" s="20">
        <v>14.7</v>
      </c>
      <c r="F136" s="20">
        <v>14.5</v>
      </c>
      <c r="G136" s="20">
        <v>17.899999999999999</v>
      </c>
      <c r="H136" s="20">
        <v>18.899999999999999</v>
      </c>
      <c r="I136" s="20">
        <v>18.3</v>
      </c>
      <c r="J136" s="20">
        <v>13.6</v>
      </c>
      <c r="K136" s="224">
        <v>14</v>
      </c>
      <c r="L136" s="224">
        <v>13.5</v>
      </c>
      <c r="M136" s="20">
        <v>0</v>
      </c>
      <c r="N136" s="20">
        <v>0</v>
      </c>
      <c r="O136" s="20">
        <v>16.899999999999999</v>
      </c>
      <c r="P136" s="20">
        <v>18.100000000000001</v>
      </c>
      <c r="Q136" s="20">
        <v>17.5</v>
      </c>
      <c r="R136" s="20">
        <v>16.899999999999999</v>
      </c>
      <c r="S136" s="20">
        <v>17.5</v>
      </c>
      <c r="T136" s="20">
        <v>17</v>
      </c>
      <c r="U136" s="20">
        <v>16.7</v>
      </c>
      <c r="V136" s="20">
        <v>17.5</v>
      </c>
      <c r="W136" s="20">
        <v>17</v>
      </c>
      <c r="X136" s="20">
        <v>17.7</v>
      </c>
      <c r="Y136" s="20">
        <v>17</v>
      </c>
      <c r="Z136" s="20">
        <v>16.5</v>
      </c>
      <c r="AA136" s="20">
        <v>16.8</v>
      </c>
      <c r="AB136" s="20">
        <v>16.3</v>
      </c>
      <c r="AC136" s="20">
        <v>16</v>
      </c>
      <c r="AD136" s="20">
        <v>16.899999999999999</v>
      </c>
      <c r="AE136" s="20">
        <v>16.7</v>
      </c>
      <c r="AF136" s="20">
        <v>16.5</v>
      </c>
      <c r="AG136" s="20"/>
    </row>
    <row r="137" spans="1:33" x14ac:dyDescent="0.25">
      <c r="A137" s="17"/>
      <c r="B137" s="36" t="s">
        <v>53</v>
      </c>
      <c r="C137" s="20">
        <v>179.8</v>
      </c>
      <c r="D137" s="20">
        <v>170.8</v>
      </c>
      <c r="E137" s="20">
        <v>153.6</v>
      </c>
      <c r="F137" s="20">
        <v>151.30000000000001</v>
      </c>
      <c r="G137" s="20">
        <v>148.4</v>
      </c>
      <c r="H137" s="20">
        <v>156.9</v>
      </c>
      <c r="I137" s="20">
        <v>151.80000000000001</v>
      </c>
      <c r="J137" s="20">
        <v>112.7</v>
      </c>
      <c r="K137" s="224">
        <v>115.7</v>
      </c>
      <c r="L137" s="224">
        <v>106.5</v>
      </c>
      <c r="M137" s="224">
        <v>106.2</v>
      </c>
      <c r="N137" s="224">
        <v>106.2</v>
      </c>
      <c r="O137" s="224">
        <v>139.19999999999999</v>
      </c>
      <c r="P137" s="224">
        <v>136.5</v>
      </c>
      <c r="Q137" s="20">
        <v>133.9</v>
      </c>
      <c r="R137" s="20">
        <v>136.19999999999999</v>
      </c>
      <c r="S137" s="20">
        <v>132.80000000000001</v>
      </c>
      <c r="T137" s="20">
        <v>129.19999999999999</v>
      </c>
      <c r="U137" s="20">
        <v>33.200000000000003</v>
      </c>
      <c r="V137" s="20">
        <v>32.4</v>
      </c>
      <c r="W137" s="20">
        <v>31.1</v>
      </c>
      <c r="X137" s="20">
        <v>0</v>
      </c>
      <c r="Y137" s="20">
        <v>0</v>
      </c>
      <c r="Z137" s="20">
        <v>0</v>
      </c>
      <c r="AA137" s="20">
        <v>0</v>
      </c>
      <c r="AB137" s="20">
        <v>0</v>
      </c>
      <c r="AC137" s="20">
        <v>0</v>
      </c>
      <c r="AD137" s="20">
        <v>0</v>
      </c>
      <c r="AE137" s="20">
        <v>0</v>
      </c>
      <c r="AF137" s="20">
        <v>0</v>
      </c>
      <c r="AG137" s="20"/>
    </row>
    <row r="138" spans="1:33" x14ac:dyDescent="0.25">
      <c r="A138" s="17"/>
      <c r="B138" s="36" t="s">
        <v>54</v>
      </c>
      <c r="C138" s="20">
        <v>2.2000000000000002</v>
      </c>
      <c r="D138" s="20">
        <v>2.1</v>
      </c>
      <c r="E138" s="20">
        <v>1.9</v>
      </c>
      <c r="F138" s="20">
        <v>1.9</v>
      </c>
      <c r="G138" s="20">
        <v>1.9</v>
      </c>
      <c r="H138" s="20">
        <v>2</v>
      </c>
      <c r="I138" s="20">
        <v>1.9</v>
      </c>
      <c r="J138" s="20">
        <v>1.4</v>
      </c>
      <c r="K138" s="224">
        <v>1.4</v>
      </c>
      <c r="L138" s="224">
        <v>1.4</v>
      </c>
      <c r="M138" s="224">
        <v>1.4</v>
      </c>
      <c r="N138" s="224">
        <v>1.4</v>
      </c>
      <c r="O138" s="224">
        <v>5.0999999999999996</v>
      </c>
      <c r="P138" s="224">
        <v>4.9000000000000004</v>
      </c>
      <c r="Q138" s="224">
        <v>4.7</v>
      </c>
      <c r="R138" s="224">
        <v>4.5999999999999996</v>
      </c>
      <c r="S138" s="224">
        <v>4.7</v>
      </c>
      <c r="T138" s="224">
        <v>4.5999999999999996</v>
      </c>
      <c r="U138" s="224">
        <v>4.4000000000000004</v>
      </c>
      <c r="V138" s="224">
        <v>4.5</v>
      </c>
      <c r="W138" s="224">
        <v>4.4000000000000004</v>
      </c>
      <c r="X138" s="224">
        <v>4.5</v>
      </c>
      <c r="Y138" s="224">
        <v>4.4000000000000004</v>
      </c>
      <c r="Z138" s="224">
        <v>4.2</v>
      </c>
      <c r="AA138" s="224">
        <v>4.3</v>
      </c>
      <c r="AB138" s="224">
        <v>4.2</v>
      </c>
      <c r="AC138" s="224">
        <v>4.0999999999999996</v>
      </c>
      <c r="AD138" s="20">
        <v>4.3</v>
      </c>
      <c r="AE138" s="20">
        <v>4.3</v>
      </c>
      <c r="AF138" s="20">
        <v>4.2</v>
      </c>
      <c r="AG138" s="20"/>
    </row>
    <row r="139" spans="1:33" x14ac:dyDescent="0.25">
      <c r="A139" s="17"/>
      <c r="B139" s="36" t="s">
        <v>55</v>
      </c>
      <c r="C139" s="20">
        <v>2592.1</v>
      </c>
      <c r="D139" s="20">
        <v>2461.6</v>
      </c>
      <c r="E139" s="20">
        <v>2099</v>
      </c>
      <c r="F139" s="20">
        <v>2067.6999999999998</v>
      </c>
      <c r="G139" s="20">
        <v>1961.2</v>
      </c>
      <c r="H139" s="20">
        <v>1861.1</v>
      </c>
      <c r="I139" s="20">
        <v>1800.8</v>
      </c>
      <c r="J139" s="20">
        <v>998.7</v>
      </c>
      <c r="K139" s="224">
        <v>1025</v>
      </c>
      <c r="L139" s="224">
        <v>831.7</v>
      </c>
      <c r="M139" s="224">
        <v>829.8</v>
      </c>
      <c r="N139" s="20">
        <v>0</v>
      </c>
      <c r="O139" s="20">
        <v>0</v>
      </c>
      <c r="P139" s="20">
        <v>0</v>
      </c>
      <c r="Q139" s="20">
        <v>0</v>
      </c>
      <c r="R139" s="20">
        <v>0</v>
      </c>
      <c r="S139" s="20">
        <v>0</v>
      </c>
      <c r="T139" s="20">
        <v>0</v>
      </c>
      <c r="U139" s="20">
        <v>0</v>
      </c>
      <c r="V139" s="20">
        <v>0</v>
      </c>
      <c r="W139" s="20">
        <v>0</v>
      </c>
      <c r="X139" s="20">
        <v>0</v>
      </c>
      <c r="Y139" s="20">
        <v>0</v>
      </c>
      <c r="Z139" s="20">
        <v>0</v>
      </c>
      <c r="AA139" s="20">
        <v>0</v>
      </c>
      <c r="AB139" s="20">
        <v>0</v>
      </c>
      <c r="AC139" s="20">
        <v>0</v>
      </c>
      <c r="AD139" s="20">
        <v>0</v>
      </c>
      <c r="AE139" s="20">
        <v>0</v>
      </c>
      <c r="AF139" s="20">
        <v>0</v>
      </c>
      <c r="AG139" s="20"/>
    </row>
    <row r="140" spans="1:33" s="285" customFormat="1" x14ac:dyDescent="0.25">
      <c r="A140" s="17"/>
      <c r="B140" s="39" t="s">
        <v>75</v>
      </c>
      <c r="C140" s="20">
        <v>189.4</v>
      </c>
      <c r="D140" s="20">
        <v>519.6</v>
      </c>
      <c r="E140" s="20">
        <v>1518.4</v>
      </c>
      <c r="F140" s="20">
        <v>1580.2</v>
      </c>
      <c r="G140" s="20">
        <v>2500.8000000000002</v>
      </c>
      <c r="H140" s="20">
        <v>2855.4</v>
      </c>
      <c r="I140" s="20">
        <v>2849.8</v>
      </c>
      <c r="J140" s="20">
        <v>1162.4000000000001</v>
      </c>
      <c r="K140" s="224">
        <v>1103.0999999999999</v>
      </c>
      <c r="L140" s="224">
        <v>1035.7</v>
      </c>
      <c r="M140" s="224">
        <v>959.2</v>
      </c>
      <c r="N140" s="224">
        <v>1498.5</v>
      </c>
      <c r="O140" s="224">
        <v>3463.1</v>
      </c>
      <c r="P140" s="224">
        <v>3243.6</v>
      </c>
      <c r="Q140" s="224">
        <v>3888</v>
      </c>
      <c r="R140" s="224">
        <v>6190.4</v>
      </c>
      <c r="S140" s="224">
        <v>7533.5</v>
      </c>
      <c r="T140" s="224">
        <v>9042.2999999999993</v>
      </c>
      <c r="U140" s="224">
        <v>9433</v>
      </c>
      <c r="V140" s="224">
        <v>11292.8</v>
      </c>
      <c r="W140" s="224">
        <v>11384.4</v>
      </c>
      <c r="X140" s="224">
        <v>11647.5</v>
      </c>
      <c r="Y140" s="224">
        <v>10103.6</v>
      </c>
      <c r="Z140" s="224">
        <v>9060.1</v>
      </c>
      <c r="AA140" s="224">
        <v>9129.4</v>
      </c>
      <c r="AB140" s="224">
        <v>8549.4</v>
      </c>
      <c r="AC140" s="224">
        <v>9149.7000000000007</v>
      </c>
      <c r="AD140" s="224">
        <v>11050</v>
      </c>
      <c r="AE140" s="224">
        <v>10566.8</v>
      </c>
      <c r="AF140" s="224">
        <v>12098</v>
      </c>
      <c r="AG140" s="20"/>
    </row>
    <row r="141" spans="1:33" s="285" customFormat="1" x14ac:dyDescent="0.25">
      <c r="A141" s="17"/>
      <c r="B141" s="39" t="s">
        <v>194</v>
      </c>
      <c r="C141" s="20">
        <v>0</v>
      </c>
      <c r="D141" s="20">
        <v>0</v>
      </c>
      <c r="E141" s="20">
        <v>0</v>
      </c>
      <c r="F141" s="20">
        <v>0</v>
      </c>
      <c r="G141" s="20">
        <v>0</v>
      </c>
      <c r="H141" s="20">
        <v>0</v>
      </c>
      <c r="I141" s="20">
        <v>0</v>
      </c>
      <c r="J141" s="20">
        <v>79.599999999999994</v>
      </c>
      <c r="K141" s="224">
        <v>81.7</v>
      </c>
      <c r="L141" s="224">
        <v>78.7</v>
      </c>
      <c r="M141" s="20">
        <v>0</v>
      </c>
      <c r="N141" s="20">
        <v>0</v>
      </c>
      <c r="O141" s="20">
        <v>0</v>
      </c>
      <c r="P141" s="20">
        <v>0</v>
      </c>
      <c r="Q141" s="20">
        <v>0</v>
      </c>
      <c r="R141" s="20">
        <v>73.3</v>
      </c>
      <c r="S141" s="20">
        <v>71.5</v>
      </c>
      <c r="T141" s="20">
        <v>69.5</v>
      </c>
      <c r="U141" s="20">
        <v>71.599999999999994</v>
      </c>
      <c r="V141" s="20">
        <v>69.8</v>
      </c>
      <c r="W141" s="20">
        <v>68</v>
      </c>
      <c r="X141" s="20">
        <v>70.400000000000006</v>
      </c>
      <c r="Y141" s="20">
        <v>67.8</v>
      </c>
      <c r="Z141" s="20">
        <v>65.5</v>
      </c>
      <c r="AA141" s="20">
        <v>60</v>
      </c>
      <c r="AB141" s="20">
        <v>58.3</v>
      </c>
      <c r="AC141" s="20">
        <v>56.9</v>
      </c>
      <c r="AD141" s="20">
        <v>60.4</v>
      </c>
      <c r="AE141" s="20">
        <v>59.7</v>
      </c>
      <c r="AF141" s="20">
        <v>59</v>
      </c>
      <c r="AG141" s="20"/>
    </row>
    <row r="142" spans="1:33" s="285" customFormat="1" x14ac:dyDescent="0.25">
      <c r="A142" s="17"/>
      <c r="B142" s="39" t="s">
        <v>179</v>
      </c>
      <c r="C142" s="20">
        <v>0</v>
      </c>
      <c r="D142" s="20">
        <v>0</v>
      </c>
      <c r="E142" s="20">
        <v>0</v>
      </c>
      <c r="F142" s="20">
        <v>0</v>
      </c>
      <c r="G142" s="20">
        <v>0</v>
      </c>
      <c r="H142" s="20">
        <v>0</v>
      </c>
      <c r="I142" s="20">
        <v>0</v>
      </c>
      <c r="J142" s="20">
        <v>0</v>
      </c>
      <c r="K142" s="224">
        <v>608.1</v>
      </c>
      <c r="L142" s="224">
        <v>820.4</v>
      </c>
      <c r="M142" s="224">
        <v>968.9</v>
      </c>
      <c r="N142" s="224">
        <v>2242.6999999999998</v>
      </c>
      <c r="O142" s="224">
        <v>2226.4</v>
      </c>
      <c r="P142" s="224">
        <v>2049.3000000000002</v>
      </c>
      <c r="Q142" s="224">
        <v>1870.4</v>
      </c>
      <c r="R142" s="224">
        <v>1629.4</v>
      </c>
      <c r="S142" s="224">
        <v>1408.1</v>
      </c>
      <c r="T142" s="224">
        <v>1287.5999999999999</v>
      </c>
      <c r="U142" s="224">
        <v>1136.8</v>
      </c>
      <c r="V142" s="224">
        <v>328.9</v>
      </c>
      <c r="W142" s="224">
        <v>206</v>
      </c>
      <c r="X142" s="224">
        <v>93</v>
      </c>
      <c r="Y142" s="224">
        <v>4.9000000000000004</v>
      </c>
      <c r="Z142" s="20">
        <v>0</v>
      </c>
      <c r="AA142" s="20">
        <v>0</v>
      </c>
      <c r="AB142" s="20">
        <v>0</v>
      </c>
      <c r="AC142" s="20">
        <v>0</v>
      </c>
      <c r="AD142" s="20">
        <v>0</v>
      </c>
      <c r="AE142" s="20">
        <v>0</v>
      </c>
      <c r="AF142" s="20">
        <v>0</v>
      </c>
      <c r="AG142" s="20"/>
    </row>
    <row r="143" spans="1:33" s="285" customFormat="1" x14ac:dyDescent="0.25">
      <c r="A143" s="17"/>
      <c r="B143" s="39" t="s">
        <v>182</v>
      </c>
      <c r="C143" s="20">
        <v>0</v>
      </c>
      <c r="D143" s="20">
        <v>0</v>
      </c>
      <c r="E143" s="20">
        <v>0</v>
      </c>
      <c r="F143" s="20">
        <v>0</v>
      </c>
      <c r="G143" s="20">
        <v>0</v>
      </c>
      <c r="H143" s="20">
        <v>0</v>
      </c>
      <c r="I143" s="20">
        <v>0</v>
      </c>
      <c r="J143" s="20">
        <v>0</v>
      </c>
      <c r="K143" s="20">
        <v>0</v>
      </c>
      <c r="L143" s="224">
        <v>81.5</v>
      </c>
      <c r="M143" s="224">
        <v>371.1</v>
      </c>
      <c r="N143" s="224">
        <v>402.2</v>
      </c>
      <c r="O143" s="224">
        <v>352.3</v>
      </c>
      <c r="P143" s="224">
        <v>342.2</v>
      </c>
      <c r="Q143" s="224">
        <v>330.5</v>
      </c>
      <c r="R143" s="224">
        <v>254.7</v>
      </c>
      <c r="S143" s="224">
        <v>261.60000000000002</v>
      </c>
      <c r="T143" s="224">
        <v>254.6</v>
      </c>
      <c r="U143" s="224">
        <v>350.9</v>
      </c>
      <c r="V143" s="224">
        <v>352</v>
      </c>
      <c r="W143" s="224">
        <v>343.2</v>
      </c>
      <c r="X143" s="224">
        <v>383.9</v>
      </c>
      <c r="Y143" s="224">
        <v>368.7</v>
      </c>
      <c r="Z143" s="224">
        <v>351.6</v>
      </c>
      <c r="AA143" s="224">
        <v>356.1</v>
      </c>
      <c r="AB143" s="224">
        <v>346.1</v>
      </c>
      <c r="AC143" s="224">
        <v>390.1</v>
      </c>
      <c r="AD143" s="224">
        <v>408.6</v>
      </c>
      <c r="AE143" s="224">
        <v>403.7</v>
      </c>
      <c r="AF143" s="224">
        <v>399.3</v>
      </c>
      <c r="AG143" s="20"/>
    </row>
    <row r="144" spans="1:33" x14ac:dyDescent="0.25">
      <c r="A144" s="17"/>
      <c r="B144" s="36" t="s">
        <v>47</v>
      </c>
      <c r="C144" s="20">
        <v>7703.5</v>
      </c>
      <c r="D144" s="20">
        <v>6797.9</v>
      </c>
      <c r="E144" s="20">
        <v>6121</v>
      </c>
      <c r="F144" s="20">
        <v>6209.9</v>
      </c>
      <c r="G144" s="20">
        <v>5738.2</v>
      </c>
      <c r="H144" s="20">
        <v>6058.2</v>
      </c>
      <c r="I144" s="20">
        <v>6545.1</v>
      </c>
      <c r="J144" s="20">
        <v>4069.4</v>
      </c>
      <c r="K144" s="224">
        <v>3866</v>
      </c>
      <c r="L144" s="224">
        <v>3642.4</v>
      </c>
      <c r="M144" s="224">
        <v>3327.2</v>
      </c>
      <c r="N144" s="224">
        <v>2821</v>
      </c>
      <c r="O144" s="224">
        <v>1332.8</v>
      </c>
      <c r="P144" s="224">
        <v>932.9</v>
      </c>
      <c r="Q144" s="224">
        <v>343.7</v>
      </c>
      <c r="R144" s="224">
        <v>253.2</v>
      </c>
      <c r="S144" s="20">
        <v>0</v>
      </c>
      <c r="T144" s="20">
        <v>0</v>
      </c>
      <c r="U144" s="20">
        <v>0</v>
      </c>
      <c r="V144" s="20">
        <v>0</v>
      </c>
      <c r="W144" s="20">
        <v>0</v>
      </c>
      <c r="X144" s="20">
        <v>0</v>
      </c>
      <c r="Y144" s="20">
        <v>0</v>
      </c>
      <c r="Z144" s="20">
        <v>0</v>
      </c>
      <c r="AA144" s="20">
        <v>0</v>
      </c>
      <c r="AB144" s="20">
        <v>0</v>
      </c>
      <c r="AC144" s="20">
        <v>0</v>
      </c>
      <c r="AD144" s="20">
        <v>0</v>
      </c>
      <c r="AE144" s="20">
        <v>0</v>
      </c>
      <c r="AF144" s="20">
        <v>0</v>
      </c>
      <c r="AG144" s="20"/>
    </row>
    <row r="145" spans="1:33" s="4" customFormat="1" ht="14.4" x14ac:dyDescent="0.3">
      <c r="A145" s="17"/>
      <c r="B145" s="40"/>
      <c r="C145" s="18"/>
      <c r="D145" s="18"/>
      <c r="E145" s="18"/>
      <c r="F145" s="18"/>
      <c r="G145" s="18"/>
      <c r="H145" s="18"/>
      <c r="I145" s="18"/>
      <c r="J145" s="18"/>
      <c r="K145" s="222"/>
      <c r="L145" s="222"/>
      <c r="M145" s="222"/>
      <c r="N145" s="222"/>
      <c r="O145" s="222"/>
      <c r="P145" s="222"/>
      <c r="Q145" s="222"/>
      <c r="R145" s="222"/>
      <c r="S145" s="222"/>
      <c r="T145" s="222"/>
      <c r="U145" s="222"/>
      <c r="V145" s="222"/>
      <c r="W145" s="222"/>
      <c r="X145" s="222"/>
      <c r="Y145" s="222"/>
      <c r="Z145" s="222"/>
      <c r="AA145" s="222"/>
      <c r="AB145" s="222"/>
      <c r="AC145" s="222"/>
      <c r="AD145" s="222"/>
      <c r="AE145" s="222"/>
      <c r="AF145" s="222"/>
      <c r="AG145" s="18"/>
    </row>
    <row r="146" spans="1:33" s="4" customFormat="1" ht="14.4" x14ac:dyDescent="0.3">
      <c r="A146" s="17"/>
      <c r="B146" s="40" t="s">
        <v>18</v>
      </c>
      <c r="C146" s="19">
        <f>+SUM(C147:C149)</f>
        <v>12545.5</v>
      </c>
      <c r="D146" s="19">
        <f t="shared" ref="D146:U146" si="148">+SUM(D147:D149)</f>
        <v>12517.3</v>
      </c>
      <c r="E146" s="19">
        <f t="shared" si="148"/>
        <v>12437.8</v>
      </c>
      <c r="F146" s="19">
        <f t="shared" si="148"/>
        <v>11606.1</v>
      </c>
      <c r="G146" s="19">
        <f t="shared" si="148"/>
        <v>11290.1</v>
      </c>
      <c r="H146" s="19">
        <f t="shared" si="148"/>
        <v>12137</v>
      </c>
      <c r="I146" s="19">
        <f t="shared" si="148"/>
        <v>13589.3</v>
      </c>
      <c r="J146" s="19">
        <f t="shared" si="148"/>
        <v>0</v>
      </c>
      <c r="K146" s="19">
        <f t="shared" si="148"/>
        <v>275</v>
      </c>
      <c r="L146" s="19">
        <f t="shared" si="148"/>
        <v>511.9</v>
      </c>
      <c r="M146" s="19">
        <f t="shared" si="148"/>
        <v>900.69999999999993</v>
      </c>
      <c r="N146" s="19">
        <f t="shared" si="148"/>
        <v>1106.0999999999999</v>
      </c>
      <c r="O146" s="19">
        <f t="shared" si="148"/>
        <v>1106.0999999999999</v>
      </c>
      <c r="P146" s="19">
        <f t="shared" si="148"/>
        <v>1106.0999999999999</v>
      </c>
      <c r="Q146" s="19">
        <f t="shared" si="148"/>
        <v>1038.5</v>
      </c>
      <c r="R146" s="19">
        <f t="shared" si="148"/>
        <v>1043.0999999999999</v>
      </c>
      <c r="S146" s="19">
        <f t="shared" si="148"/>
        <v>1048.3</v>
      </c>
      <c r="T146" s="19">
        <f t="shared" si="148"/>
        <v>1048.3</v>
      </c>
      <c r="U146" s="19">
        <f t="shared" si="148"/>
        <v>1048.3</v>
      </c>
      <c r="V146" s="19">
        <f t="shared" ref="V146" si="149">+SUM(V147:V149)</f>
        <v>1048.3</v>
      </c>
      <c r="W146" s="223">
        <f t="shared" ref="W146:AF146" si="150">+SUM(W147:W149)</f>
        <v>1048.3</v>
      </c>
      <c r="X146" s="223">
        <f t="shared" si="150"/>
        <v>1061.4000000000001</v>
      </c>
      <c r="Y146" s="223">
        <f t="shared" si="150"/>
        <v>1061.4000000000001</v>
      </c>
      <c r="Z146" s="223">
        <f t="shared" si="150"/>
        <v>1061.4000000000001</v>
      </c>
      <c r="AA146" s="223">
        <f t="shared" si="150"/>
        <v>1061.4000000000001</v>
      </c>
      <c r="AB146" s="223">
        <f t="shared" ref="AB146:AE146" si="151">+SUM(AB147:AB149)</f>
        <v>1061.4000000000001</v>
      </c>
      <c r="AC146" s="223">
        <f t="shared" si="151"/>
        <v>1065</v>
      </c>
      <c r="AD146" s="223">
        <f t="shared" si="151"/>
        <v>1079.5</v>
      </c>
      <c r="AE146" s="223">
        <f t="shared" si="151"/>
        <v>1079.5</v>
      </c>
      <c r="AF146" s="223">
        <f t="shared" si="150"/>
        <v>1079.5</v>
      </c>
      <c r="AG146" s="46">
        <f>+AF146/$AF$10</f>
        <v>3.1424726354530876E-3</v>
      </c>
    </row>
    <row r="147" spans="1:33" s="4" customFormat="1" x14ac:dyDescent="0.25">
      <c r="A147" s="17"/>
      <c r="B147" s="36" t="s">
        <v>180</v>
      </c>
      <c r="C147" s="20">
        <v>0</v>
      </c>
      <c r="D147" s="20">
        <v>0</v>
      </c>
      <c r="E147" s="20">
        <v>0</v>
      </c>
      <c r="F147" s="20">
        <v>0</v>
      </c>
      <c r="G147" s="20">
        <v>0</v>
      </c>
      <c r="H147" s="20">
        <v>0</v>
      </c>
      <c r="I147" s="20">
        <v>0</v>
      </c>
      <c r="J147" s="20">
        <v>0</v>
      </c>
      <c r="K147" s="20">
        <v>0</v>
      </c>
      <c r="L147" s="223">
        <v>507.7</v>
      </c>
      <c r="M147" s="223">
        <v>856.9</v>
      </c>
      <c r="N147" s="223">
        <v>1012.8</v>
      </c>
      <c r="O147" s="223">
        <v>1012.8</v>
      </c>
      <c r="P147" s="223">
        <v>1012.8</v>
      </c>
      <c r="Q147" s="223">
        <v>945.2</v>
      </c>
      <c r="R147" s="223">
        <v>952.3</v>
      </c>
      <c r="S147" s="223">
        <v>957.5</v>
      </c>
      <c r="T147" s="223">
        <v>957.5</v>
      </c>
      <c r="U147" s="223">
        <v>957.5</v>
      </c>
      <c r="V147" s="223">
        <v>957.5</v>
      </c>
      <c r="W147" s="223">
        <v>957.5</v>
      </c>
      <c r="X147" s="223">
        <v>969.1</v>
      </c>
      <c r="Y147" s="223">
        <v>969.1</v>
      </c>
      <c r="Z147" s="223">
        <v>969.1</v>
      </c>
      <c r="AA147" s="223">
        <v>969.1</v>
      </c>
      <c r="AB147" s="223">
        <v>969.1</v>
      </c>
      <c r="AC147" s="223">
        <v>972.7</v>
      </c>
      <c r="AD147" s="223">
        <v>985.6</v>
      </c>
      <c r="AE147" s="223">
        <v>985.6</v>
      </c>
      <c r="AF147" s="223">
        <v>985.6</v>
      </c>
      <c r="AG147" s="46"/>
    </row>
    <row r="148" spans="1:33" s="4" customFormat="1" x14ac:dyDescent="0.25">
      <c r="A148" s="17"/>
      <c r="B148" s="36" t="s">
        <v>56</v>
      </c>
      <c r="C148" s="20">
        <v>12045.5</v>
      </c>
      <c r="D148" s="20">
        <v>12017.3</v>
      </c>
      <c r="E148" s="20">
        <v>11937.8</v>
      </c>
      <c r="F148" s="20">
        <v>11106.1</v>
      </c>
      <c r="G148" s="20">
        <v>10790.1</v>
      </c>
      <c r="H148" s="20">
        <v>12137</v>
      </c>
      <c r="I148" s="20">
        <v>13589.3</v>
      </c>
      <c r="J148" s="20">
        <v>0</v>
      </c>
      <c r="K148" s="224">
        <v>275</v>
      </c>
      <c r="L148" s="20">
        <v>0</v>
      </c>
      <c r="M148" s="20">
        <v>0</v>
      </c>
      <c r="N148" s="20">
        <v>0</v>
      </c>
      <c r="O148" s="20">
        <v>0</v>
      </c>
      <c r="P148" s="20">
        <v>0</v>
      </c>
      <c r="Q148" s="20">
        <v>0</v>
      </c>
      <c r="R148" s="20">
        <v>0</v>
      </c>
      <c r="S148" s="20">
        <v>0</v>
      </c>
      <c r="T148" s="20">
        <v>0</v>
      </c>
      <c r="U148" s="20">
        <v>0</v>
      </c>
      <c r="V148" s="20">
        <v>0</v>
      </c>
      <c r="W148" s="20">
        <v>0</v>
      </c>
      <c r="X148" s="20">
        <v>0</v>
      </c>
      <c r="Y148" s="20">
        <v>0</v>
      </c>
      <c r="Z148" s="20">
        <v>0</v>
      </c>
      <c r="AA148" s="20">
        <v>0</v>
      </c>
      <c r="AB148" s="20">
        <v>0</v>
      </c>
      <c r="AC148" s="20">
        <v>0</v>
      </c>
      <c r="AD148" s="20">
        <v>0</v>
      </c>
      <c r="AE148" s="20">
        <v>0</v>
      </c>
      <c r="AF148" s="20">
        <v>0</v>
      </c>
      <c r="AG148" s="20"/>
    </row>
    <row r="149" spans="1:33" s="4" customFormat="1" x14ac:dyDescent="0.25">
      <c r="A149" s="17"/>
      <c r="B149" s="36" t="s">
        <v>161</v>
      </c>
      <c r="C149" s="20">
        <v>500</v>
      </c>
      <c r="D149" s="20">
        <v>500</v>
      </c>
      <c r="E149" s="20">
        <v>500</v>
      </c>
      <c r="F149" s="20">
        <v>500</v>
      </c>
      <c r="G149" s="20">
        <v>500</v>
      </c>
      <c r="H149" s="20">
        <v>0</v>
      </c>
      <c r="I149" s="20">
        <v>0</v>
      </c>
      <c r="J149" s="20">
        <v>0</v>
      </c>
      <c r="K149" s="20">
        <v>0</v>
      </c>
      <c r="L149" s="224">
        <v>4.2</v>
      </c>
      <c r="M149" s="224">
        <v>43.8</v>
      </c>
      <c r="N149" s="224">
        <v>93.3</v>
      </c>
      <c r="O149" s="224">
        <v>93.3</v>
      </c>
      <c r="P149" s="224">
        <v>93.3</v>
      </c>
      <c r="Q149" s="224">
        <v>93.3</v>
      </c>
      <c r="R149" s="224">
        <v>90.8</v>
      </c>
      <c r="S149" s="224">
        <v>90.8</v>
      </c>
      <c r="T149" s="224">
        <v>90.8</v>
      </c>
      <c r="U149" s="224">
        <v>90.8</v>
      </c>
      <c r="V149" s="224">
        <v>90.8</v>
      </c>
      <c r="W149" s="224">
        <v>90.8</v>
      </c>
      <c r="X149" s="224">
        <v>92.3</v>
      </c>
      <c r="Y149" s="224">
        <v>92.3</v>
      </c>
      <c r="Z149" s="20">
        <v>92.3</v>
      </c>
      <c r="AA149" s="20">
        <v>92.3</v>
      </c>
      <c r="AB149" s="20">
        <v>92.3</v>
      </c>
      <c r="AC149" s="20">
        <v>92.3</v>
      </c>
      <c r="AD149" s="20">
        <v>93.9</v>
      </c>
      <c r="AE149" s="20">
        <v>93.9</v>
      </c>
      <c r="AF149" s="20">
        <v>93.9</v>
      </c>
      <c r="AG149" s="20"/>
    </row>
    <row r="150" spans="1:33" s="4" customFormat="1" x14ac:dyDescent="0.25">
      <c r="A150" s="17"/>
      <c r="B150" s="36"/>
      <c r="C150" s="23"/>
      <c r="D150" s="23"/>
      <c r="E150" s="23"/>
      <c r="F150" s="23"/>
      <c r="G150" s="23"/>
      <c r="H150" s="23"/>
      <c r="I150" s="23"/>
      <c r="J150" s="23"/>
      <c r="K150" s="227"/>
      <c r="L150" s="227"/>
      <c r="M150" s="227"/>
      <c r="N150" s="227"/>
      <c r="O150" s="227"/>
      <c r="P150" s="227"/>
      <c r="Q150" s="227"/>
      <c r="R150" s="227"/>
      <c r="S150" s="227"/>
      <c r="T150" s="227"/>
      <c r="U150" s="227"/>
      <c r="V150" s="227"/>
      <c r="W150" s="227"/>
      <c r="X150" s="227"/>
      <c r="Y150" s="227"/>
      <c r="Z150" s="227"/>
      <c r="AA150" s="227"/>
      <c r="AB150" s="227"/>
      <c r="AC150" s="227"/>
      <c r="AD150" s="227"/>
      <c r="AE150" s="227"/>
      <c r="AF150" s="227"/>
      <c r="AG150" s="23"/>
    </row>
    <row r="151" spans="1:33" s="4" customFormat="1" ht="15.6" x14ac:dyDescent="0.3">
      <c r="A151" s="17"/>
      <c r="B151" s="333" t="s">
        <v>227</v>
      </c>
      <c r="C151" s="325">
        <f>+SUM(C153:C154)</f>
        <v>105</v>
      </c>
      <c r="D151" s="325">
        <f t="shared" ref="D151:H151" si="152">+SUM(D153:D154)</f>
        <v>104.7</v>
      </c>
      <c r="E151" s="325">
        <f t="shared" si="152"/>
        <v>104.1</v>
      </c>
      <c r="F151" s="325">
        <f t="shared" si="152"/>
        <v>104.1</v>
      </c>
      <c r="G151" s="325">
        <f t="shared" si="152"/>
        <v>104</v>
      </c>
      <c r="H151" s="325">
        <f t="shared" si="152"/>
        <v>104.7</v>
      </c>
      <c r="I151" s="325">
        <f t="shared" ref="I151:K151" si="153">+SUM(I153:I154)</f>
        <v>103.9</v>
      </c>
      <c r="J151" s="325">
        <f t="shared" si="153"/>
        <v>103.1</v>
      </c>
      <c r="K151" s="326">
        <f t="shared" si="153"/>
        <v>103</v>
      </c>
      <c r="L151" s="326">
        <v>103.7</v>
      </c>
      <c r="M151" s="326">
        <v>103.4</v>
      </c>
      <c r="N151" s="326">
        <v>104</v>
      </c>
      <c r="O151" s="326">
        <f t="shared" ref="O151" si="154">+SUM(O153:O154)</f>
        <v>103.7</v>
      </c>
      <c r="P151" s="326">
        <f t="shared" ref="P151:U151" si="155">+SUM(P153:P154)</f>
        <v>103.5</v>
      </c>
      <c r="Q151" s="326">
        <f t="shared" si="155"/>
        <v>103.5</v>
      </c>
      <c r="R151" s="326">
        <f t="shared" si="155"/>
        <v>103.19999999999999</v>
      </c>
      <c r="S151" s="326">
        <f t="shared" si="155"/>
        <v>103.60000000000001</v>
      </c>
      <c r="T151" s="326">
        <f t="shared" si="155"/>
        <v>104</v>
      </c>
      <c r="U151" s="326">
        <f t="shared" si="155"/>
        <v>105.5</v>
      </c>
      <c r="V151" s="326">
        <f t="shared" ref="V151:AF151" si="156">+SUM(V153:V154)</f>
        <v>105.9</v>
      </c>
      <c r="W151" s="326">
        <f t="shared" si="156"/>
        <v>105.3</v>
      </c>
      <c r="X151" s="326">
        <f t="shared" si="156"/>
        <v>105.1</v>
      </c>
      <c r="Y151" s="326">
        <f t="shared" si="156"/>
        <v>105.89999999999999</v>
      </c>
      <c r="Z151" s="326">
        <f t="shared" si="156"/>
        <v>106.7</v>
      </c>
      <c r="AA151" s="326">
        <f t="shared" ref="AA151:AE151" si="157">+SUM(AA153:AA154)</f>
        <v>106.4</v>
      </c>
      <c r="AB151" s="326">
        <f t="shared" si="157"/>
        <v>106.3</v>
      </c>
      <c r="AC151" s="326">
        <f t="shared" si="157"/>
        <v>105.3</v>
      </c>
      <c r="AD151" s="326">
        <f t="shared" si="157"/>
        <v>106.2</v>
      </c>
      <c r="AE151" s="326">
        <f t="shared" si="157"/>
        <v>106.80000000000001</v>
      </c>
      <c r="AF151" s="326">
        <f t="shared" si="156"/>
        <v>105.8</v>
      </c>
      <c r="AG151" s="327">
        <f>+AF151/$AF$10</f>
        <v>3.0798851767571716E-4</v>
      </c>
    </row>
    <row r="152" spans="1:33" s="4" customFormat="1" x14ac:dyDescent="0.25">
      <c r="A152" s="17"/>
      <c r="B152" s="41"/>
      <c r="C152" s="10"/>
      <c r="D152" s="10"/>
      <c r="E152" s="10"/>
      <c r="F152" s="10"/>
      <c r="G152" s="10"/>
      <c r="H152" s="10"/>
      <c r="I152" s="10"/>
      <c r="J152" s="10"/>
      <c r="K152" s="217"/>
      <c r="L152" s="217"/>
      <c r="M152" s="217"/>
      <c r="N152" s="217"/>
      <c r="O152" s="217"/>
      <c r="P152" s="256"/>
      <c r="Q152" s="256"/>
      <c r="R152" s="217"/>
      <c r="S152" s="217"/>
      <c r="T152" s="217"/>
      <c r="U152" s="217"/>
      <c r="V152" s="217"/>
      <c r="W152" s="217"/>
      <c r="X152" s="217"/>
      <c r="Y152" s="217"/>
      <c r="Z152" s="217"/>
      <c r="AA152" s="217"/>
      <c r="AB152" s="217"/>
      <c r="AC152" s="217"/>
      <c r="AD152" s="217"/>
      <c r="AE152" s="217"/>
      <c r="AF152" s="217"/>
      <c r="AG152" s="10"/>
    </row>
    <row r="153" spans="1:33" s="4" customFormat="1" x14ac:dyDescent="0.25">
      <c r="A153" s="6"/>
      <c r="B153" s="24" t="s">
        <v>44</v>
      </c>
      <c r="C153" s="16">
        <v>96.5</v>
      </c>
      <c r="D153" s="16">
        <v>96.3</v>
      </c>
      <c r="E153" s="16">
        <v>95.8</v>
      </c>
      <c r="F153" s="16">
        <v>95.8</v>
      </c>
      <c r="G153" s="16">
        <v>95.7</v>
      </c>
      <c r="H153" s="16">
        <v>96.3</v>
      </c>
      <c r="I153" s="16">
        <v>95.7</v>
      </c>
      <c r="J153" s="16">
        <v>95</v>
      </c>
      <c r="K153" s="221">
        <v>94.9</v>
      </c>
      <c r="L153" s="221">
        <v>95.4</v>
      </c>
      <c r="M153" s="221">
        <v>95.2</v>
      </c>
      <c r="N153" s="221">
        <v>95.7</v>
      </c>
      <c r="O153" s="221">
        <v>95.5</v>
      </c>
      <c r="P153" s="221">
        <v>95.3</v>
      </c>
      <c r="Q153" s="221">
        <v>95.3</v>
      </c>
      <c r="R153" s="221">
        <v>95.1</v>
      </c>
      <c r="S153" s="221">
        <v>95.4</v>
      </c>
      <c r="T153" s="221">
        <v>95.7</v>
      </c>
      <c r="U153" s="221">
        <v>96.9</v>
      </c>
      <c r="V153" s="221">
        <v>97.2</v>
      </c>
      <c r="W153" s="221">
        <v>96.7</v>
      </c>
      <c r="X153" s="221">
        <v>96.6</v>
      </c>
      <c r="Y153" s="221">
        <v>97.199999999999989</v>
      </c>
      <c r="Z153" s="221">
        <v>97.8</v>
      </c>
      <c r="AA153" s="221">
        <v>97.5</v>
      </c>
      <c r="AB153" s="221">
        <v>97.5</v>
      </c>
      <c r="AC153" s="221">
        <v>96.7</v>
      </c>
      <c r="AD153" s="221">
        <v>97.4</v>
      </c>
      <c r="AE153" s="221">
        <v>97.9</v>
      </c>
      <c r="AF153" s="221">
        <v>97.1</v>
      </c>
      <c r="AG153" s="16"/>
    </row>
    <row r="154" spans="1:33" s="4" customFormat="1" x14ac:dyDescent="0.25">
      <c r="A154" s="6"/>
      <c r="B154" s="24" t="s">
        <v>45</v>
      </c>
      <c r="C154" s="16">
        <v>8.5</v>
      </c>
      <c r="D154" s="16">
        <v>8.4</v>
      </c>
      <c r="E154" s="16">
        <v>8.3000000000000007</v>
      </c>
      <c r="F154" s="16">
        <v>8.3000000000000007</v>
      </c>
      <c r="G154" s="16">
        <v>8.3000000000000007</v>
      </c>
      <c r="H154" s="16">
        <v>8.4</v>
      </c>
      <c r="I154" s="16">
        <v>8.1999999999999993</v>
      </c>
      <c r="J154" s="16">
        <v>8.1</v>
      </c>
      <c r="K154" s="221">
        <v>8.1</v>
      </c>
      <c r="L154" s="221">
        <v>8.1999999999999993</v>
      </c>
      <c r="M154" s="221">
        <v>8.1</v>
      </c>
      <c r="N154" s="221">
        <v>8.3000000000000007</v>
      </c>
      <c r="O154" s="221">
        <v>8.1999999999999993</v>
      </c>
      <c r="P154" s="221">
        <v>8.1999999999999993</v>
      </c>
      <c r="Q154" s="221">
        <v>8.1999999999999993</v>
      </c>
      <c r="R154" s="221">
        <v>8.1</v>
      </c>
      <c r="S154" s="221">
        <v>8.1999999999999993</v>
      </c>
      <c r="T154" s="221">
        <v>8.3000000000000007</v>
      </c>
      <c r="U154" s="221">
        <v>8.6</v>
      </c>
      <c r="V154" s="221">
        <v>8.6999999999999993</v>
      </c>
      <c r="W154" s="221">
        <v>8.6</v>
      </c>
      <c r="X154" s="221">
        <v>8.5</v>
      </c>
      <c r="Y154" s="221">
        <v>8.6999999999999993</v>
      </c>
      <c r="Z154" s="221">
        <v>8.9</v>
      </c>
      <c r="AA154" s="221">
        <v>8.9</v>
      </c>
      <c r="AB154" s="221">
        <v>8.8000000000000007</v>
      </c>
      <c r="AC154" s="221">
        <v>8.6</v>
      </c>
      <c r="AD154" s="221">
        <v>8.8000000000000007</v>
      </c>
      <c r="AE154" s="221">
        <v>8.9</v>
      </c>
      <c r="AF154" s="221">
        <v>8.6999999999999993</v>
      </c>
      <c r="AG154" s="16"/>
    </row>
    <row r="155" spans="1:33" s="3" customFormat="1" x14ac:dyDescent="0.25">
      <c r="A155" s="6"/>
      <c r="B155" s="28"/>
      <c r="C155" s="10"/>
      <c r="D155" s="10"/>
      <c r="E155" s="10"/>
      <c r="F155" s="10"/>
      <c r="G155" s="10"/>
      <c r="H155" s="10"/>
      <c r="I155" s="10"/>
      <c r="J155" s="10"/>
      <c r="K155" s="217"/>
      <c r="L155" s="217"/>
      <c r="M155" s="217"/>
      <c r="N155" s="217"/>
      <c r="O155" s="217"/>
      <c r="P155" s="256"/>
      <c r="Q155" s="256"/>
      <c r="R155" s="217"/>
      <c r="S155" s="217"/>
      <c r="T155" s="217"/>
      <c r="U155" s="217"/>
      <c r="V155" s="217"/>
      <c r="W155" s="217"/>
      <c r="X155" s="217"/>
      <c r="Y155" s="217"/>
      <c r="Z155" s="217"/>
      <c r="AA155" s="217"/>
      <c r="AB155" s="217"/>
      <c r="AC155" s="217"/>
      <c r="AD155" s="217"/>
      <c r="AE155" s="217"/>
      <c r="AF155" s="217"/>
      <c r="AG155" s="10"/>
    </row>
    <row r="156" spans="1:33" s="3" customFormat="1" ht="16.8" x14ac:dyDescent="0.3">
      <c r="A156" s="6"/>
      <c r="B156" s="334" t="s">
        <v>228</v>
      </c>
      <c r="C156" s="335">
        <f>+SUM(C158:C159)</f>
        <v>2809.7</v>
      </c>
      <c r="D156" s="335">
        <f t="shared" ref="D156:H156" si="158">+SUM(D158:D159)</f>
        <v>2801.1</v>
      </c>
      <c r="E156" s="335">
        <f t="shared" si="158"/>
        <v>2476.9</v>
      </c>
      <c r="F156" s="335">
        <f t="shared" si="158"/>
        <v>2477.6999999999998</v>
      </c>
      <c r="G156" s="335">
        <f t="shared" si="158"/>
        <v>2476.1999999999998</v>
      </c>
      <c r="H156" s="335">
        <f t="shared" si="158"/>
        <v>2456.3000000000002</v>
      </c>
      <c r="I156" s="335">
        <f t="shared" ref="I156:K156" si="159">+SUM(I158:I159)</f>
        <v>2433.3000000000002</v>
      </c>
      <c r="J156" s="335">
        <f t="shared" si="159"/>
        <v>2410</v>
      </c>
      <c r="K156" s="336">
        <f t="shared" si="159"/>
        <v>2405.5</v>
      </c>
      <c r="L156" s="336">
        <v>2425.6999999999998</v>
      </c>
      <c r="M156" s="336">
        <v>2417.1999999999998</v>
      </c>
      <c r="N156" s="336">
        <v>2435.1999999999998</v>
      </c>
      <c r="O156" s="336">
        <f t="shared" ref="O156" si="160">+SUM(O158:O159)</f>
        <v>2428.3000000000002</v>
      </c>
      <c r="P156" s="336">
        <f t="shared" ref="P156:U156" si="161">+SUM(P158:P159)</f>
        <v>2422.8999999999996</v>
      </c>
      <c r="Q156" s="336">
        <f t="shared" si="161"/>
        <v>2422.3999999999996</v>
      </c>
      <c r="R156" s="336">
        <f t="shared" si="161"/>
        <v>2414.1</v>
      </c>
      <c r="S156" s="336">
        <f t="shared" si="161"/>
        <v>2424.6</v>
      </c>
      <c r="T156" s="336">
        <f t="shared" si="161"/>
        <v>2433.8000000000002</v>
      </c>
      <c r="U156" s="336">
        <f t="shared" si="161"/>
        <v>2474.6</v>
      </c>
      <c r="V156" s="336">
        <f t="shared" ref="V156:AF156" si="162">+SUM(V158:V159)</f>
        <v>2486.9</v>
      </c>
      <c r="W156" s="336">
        <f t="shared" si="162"/>
        <v>2469.8000000000002</v>
      </c>
      <c r="X156" s="336">
        <f t="shared" si="162"/>
        <v>2456.3000000000002</v>
      </c>
      <c r="Y156" s="336">
        <f t="shared" si="162"/>
        <v>2477.8000000000002</v>
      </c>
      <c r="Z156" s="336">
        <f t="shared" si="162"/>
        <v>2500.5</v>
      </c>
      <c r="AA156" s="336">
        <f t="shared" ref="AA156:AE156" si="163">+SUM(AA158:AA159)</f>
        <v>2493.9</v>
      </c>
      <c r="AB156" s="336">
        <f t="shared" si="163"/>
        <v>2488.8000000000002</v>
      </c>
      <c r="AC156" s="336">
        <f t="shared" si="163"/>
        <v>2461.1999999999998</v>
      </c>
      <c r="AD156" s="336">
        <f t="shared" si="163"/>
        <v>2485.1</v>
      </c>
      <c r="AE156" s="336">
        <f t="shared" si="163"/>
        <v>2502.6000000000004</v>
      </c>
      <c r="AF156" s="336">
        <f t="shared" si="162"/>
        <v>2473.8999999999996</v>
      </c>
      <c r="AG156" s="327">
        <f>+AF156/$AF$10</f>
        <v>7.2016332124570561E-3</v>
      </c>
    </row>
    <row r="157" spans="1:33" s="3" customFormat="1" x14ac:dyDescent="0.25">
      <c r="A157" s="6"/>
      <c r="B157" s="43"/>
      <c r="C157" s="44"/>
      <c r="D157" s="44"/>
      <c r="E157" s="44"/>
      <c r="F157" s="44"/>
      <c r="G157" s="44"/>
      <c r="H157" s="44"/>
      <c r="I157" s="44"/>
      <c r="J157" s="44"/>
      <c r="K157" s="228"/>
      <c r="L157" s="228"/>
      <c r="M157" s="228"/>
      <c r="N157" s="228"/>
      <c r="O157" s="228"/>
      <c r="P157" s="228"/>
      <c r="Q157" s="228"/>
      <c r="R157" s="228"/>
      <c r="S157" s="228"/>
      <c r="T157" s="228"/>
      <c r="U157" s="228"/>
      <c r="V157" s="228"/>
      <c r="W157" s="228"/>
      <c r="X157" s="228"/>
      <c r="Y157" s="228"/>
      <c r="Z157" s="228"/>
      <c r="AA157" s="228"/>
      <c r="AB157" s="228"/>
      <c r="AC157" s="228"/>
      <c r="AD157" s="228"/>
      <c r="AE157" s="228"/>
      <c r="AF157" s="228"/>
      <c r="AG157" s="44"/>
    </row>
    <row r="158" spans="1:33" s="3" customFormat="1" x14ac:dyDescent="0.25">
      <c r="A158" s="6"/>
      <c r="B158" s="24" t="s">
        <v>44</v>
      </c>
      <c r="C158" s="16">
        <v>1221.9000000000001</v>
      </c>
      <c r="D158" s="16">
        <v>1217.5</v>
      </c>
      <c r="E158" s="16">
        <v>1074.9000000000001</v>
      </c>
      <c r="F158" s="16">
        <v>1075.8</v>
      </c>
      <c r="G158" s="16">
        <v>1075.8</v>
      </c>
      <c r="H158" s="16">
        <v>1070.5</v>
      </c>
      <c r="I158" s="16">
        <v>1060.7</v>
      </c>
      <c r="J158" s="16">
        <v>1044.3</v>
      </c>
      <c r="K158" s="221">
        <v>1043.5999999999999</v>
      </c>
      <c r="L158" s="221">
        <v>1052.2</v>
      </c>
      <c r="M158" s="221">
        <v>1049.5999999999999</v>
      </c>
      <c r="N158" s="221">
        <v>1058.0999999999999</v>
      </c>
      <c r="O158" s="221">
        <v>1055.9000000000001</v>
      </c>
      <c r="P158" s="221">
        <v>1053.5999999999999</v>
      </c>
      <c r="Q158" s="221">
        <v>1053.0999999999999</v>
      </c>
      <c r="R158" s="221">
        <v>1048.5</v>
      </c>
      <c r="S158" s="221">
        <v>1052.8</v>
      </c>
      <c r="T158" s="221">
        <v>1056.5</v>
      </c>
      <c r="U158" s="221">
        <v>1073</v>
      </c>
      <c r="V158" s="221">
        <v>1078</v>
      </c>
      <c r="W158" s="221">
        <v>1070.8</v>
      </c>
      <c r="X158" s="221">
        <v>1063</v>
      </c>
      <c r="Y158" s="221">
        <v>1071.8</v>
      </c>
      <c r="Z158" s="221">
        <v>1081.4000000000001</v>
      </c>
      <c r="AA158" s="221">
        <v>1078.5</v>
      </c>
      <c r="AB158" s="221">
        <v>1076.4000000000001</v>
      </c>
      <c r="AC158" s="221">
        <v>1065</v>
      </c>
      <c r="AD158" s="221">
        <v>1075.5</v>
      </c>
      <c r="AE158" s="221">
        <v>1083.4000000000001</v>
      </c>
      <c r="AF158" s="221">
        <v>1071.5999999999999</v>
      </c>
      <c r="AG158" s="16"/>
    </row>
    <row r="159" spans="1:33" s="3" customFormat="1" x14ac:dyDescent="0.25">
      <c r="A159" s="6"/>
      <c r="B159" s="24" t="s">
        <v>45</v>
      </c>
      <c r="C159" s="16">
        <v>1587.8</v>
      </c>
      <c r="D159" s="16">
        <v>1583.6</v>
      </c>
      <c r="E159" s="16">
        <v>1402</v>
      </c>
      <c r="F159" s="16">
        <v>1401.9</v>
      </c>
      <c r="G159" s="16">
        <v>1400.4</v>
      </c>
      <c r="H159" s="16">
        <v>1385.8</v>
      </c>
      <c r="I159" s="16">
        <v>1372.6</v>
      </c>
      <c r="J159" s="16">
        <v>1365.7</v>
      </c>
      <c r="K159" s="221">
        <v>1361.9</v>
      </c>
      <c r="L159" s="221">
        <v>1373.4</v>
      </c>
      <c r="M159" s="221">
        <v>1367.6</v>
      </c>
      <c r="N159" s="221">
        <v>1377.1</v>
      </c>
      <c r="O159" s="221">
        <v>1372.4</v>
      </c>
      <c r="P159" s="221">
        <v>1369.3</v>
      </c>
      <c r="Q159" s="221">
        <v>1369.3</v>
      </c>
      <c r="R159" s="221">
        <v>1365.6</v>
      </c>
      <c r="S159" s="221">
        <v>1371.8</v>
      </c>
      <c r="T159" s="221">
        <v>1377.3</v>
      </c>
      <c r="U159" s="221">
        <v>1401.6</v>
      </c>
      <c r="V159" s="221">
        <v>1408.9</v>
      </c>
      <c r="W159" s="221">
        <v>1399</v>
      </c>
      <c r="X159" s="221">
        <v>1393.3</v>
      </c>
      <c r="Y159" s="221">
        <v>1406</v>
      </c>
      <c r="Z159" s="221">
        <v>1419.1</v>
      </c>
      <c r="AA159" s="221">
        <v>1415.4</v>
      </c>
      <c r="AB159" s="221">
        <v>1412.4</v>
      </c>
      <c r="AC159" s="221">
        <v>1396.2</v>
      </c>
      <c r="AD159" s="221">
        <v>1409.6</v>
      </c>
      <c r="AE159" s="221">
        <v>1419.2</v>
      </c>
      <c r="AF159" s="221">
        <v>1402.3</v>
      </c>
      <c r="AG159" s="16"/>
    </row>
    <row r="160" spans="1:33" s="3" customFormat="1" ht="14.4" thickBot="1" x14ac:dyDescent="0.3">
      <c r="A160" s="6"/>
      <c r="B160" s="9"/>
      <c r="C160" s="25"/>
      <c r="D160" s="25"/>
      <c r="E160" s="25"/>
      <c r="F160" s="25"/>
      <c r="G160" s="25"/>
      <c r="H160" s="25"/>
      <c r="I160" s="25"/>
      <c r="J160" s="25"/>
      <c r="K160" s="229"/>
      <c r="L160" s="229"/>
      <c r="M160" s="229"/>
      <c r="N160" s="229"/>
      <c r="O160" s="229"/>
      <c r="P160" s="257"/>
      <c r="Q160" s="257"/>
      <c r="R160" s="229"/>
      <c r="S160" s="229"/>
      <c r="T160" s="229"/>
      <c r="U160" s="229"/>
      <c r="V160" s="229"/>
      <c r="W160" s="229"/>
      <c r="X160" s="229"/>
      <c r="Y160" s="229"/>
      <c r="Z160" s="229"/>
      <c r="AA160" s="229"/>
      <c r="AB160" s="229"/>
      <c r="AC160" s="229"/>
      <c r="AD160" s="229"/>
      <c r="AE160" s="229"/>
      <c r="AF160" s="229"/>
      <c r="AG160" s="25"/>
    </row>
    <row r="161" spans="1:32" s="3" customFormat="1" ht="14.4" thickTop="1" x14ac:dyDescent="0.25">
      <c r="A161" s="6"/>
      <c r="B161" s="2"/>
      <c r="C161" s="2"/>
      <c r="K161" s="127"/>
      <c r="L161" s="127"/>
      <c r="M161" s="127"/>
      <c r="N161" s="127"/>
      <c r="O161" s="127"/>
      <c r="P161" s="254"/>
      <c r="Q161" s="254"/>
      <c r="R161" s="127"/>
      <c r="S161" s="127"/>
      <c r="T161" s="127"/>
      <c r="U161" s="127"/>
      <c r="V161" s="127"/>
      <c r="W161" s="127"/>
      <c r="X161" s="127"/>
      <c r="Y161" s="127"/>
      <c r="Z161" s="127"/>
      <c r="AA161" s="127"/>
      <c r="AB161" s="127"/>
      <c r="AC161" s="127"/>
      <c r="AD161" s="127"/>
      <c r="AE161" s="127"/>
      <c r="AF161" s="127"/>
    </row>
    <row r="162" spans="1:32" s="3" customFormat="1" x14ac:dyDescent="0.25">
      <c r="A162" s="6"/>
      <c r="B162" s="6" t="s">
        <v>138</v>
      </c>
      <c r="C162" s="211"/>
      <c r="D162" s="212"/>
      <c r="E162" s="212"/>
      <c r="F162" s="212"/>
      <c r="G162" s="212"/>
      <c r="K162" s="127"/>
      <c r="L162" s="127"/>
      <c r="M162" s="127"/>
      <c r="N162" s="127"/>
      <c r="O162" s="127"/>
      <c r="P162" s="254"/>
      <c r="Q162" s="254"/>
      <c r="R162" s="127"/>
      <c r="S162" s="127"/>
      <c r="T162" s="127"/>
      <c r="U162" s="127"/>
      <c r="V162" s="127"/>
      <c r="W162" s="127"/>
      <c r="X162" s="127"/>
      <c r="Y162" s="127"/>
      <c r="Z162" s="127"/>
      <c r="AA162" s="127"/>
      <c r="AB162" s="127"/>
      <c r="AC162" s="127"/>
      <c r="AD162" s="127"/>
      <c r="AE162" s="127"/>
      <c r="AF162" s="127"/>
    </row>
    <row r="163" spans="1:32" s="3" customFormat="1" x14ac:dyDescent="0.25">
      <c r="A163" s="6"/>
      <c r="B163" s="6" t="s">
        <v>362</v>
      </c>
      <c r="C163" s="211"/>
      <c r="D163" s="212"/>
      <c r="E163" s="212"/>
      <c r="F163" s="212"/>
      <c r="G163" s="212"/>
      <c r="K163" s="127"/>
      <c r="L163" s="127"/>
      <c r="M163" s="127"/>
      <c r="N163" s="127"/>
      <c r="O163" s="127"/>
      <c r="P163" s="254"/>
      <c r="Q163" s="254"/>
      <c r="R163" s="127"/>
      <c r="S163" s="127"/>
      <c r="T163" s="127"/>
      <c r="U163" s="127"/>
      <c r="V163" s="127"/>
      <c r="W163" s="127"/>
      <c r="X163" s="127"/>
      <c r="Y163" s="127"/>
      <c r="Z163" s="127"/>
      <c r="AA163" s="127"/>
      <c r="AB163" s="127"/>
      <c r="AC163" s="127"/>
      <c r="AD163" s="127"/>
      <c r="AE163" s="127"/>
      <c r="AF163" s="127"/>
    </row>
    <row r="164" spans="1:32" s="3" customFormat="1" x14ac:dyDescent="0.25">
      <c r="A164" s="6"/>
      <c r="B164" s="6" t="s">
        <v>364</v>
      </c>
      <c r="C164" s="211"/>
      <c r="D164" s="212"/>
      <c r="E164" s="212"/>
      <c r="F164" s="212"/>
      <c r="G164" s="212"/>
      <c r="K164" s="127"/>
      <c r="P164" s="255"/>
      <c r="Q164" s="255"/>
    </row>
    <row r="165" spans="1:32" s="3" customFormat="1" x14ac:dyDescent="0.25">
      <c r="A165" s="6"/>
      <c r="B165" s="214" t="s">
        <v>361</v>
      </c>
      <c r="C165" s="211"/>
      <c r="D165" s="212"/>
      <c r="E165" s="212"/>
      <c r="F165" s="212"/>
      <c r="G165" s="212"/>
      <c r="K165" s="127"/>
      <c r="P165" s="255"/>
      <c r="Q165" s="255"/>
    </row>
    <row r="166" spans="1:32" s="3" customFormat="1" x14ac:dyDescent="0.25">
      <c r="A166" s="6"/>
      <c r="B166" s="214" t="s">
        <v>152</v>
      </c>
      <c r="C166" s="211"/>
      <c r="D166" s="212"/>
      <c r="E166" s="212"/>
      <c r="F166" s="212"/>
      <c r="G166" s="212"/>
      <c r="K166" s="127"/>
      <c r="L166" s="127"/>
      <c r="M166" s="127"/>
      <c r="N166" s="127"/>
      <c r="O166" s="127"/>
      <c r="P166" s="254"/>
      <c r="Q166" s="254"/>
      <c r="R166" s="127"/>
      <c r="S166" s="127"/>
      <c r="T166" s="127"/>
      <c r="U166" s="127"/>
      <c r="V166" s="127"/>
      <c r="W166" s="127"/>
      <c r="X166" s="127"/>
      <c r="Y166" s="127"/>
      <c r="Z166" s="127"/>
      <c r="AA166" s="127"/>
      <c r="AB166" s="127"/>
      <c r="AC166" s="127"/>
      <c r="AD166" s="127"/>
      <c r="AE166" s="127"/>
      <c r="AF166" s="127"/>
    </row>
    <row r="167" spans="1:32" s="3" customFormat="1" ht="65.400000000000006" customHeight="1" x14ac:dyDescent="0.25">
      <c r="A167" s="6"/>
      <c r="B167" s="373" t="s">
        <v>210</v>
      </c>
      <c r="C167" s="374"/>
      <c r="D167" s="374"/>
      <c r="E167" s="374"/>
      <c r="F167" s="374"/>
      <c r="G167" s="375"/>
      <c r="K167" s="127"/>
      <c r="L167" s="127"/>
      <c r="M167" s="127"/>
      <c r="N167" s="127"/>
      <c r="O167" s="127"/>
      <c r="P167" s="254"/>
      <c r="Q167" s="254"/>
      <c r="R167" s="127"/>
      <c r="S167" s="127"/>
      <c r="T167" s="127"/>
      <c r="U167" s="127"/>
      <c r="V167" s="127"/>
      <c r="W167" s="127"/>
      <c r="X167" s="127"/>
      <c r="Y167" s="127"/>
      <c r="Z167" s="127"/>
      <c r="AA167" s="127"/>
      <c r="AB167" s="127"/>
      <c r="AC167" s="127"/>
      <c r="AD167" s="127"/>
      <c r="AE167" s="127"/>
      <c r="AF167" s="127"/>
    </row>
    <row r="168" spans="1:32" s="3" customFormat="1" ht="53.4" customHeight="1" x14ac:dyDescent="0.25">
      <c r="A168" s="6"/>
      <c r="B168" s="376" t="s">
        <v>209</v>
      </c>
      <c r="C168" s="377"/>
      <c r="D168" s="377"/>
      <c r="E168" s="377"/>
      <c r="F168" s="377"/>
      <c r="G168" s="378"/>
      <c r="K168" s="127"/>
      <c r="L168" s="127"/>
      <c r="M168" s="127"/>
      <c r="N168" s="127"/>
      <c r="O168" s="127"/>
      <c r="P168" s="254"/>
      <c r="Q168" s="254"/>
      <c r="R168" s="127"/>
      <c r="S168" s="127"/>
      <c r="T168" s="127"/>
      <c r="U168" s="127"/>
      <c r="V168" s="127"/>
      <c r="W168" s="127"/>
      <c r="X168" s="127"/>
      <c r="Y168" s="127"/>
      <c r="Z168" s="127"/>
      <c r="AA168" s="127"/>
      <c r="AB168" s="127"/>
      <c r="AC168" s="127"/>
      <c r="AD168" s="127"/>
      <c r="AE168" s="127"/>
      <c r="AF168" s="127"/>
    </row>
    <row r="169" spans="1:32" s="3" customFormat="1" x14ac:dyDescent="0.25">
      <c r="A169" s="6"/>
      <c r="C169" s="26"/>
      <c r="K169" s="127"/>
      <c r="L169" s="127"/>
      <c r="M169" s="127"/>
      <c r="N169" s="127"/>
      <c r="O169" s="127"/>
      <c r="P169" s="254"/>
      <c r="Q169" s="254"/>
      <c r="R169" s="127"/>
      <c r="S169" s="127"/>
      <c r="T169" s="127"/>
      <c r="U169" s="127"/>
      <c r="V169" s="127"/>
      <c r="W169" s="127"/>
      <c r="X169" s="127"/>
      <c r="Y169" s="127"/>
      <c r="Z169" s="127"/>
      <c r="AA169" s="127"/>
      <c r="AB169" s="127"/>
      <c r="AC169" s="127"/>
      <c r="AD169" s="127"/>
      <c r="AE169" s="127"/>
      <c r="AF169" s="127"/>
    </row>
    <row r="170" spans="1:32" s="3" customFormat="1" x14ac:dyDescent="0.25">
      <c r="A170" s="6"/>
      <c r="B170" s="2"/>
      <c r="C170" s="26"/>
      <c r="D170" s="26"/>
      <c r="E170" s="26"/>
      <c r="F170" s="26"/>
      <c r="G170" s="26"/>
      <c r="H170" s="26"/>
      <c r="I170" s="26"/>
      <c r="J170" s="26"/>
      <c r="K170" s="127"/>
      <c r="L170" s="127"/>
      <c r="M170" s="127"/>
      <c r="N170" s="127"/>
      <c r="O170" s="127"/>
      <c r="P170" s="254"/>
      <c r="Q170" s="254"/>
      <c r="R170" s="127"/>
      <c r="S170" s="127"/>
      <c r="T170" s="127"/>
      <c r="U170" s="127"/>
      <c r="V170" s="127"/>
      <c r="W170" s="127"/>
      <c r="X170" s="127"/>
      <c r="Y170" s="127"/>
      <c r="Z170" s="127"/>
      <c r="AA170" s="127"/>
      <c r="AB170" s="127"/>
      <c r="AC170" s="127"/>
      <c r="AD170" s="127"/>
      <c r="AE170" s="127"/>
      <c r="AF170" s="127"/>
    </row>
    <row r="171" spans="1:32" s="3" customFormat="1" x14ac:dyDescent="0.25">
      <c r="A171" s="6"/>
      <c r="B171" s="2"/>
      <c r="C171" s="26"/>
      <c r="K171" s="127"/>
      <c r="L171" s="127"/>
      <c r="M171" s="127"/>
      <c r="N171" s="127"/>
      <c r="O171" s="127"/>
      <c r="P171" s="254"/>
      <c r="Q171" s="254"/>
      <c r="R171" s="127"/>
      <c r="S171" s="127"/>
      <c r="T171" s="127"/>
      <c r="U171" s="127"/>
      <c r="V171" s="127"/>
      <c r="W171" s="127"/>
      <c r="X171" s="127"/>
      <c r="Y171" s="127"/>
      <c r="Z171" s="127"/>
      <c r="AA171" s="127"/>
      <c r="AB171" s="127"/>
      <c r="AC171" s="127"/>
      <c r="AD171" s="127"/>
      <c r="AE171" s="127"/>
      <c r="AF171" s="127"/>
    </row>
    <row r="172" spans="1:32" s="3" customFormat="1" x14ac:dyDescent="0.25">
      <c r="A172" s="6"/>
      <c r="B172" s="2"/>
      <c r="C172" s="26"/>
      <c r="K172" s="127"/>
      <c r="L172" s="127"/>
      <c r="M172" s="127"/>
      <c r="N172" s="127"/>
      <c r="O172" s="127"/>
      <c r="P172" s="254"/>
      <c r="Q172" s="254"/>
      <c r="R172" s="127"/>
      <c r="S172" s="127"/>
      <c r="T172" s="127"/>
      <c r="U172" s="127"/>
      <c r="V172" s="127"/>
      <c r="W172" s="127"/>
      <c r="X172" s="127"/>
      <c r="Y172" s="127"/>
      <c r="Z172" s="127"/>
      <c r="AA172" s="127"/>
      <c r="AB172" s="127"/>
      <c r="AC172" s="127"/>
      <c r="AD172" s="127"/>
      <c r="AE172" s="127"/>
      <c r="AF172" s="127"/>
    </row>
    <row r="173" spans="1:32" s="3" customFormat="1" x14ac:dyDescent="0.25">
      <c r="A173" s="6"/>
      <c r="B173" s="2"/>
      <c r="C173" s="26"/>
      <c r="K173" s="127"/>
      <c r="L173" s="127"/>
      <c r="M173" s="127"/>
      <c r="N173" s="127"/>
      <c r="O173" s="127"/>
      <c r="P173" s="254"/>
      <c r="Q173" s="254"/>
      <c r="R173" s="127"/>
      <c r="S173" s="127"/>
      <c r="T173" s="127"/>
      <c r="U173" s="127"/>
      <c r="V173" s="127"/>
      <c r="W173" s="127"/>
      <c r="X173" s="127"/>
      <c r="Y173" s="127"/>
      <c r="Z173" s="127"/>
      <c r="AA173" s="127"/>
      <c r="AB173" s="127"/>
      <c r="AC173" s="127"/>
      <c r="AD173" s="127"/>
      <c r="AE173" s="127"/>
      <c r="AF173" s="127"/>
    </row>
    <row r="174" spans="1:32" s="3" customFormat="1" x14ac:dyDescent="0.25">
      <c r="A174" s="6"/>
      <c r="B174" s="2"/>
      <c r="C174" s="26"/>
      <c r="D174" s="26"/>
      <c r="E174" s="26"/>
      <c r="F174" s="26"/>
      <c r="G174" s="26"/>
      <c r="H174" s="26"/>
      <c r="I174" s="26"/>
      <c r="J174" s="26"/>
      <c r="K174" s="127"/>
      <c r="L174" s="127"/>
      <c r="M174" s="127"/>
      <c r="N174" s="127"/>
      <c r="O174" s="127"/>
      <c r="P174" s="254"/>
      <c r="Q174" s="254"/>
      <c r="R174" s="127"/>
      <c r="S174" s="127"/>
      <c r="T174" s="127"/>
      <c r="U174" s="127"/>
      <c r="V174" s="127"/>
      <c r="W174" s="127"/>
      <c r="X174" s="127"/>
      <c r="Y174" s="127"/>
      <c r="Z174" s="127"/>
      <c r="AA174" s="127"/>
      <c r="AB174" s="127"/>
      <c r="AC174" s="127"/>
      <c r="AD174" s="127"/>
      <c r="AE174" s="127"/>
      <c r="AF174" s="127"/>
    </row>
    <row r="175" spans="1:32" s="3" customFormat="1" x14ac:dyDescent="0.25">
      <c r="A175" s="6"/>
      <c r="B175" s="2"/>
      <c r="C175" s="26"/>
      <c r="K175" s="127"/>
      <c r="L175" s="127"/>
      <c r="M175" s="127"/>
      <c r="N175" s="127"/>
      <c r="O175" s="127"/>
      <c r="P175" s="254"/>
      <c r="Q175" s="254"/>
      <c r="R175" s="127"/>
      <c r="S175" s="127"/>
      <c r="T175" s="127"/>
      <c r="U175" s="127"/>
      <c r="V175" s="127"/>
      <c r="W175" s="127"/>
      <c r="X175" s="127"/>
      <c r="Y175" s="127"/>
      <c r="Z175" s="127"/>
      <c r="AA175" s="127"/>
      <c r="AB175" s="127"/>
      <c r="AC175" s="127"/>
      <c r="AD175" s="127"/>
      <c r="AE175" s="127"/>
      <c r="AF175" s="127"/>
    </row>
    <row r="176" spans="1:32" s="3" customFormat="1" x14ac:dyDescent="0.25">
      <c r="A176" s="6"/>
      <c r="B176" s="2"/>
      <c r="C176" s="26"/>
      <c r="K176" s="127"/>
      <c r="L176" s="127"/>
      <c r="M176" s="127"/>
      <c r="N176" s="127"/>
      <c r="O176" s="127"/>
      <c r="P176" s="254"/>
      <c r="Q176" s="254"/>
      <c r="R176" s="127"/>
      <c r="S176" s="127"/>
      <c r="T176" s="127"/>
      <c r="U176" s="127"/>
      <c r="V176" s="127"/>
      <c r="W176" s="127"/>
      <c r="X176" s="127"/>
      <c r="Y176" s="127"/>
      <c r="Z176" s="127"/>
      <c r="AA176" s="127"/>
      <c r="AB176" s="127"/>
      <c r="AC176" s="127"/>
      <c r="AD176" s="127"/>
      <c r="AE176" s="127"/>
      <c r="AF176" s="127"/>
    </row>
    <row r="177" spans="1:32" s="3" customFormat="1" x14ac:dyDescent="0.25">
      <c r="A177" s="6"/>
      <c r="B177" s="2"/>
      <c r="C177" s="26"/>
      <c r="K177" s="127"/>
      <c r="L177" s="127"/>
      <c r="M177" s="127"/>
      <c r="N177" s="127"/>
      <c r="O177" s="127"/>
      <c r="P177" s="254"/>
      <c r="Q177" s="254"/>
      <c r="R177" s="127"/>
      <c r="S177" s="127"/>
      <c r="T177" s="127"/>
      <c r="U177" s="127"/>
      <c r="V177" s="127"/>
      <c r="W177" s="127"/>
      <c r="X177" s="127"/>
      <c r="Y177" s="127"/>
      <c r="Z177" s="127"/>
      <c r="AA177" s="127"/>
      <c r="AB177" s="127"/>
      <c r="AC177" s="127"/>
      <c r="AD177" s="127"/>
      <c r="AE177" s="127"/>
      <c r="AF177" s="127"/>
    </row>
    <row r="178" spans="1:32" s="3" customFormat="1" x14ac:dyDescent="0.25">
      <c r="A178" s="6"/>
      <c r="B178" s="2"/>
      <c r="C178" s="26"/>
      <c r="K178" s="127"/>
      <c r="L178" s="127"/>
      <c r="M178" s="127"/>
      <c r="N178" s="127"/>
      <c r="O178" s="127"/>
      <c r="P178" s="254"/>
      <c r="Q178" s="254"/>
      <c r="R178" s="127"/>
      <c r="S178" s="127"/>
      <c r="T178" s="127"/>
      <c r="U178" s="127"/>
      <c r="V178" s="127"/>
      <c r="W178" s="127"/>
      <c r="X178" s="127"/>
      <c r="Y178" s="127"/>
      <c r="Z178" s="127"/>
      <c r="AA178" s="127"/>
      <c r="AB178" s="127"/>
      <c r="AC178" s="127"/>
      <c r="AD178" s="127"/>
      <c r="AE178" s="127"/>
      <c r="AF178" s="127"/>
    </row>
    <row r="179" spans="1:32" s="3" customFormat="1" x14ac:dyDescent="0.25">
      <c r="A179" s="6"/>
      <c r="B179" s="2"/>
      <c r="C179" s="26"/>
      <c r="K179" s="127"/>
      <c r="L179" s="127"/>
      <c r="M179" s="127"/>
      <c r="N179" s="127"/>
      <c r="O179" s="127"/>
      <c r="P179" s="254"/>
      <c r="Q179" s="254"/>
      <c r="R179" s="127"/>
      <c r="S179" s="127"/>
      <c r="T179" s="127"/>
      <c r="U179" s="127"/>
      <c r="V179" s="127"/>
      <c r="W179" s="127"/>
      <c r="X179" s="127"/>
      <c r="Y179" s="127"/>
      <c r="Z179" s="127"/>
      <c r="AA179" s="127"/>
      <c r="AB179" s="127"/>
      <c r="AC179" s="127"/>
      <c r="AD179" s="127"/>
      <c r="AE179" s="127"/>
      <c r="AF179" s="127"/>
    </row>
    <row r="180" spans="1:32" s="3" customFormat="1" x14ac:dyDescent="0.25">
      <c r="A180" s="6"/>
      <c r="B180" s="2"/>
      <c r="C180" s="26"/>
      <c r="K180" s="127"/>
      <c r="L180" s="127"/>
      <c r="M180" s="127"/>
      <c r="N180" s="127"/>
      <c r="O180" s="127"/>
      <c r="P180" s="254"/>
      <c r="Q180" s="254"/>
      <c r="R180" s="127"/>
      <c r="S180" s="127"/>
      <c r="T180" s="127"/>
      <c r="U180" s="127"/>
      <c r="V180" s="127"/>
      <c r="W180" s="127"/>
      <c r="X180" s="127"/>
      <c r="Y180" s="127"/>
      <c r="Z180" s="127"/>
      <c r="AA180" s="127"/>
      <c r="AB180" s="127"/>
      <c r="AC180" s="127"/>
      <c r="AD180" s="127"/>
      <c r="AE180" s="127"/>
      <c r="AF180" s="127"/>
    </row>
    <row r="181" spans="1:32" s="3" customFormat="1" x14ac:dyDescent="0.25">
      <c r="A181" s="6"/>
      <c r="B181" s="2"/>
      <c r="C181" s="26"/>
      <c r="K181" s="127"/>
      <c r="L181" s="127"/>
      <c r="M181" s="127"/>
      <c r="N181" s="127"/>
      <c r="O181" s="127"/>
      <c r="P181" s="254"/>
      <c r="Q181" s="254"/>
      <c r="R181" s="127"/>
      <c r="S181" s="127"/>
      <c r="T181" s="127"/>
      <c r="U181" s="127"/>
      <c r="V181" s="127"/>
      <c r="W181" s="127"/>
      <c r="X181" s="127"/>
      <c r="Y181" s="127"/>
      <c r="Z181" s="127"/>
      <c r="AA181" s="127"/>
      <c r="AB181" s="127"/>
      <c r="AC181" s="127"/>
      <c r="AD181" s="127"/>
      <c r="AE181" s="127"/>
      <c r="AF181" s="127"/>
    </row>
    <row r="182" spans="1:32" s="3" customFormat="1" x14ac:dyDescent="0.25">
      <c r="A182" s="6"/>
      <c r="B182" s="2"/>
      <c r="C182" s="26"/>
      <c r="K182" s="127"/>
      <c r="L182" s="127"/>
      <c r="M182" s="127"/>
      <c r="N182" s="127"/>
      <c r="O182" s="127"/>
      <c r="P182" s="254"/>
      <c r="Q182" s="254"/>
      <c r="R182" s="127"/>
      <c r="S182" s="127"/>
      <c r="T182" s="127"/>
      <c r="U182" s="127"/>
      <c r="V182" s="127"/>
      <c r="W182" s="127"/>
      <c r="X182" s="127"/>
      <c r="Y182" s="127"/>
      <c r="Z182" s="127"/>
      <c r="AA182" s="127"/>
      <c r="AB182" s="127"/>
      <c r="AC182" s="127"/>
      <c r="AD182" s="127"/>
      <c r="AE182" s="127"/>
      <c r="AF182" s="127"/>
    </row>
    <row r="183" spans="1:32" s="3" customFormat="1" x14ac:dyDescent="0.25">
      <c r="A183" s="6"/>
      <c r="B183" s="2"/>
      <c r="C183" s="26"/>
      <c r="K183" s="127"/>
      <c r="L183" s="127"/>
      <c r="M183" s="127"/>
      <c r="N183" s="127"/>
      <c r="O183" s="127"/>
      <c r="P183" s="254"/>
      <c r="Q183" s="254"/>
      <c r="R183" s="127"/>
      <c r="S183" s="127"/>
      <c r="T183" s="127"/>
      <c r="U183" s="127"/>
      <c r="V183" s="127"/>
      <c r="W183" s="127"/>
      <c r="X183" s="127"/>
      <c r="Y183" s="127"/>
      <c r="Z183" s="127"/>
      <c r="AA183" s="127"/>
      <c r="AB183" s="127"/>
      <c r="AC183" s="127"/>
      <c r="AD183" s="127"/>
      <c r="AE183" s="127"/>
      <c r="AF183" s="127"/>
    </row>
    <row r="184" spans="1:32" s="3" customFormat="1" x14ac:dyDescent="0.25">
      <c r="A184" s="6"/>
      <c r="B184" s="2"/>
      <c r="C184" s="26"/>
      <c r="K184" s="127"/>
      <c r="L184" s="127"/>
      <c r="M184" s="127"/>
      <c r="N184" s="127"/>
      <c r="O184" s="127"/>
      <c r="P184" s="254"/>
      <c r="Q184" s="254"/>
      <c r="R184" s="127"/>
      <c r="S184" s="127"/>
      <c r="T184" s="127"/>
      <c r="U184" s="127"/>
      <c r="V184" s="127"/>
      <c r="W184" s="127"/>
      <c r="X184" s="127"/>
      <c r="Y184" s="127"/>
      <c r="Z184" s="127"/>
      <c r="AA184" s="127"/>
      <c r="AB184" s="127"/>
      <c r="AC184" s="127"/>
      <c r="AD184" s="127"/>
      <c r="AE184" s="127"/>
      <c r="AF184" s="127"/>
    </row>
    <row r="185" spans="1:32" s="3" customFormat="1" x14ac:dyDescent="0.25">
      <c r="A185" s="6"/>
      <c r="B185" s="2"/>
      <c r="C185" s="26"/>
      <c r="K185" s="127"/>
      <c r="L185" s="127"/>
      <c r="M185" s="127"/>
      <c r="N185" s="127"/>
      <c r="O185" s="127"/>
      <c r="P185" s="254"/>
      <c r="Q185" s="254"/>
      <c r="R185" s="127"/>
      <c r="S185" s="127"/>
      <c r="T185" s="127"/>
      <c r="U185" s="127"/>
      <c r="V185" s="127"/>
      <c r="W185" s="127"/>
      <c r="X185" s="127"/>
      <c r="Y185" s="127"/>
      <c r="Z185" s="127"/>
      <c r="AA185" s="127"/>
      <c r="AB185" s="127"/>
      <c r="AC185" s="127"/>
      <c r="AD185" s="127"/>
      <c r="AE185" s="127"/>
      <c r="AF185" s="127"/>
    </row>
    <row r="186" spans="1:32" s="3" customFormat="1" x14ac:dyDescent="0.25">
      <c r="A186" s="6"/>
      <c r="B186" s="2"/>
      <c r="C186" s="26"/>
      <c r="K186" s="127"/>
      <c r="L186" s="127"/>
      <c r="M186" s="127"/>
      <c r="N186" s="127"/>
      <c r="O186" s="127"/>
      <c r="P186" s="254"/>
      <c r="Q186" s="254"/>
      <c r="R186" s="127"/>
      <c r="S186" s="127"/>
      <c r="T186" s="127"/>
      <c r="U186" s="127"/>
      <c r="V186" s="127"/>
      <c r="W186" s="127"/>
      <c r="X186" s="127"/>
      <c r="Y186" s="127"/>
      <c r="Z186" s="127"/>
      <c r="AA186" s="127"/>
      <c r="AB186" s="127"/>
      <c r="AC186" s="127"/>
      <c r="AD186" s="127"/>
      <c r="AE186" s="127"/>
      <c r="AF186" s="127"/>
    </row>
    <row r="187" spans="1:32" s="3" customFormat="1" x14ac:dyDescent="0.25">
      <c r="A187" s="6"/>
      <c r="B187" s="2"/>
      <c r="C187" s="26"/>
      <c r="K187" s="127"/>
      <c r="L187" s="127"/>
      <c r="M187" s="127"/>
      <c r="N187" s="127"/>
      <c r="O187" s="127"/>
      <c r="P187" s="254"/>
      <c r="Q187" s="254"/>
      <c r="R187" s="127"/>
      <c r="S187" s="127"/>
      <c r="T187" s="127"/>
      <c r="U187" s="127"/>
      <c r="V187" s="127"/>
      <c r="W187" s="127"/>
      <c r="X187" s="127"/>
      <c r="Y187" s="127"/>
      <c r="Z187" s="127"/>
      <c r="AA187" s="127"/>
      <c r="AB187" s="127"/>
      <c r="AC187" s="127"/>
      <c r="AD187" s="127"/>
      <c r="AE187" s="127"/>
      <c r="AF187" s="127"/>
    </row>
    <row r="188" spans="1:32" s="3" customFormat="1" x14ac:dyDescent="0.25">
      <c r="A188" s="6"/>
      <c r="B188" s="2"/>
      <c r="C188" s="26"/>
      <c r="K188" s="127"/>
      <c r="L188" s="127"/>
      <c r="M188" s="127"/>
      <c r="N188" s="127"/>
      <c r="O188" s="127"/>
      <c r="P188" s="254"/>
      <c r="Q188" s="254"/>
      <c r="R188" s="127"/>
      <c r="S188" s="127"/>
      <c r="T188" s="127"/>
      <c r="U188" s="127"/>
      <c r="V188" s="127"/>
      <c r="W188" s="127"/>
      <c r="X188" s="127"/>
      <c r="Y188" s="127"/>
      <c r="Z188" s="127"/>
      <c r="AA188" s="127"/>
      <c r="AB188" s="127"/>
      <c r="AC188" s="127"/>
      <c r="AD188" s="127"/>
      <c r="AE188" s="127"/>
      <c r="AF188" s="127"/>
    </row>
    <row r="189" spans="1:32" s="3" customFormat="1" x14ac:dyDescent="0.25">
      <c r="A189" s="6"/>
      <c r="B189" s="2"/>
      <c r="C189" s="26"/>
      <c r="K189" s="127"/>
      <c r="L189" s="127"/>
      <c r="M189" s="127"/>
      <c r="N189" s="127"/>
      <c r="O189" s="127"/>
      <c r="P189" s="254"/>
      <c r="Q189" s="254"/>
      <c r="R189" s="127"/>
      <c r="S189" s="127"/>
      <c r="T189" s="127"/>
      <c r="U189" s="127"/>
      <c r="V189" s="127"/>
      <c r="W189" s="127"/>
      <c r="X189" s="127"/>
      <c r="Y189" s="127"/>
      <c r="Z189" s="127"/>
      <c r="AA189" s="127"/>
      <c r="AB189" s="127"/>
      <c r="AC189" s="127"/>
      <c r="AD189" s="127"/>
      <c r="AE189" s="127"/>
      <c r="AF189" s="127"/>
    </row>
    <row r="190" spans="1:32" s="3" customFormat="1" x14ac:dyDescent="0.25">
      <c r="A190" s="6"/>
      <c r="B190" s="2"/>
      <c r="C190" s="26"/>
      <c r="K190" s="127"/>
      <c r="L190" s="127"/>
      <c r="M190" s="127"/>
      <c r="N190" s="127"/>
      <c r="O190" s="127"/>
      <c r="P190" s="254"/>
      <c r="Q190" s="254"/>
      <c r="R190" s="127"/>
      <c r="S190" s="127"/>
      <c r="T190" s="127"/>
      <c r="U190" s="127"/>
      <c r="V190" s="127"/>
      <c r="W190" s="127"/>
      <c r="X190" s="127"/>
      <c r="Y190" s="127"/>
      <c r="Z190" s="127"/>
      <c r="AA190" s="127"/>
      <c r="AB190" s="127"/>
      <c r="AC190" s="127"/>
      <c r="AD190" s="127"/>
      <c r="AE190" s="127"/>
      <c r="AF190" s="127"/>
    </row>
    <row r="191" spans="1:32" s="3" customFormat="1" x14ac:dyDescent="0.25">
      <c r="A191" s="6"/>
      <c r="B191" s="2"/>
      <c r="C191" s="26"/>
      <c r="K191" s="127"/>
      <c r="L191" s="127"/>
      <c r="M191" s="127"/>
      <c r="N191" s="127"/>
      <c r="O191" s="127"/>
      <c r="P191" s="254"/>
      <c r="Q191" s="254"/>
      <c r="R191" s="127"/>
      <c r="S191" s="127"/>
      <c r="T191" s="127"/>
      <c r="U191" s="127"/>
      <c r="V191" s="127"/>
      <c r="W191" s="127"/>
      <c r="X191" s="127"/>
      <c r="Y191" s="127"/>
      <c r="Z191" s="127"/>
      <c r="AA191" s="127"/>
      <c r="AB191" s="127"/>
      <c r="AC191" s="127"/>
      <c r="AD191" s="127"/>
      <c r="AE191" s="127"/>
      <c r="AF191" s="127"/>
    </row>
    <row r="192" spans="1:32" s="3" customFormat="1" x14ac:dyDescent="0.25">
      <c r="A192" s="6"/>
      <c r="B192" s="2"/>
      <c r="C192" s="26"/>
      <c r="K192" s="127"/>
      <c r="L192" s="127"/>
      <c r="M192" s="127"/>
      <c r="N192" s="127"/>
      <c r="O192" s="127"/>
      <c r="P192" s="254"/>
      <c r="Q192" s="254"/>
      <c r="R192" s="127"/>
      <c r="S192" s="127"/>
      <c r="T192" s="127"/>
      <c r="U192" s="127"/>
      <c r="V192" s="127"/>
      <c r="W192" s="127"/>
      <c r="X192" s="127"/>
      <c r="Y192" s="127"/>
      <c r="Z192" s="127"/>
      <c r="AA192" s="127"/>
      <c r="AB192" s="127"/>
      <c r="AC192" s="127"/>
      <c r="AD192" s="127"/>
      <c r="AE192" s="127"/>
      <c r="AF192" s="127"/>
    </row>
    <row r="193" spans="1:32" s="3" customFormat="1" x14ac:dyDescent="0.25">
      <c r="A193" s="6"/>
      <c r="B193" s="2"/>
      <c r="C193" s="26"/>
      <c r="K193" s="127"/>
      <c r="L193" s="127"/>
      <c r="M193" s="127"/>
      <c r="N193" s="127"/>
      <c r="O193" s="127"/>
      <c r="P193" s="254"/>
      <c r="Q193" s="254"/>
      <c r="R193" s="127"/>
      <c r="S193" s="127"/>
      <c r="T193" s="127"/>
      <c r="U193" s="127"/>
      <c r="V193" s="127"/>
      <c r="W193" s="127"/>
      <c r="X193" s="127"/>
      <c r="Y193" s="127"/>
      <c r="Z193" s="127"/>
      <c r="AA193" s="127"/>
      <c r="AB193" s="127"/>
      <c r="AC193" s="127"/>
      <c r="AD193" s="127"/>
      <c r="AE193" s="127"/>
      <c r="AF193" s="127"/>
    </row>
    <row r="194" spans="1:32" s="3" customFormat="1" x14ac:dyDescent="0.25">
      <c r="A194" s="6"/>
      <c r="B194" s="2"/>
      <c r="C194" s="26"/>
      <c r="K194" s="127"/>
      <c r="L194" s="127"/>
      <c r="M194" s="127"/>
      <c r="N194" s="127"/>
      <c r="O194" s="127"/>
      <c r="P194" s="254"/>
      <c r="Q194" s="254"/>
      <c r="R194" s="127"/>
      <c r="S194" s="127"/>
      <c r="T194" s="127"/>
      <c r="U194" s="127"/>
      <c r="V194" s="127"/>
      <c r="W194" s="127"/>
      <c r="X194" s="127"/>
      <c r="Y194" s="127"/>
      <c r="Z194" s="127"/>
      <c r="AA194" s="127"/>
      <c r="AB194" s="127"/>
      <c r="AC194" s="127"/>
      <c r="AD194" s="127"/>
      <c r="AE194" s="127"/>
      <c r="AF194" s="127"/>
    </row>
    <row r="195" spans="1:32" s="3" customFormat="1" x14ac:dyDescent="0.25">
      <c r="A195" s="6"/>
      <c r="B195" s="2"/>
      <c r="C195" s="26"/>
      <c r="K195" s="127"/>
      <c r="L195" s="127"/>
      <c r="M195" s="127"/>
      <c r="N195" s="127"/>
      <c r="O195" s="127"/>
      <c r="P195" s="254"/>
      <c r="Q195" s="254"/>
      <c r="R195" s="127"/>
      <c r="S195" s="127"/>
      <c r="T195" s="127"/>
      <c r="U195" s="127"/>
      <c r="V195" s="127"/>
      <c r="W195" s="127"/>
      <c r="X195" s="127"/>
      <c r="Y195" s="127"/>
      <c r="Z195" s="127"/>
      <c r="AA195" s="127"/>
      <c r="AB195" s="127"/>
      <c r="AC195" s="127"/>
      <c r="AD195" s="127"/>
      <c r="AE195" s="127"/>
      <c r="AF195" s="127"/>
    </row>
    <row r="196" spans="1:32" s="3" customFormat="1" x14ac:dyDescent="0.25">
      <c r="A196" s="6"/>
      <c r="B196" s="2"/>
      <c r="C196" s="26"/>
      <c r="K196" s="127"/>
      <c r="L196" s="127"/>
      <c r="M196" s="127"/>
      <c r="N196" s="127"/>
      <c r="O196" s="127"/>
      <c r="P196" s="254"/>
      <c r="Q196" s="254"/>
      <c r="R196" s="127"/>
      <c r="S196" s="127"/>
      <c r="T196" s="127"/>
      <c r="U196" s="127"/>
      <c r="V196" s="127"/>
      <c r="W196" s="127"/>
      <c r="X196" s="127"/>
      <c r="Y196" s="127"/>
      <c r="Z196" s="127"/>
      <c r="AA196" s="127"/>
      <c r="AB196" s="127"/>
      <c r="AC196" s="127"/>
      <c r="AD196" s="127"/>
      <c r="AE196" s="127"/>
      <c r="AF196" s="127"/>
    </row>
    <row r="197" spans="1:32" s="3" customFormat="1" x14ac:dyDescent="0.25">
      <c r="A197" s="6"/>
      <c r="B197" s="2"/>
      <c r="C197" s="26"/>
      <c r="K197" s="127"/>
      <c r="L197" s="127"/>
      <c r="M197" s="127"/>
      <c r="N197" s="127"/>
      <c r="O197" s="127"/>
      <c r="P197" s="254"/>
      <c r="Q197" s="254"/>
      <c r="R197" s="127"/>
      <c r="S197" s="127"/>
      <c r="T197" s="127"/>
      <c r="U197" s="127"/>
      <c r="V197" s="127"/>
      <c r="W197" s="127"/>
      <c r="X197" s="127"/>
      <c r="Y197" s="127"/>
      <c r="Z197" s="127"/>
      <c r="AA197" s="127"/>
      <c r="AB197" s="127"/>
      <c r="AC197" s="127"/>
      <c r="AD197" s="127"/>
      <c r="AE197" s="127"/>
      <c r="AF197" s="127"/>
    </row>
    <row r="198" spans="1:32" s="3" customFormat="1" x14ac:dyDescent="0.25">
      <c r="A198" s="6"/>
      <c r="B198" s="2"/>
      <c r="C198" s="26"/>
      <c r="K198" s="127"/>
      <c r="L198" s="127"/>
      <c r="M198" s="127"/>
      <c r="N198" s="127"/>
      <c r="O198" s="127"/>
      <c r="P198" s="254"/>
      <c r="Q198" s="254"/>
      <c r="R198" s="127"/>
      <c r="S198" s="127"/>
      <c r="T198" s="127"/>
      <c r="U198" s="127"/>
      <c r="V198" s="127"/>
      <c r="W198" s="127"/>
      <c r="X198" s="127"/>
      <c r="Y198" s="127"/>
      <c r="Z198" s="127"/>
      <c r="AA198" s="127"/>
      <c r="AB198" s="127"/>
      <c r="AC198" s="127"/>
      <c r="AD198" s="127"/>
      <c r="AE198" s="127"/>
      <c r="AF198" s="127"/>
    </row>
    <row r="199" spans="1:32" s="3" customFormat="1" x14ac:dyDescent="0.25">
      <c r="A199" s="6"/>
      <c r="B199" s="2"/>
      <c r="C199" s="26"/>
      <c r="K199" s="127"/>
      <c r="L199" s="127"/>
      <c r="M199" s="127"/>
      <c r="N199" s="127"/>
      <c r="O199" s="127"/>
      <c r="P199" s="254"/>
      <c r="Q199" s="254"/>
      <c r="R199" s="127"/>
      <c r="S199" s="127"/>
      <c r="T199" s="127"/>
      <c r="U199" s="127"/>
      <c r="V199" s="127"/>
      <c r="W199" s="127"/>
      <c r="X199" s="127"/>
      <c r="Y199" s="127"/>
      <c r="Z199" s="127"/>
      <c r="AA199" s="127"/>
      <c r="AB199" s="127"/>
      <c r="AC199" s="127"/>
      <c r="AD199" s="127"/>
      <c r="AE199" s="127"/>
      <c r="AF199" s="127"/>
    </row>
    <row r="200" spans="1:32" s="3" customFormat="1" x14ac:dyDescent="0.25">
      <c r="A200" s="6"/>
      <c r="B200" s="2"/>
      <c r="C200" s="26"/>
      <c r="K200" s="127"/>
      <c r="L200" s="127"/>
      <c r="M200" s="127"/>
      <c r="N200" s="127"/>
      <c r="O200" s="127"/>
      <c r="P200" s="254"/>
      <c r="Q200" s="254"/>
      <c r="R200" s="127"/>
      <c r="S200" s="127"/>
      <c r="T200" s="127"/>
      <c r="U200" s="127"/>
      <c r="V200" s="127"/>
      <c r="W200" s="127"/>
      <c r="X200" s="127"/>
      <c r="Y200" s="127"/>
      <c r="Z200" s="127"/>
      <c r="AA200" s="127"/>
      <c r="AB200" s="127"/>
      <c r="AC200" s="127"/>
      <c r="AD200" s="127"/>
      <c r="AE200" s="127"/>
      <c r="AF200" s="127"/>
    </row>
    <row r="201" spans="1:32" s="3" customFormat="1" x14ac:dyDescent="0.25">
      <c r="A201" s="6"/>
      <c r="B201" s="2"/>
      <c r="C201" s="26"/>
      <c r="K201" s="127"/>
      <c r="L201" s="127"/>
      <c r="M201" s="127"/>
      <c r="N201" s="127"/>
      <c r="O201" s="127"/>
      <c r="P201" s="254"/>
      <c r="Q201" s="254"/>
      <c r="R201" s="127"/>
      <c r="S201" s="127"/>
      <c r="T201" s="127"/>
      <c r="U201" s="127"/>
      <c r="V201" s="127"/>
      <c r="W201" s="127"/>
      <c r="X201" s="127"/>
      <c r="Y201" s="127"/>
      <c r="Z201" s="127"/>
      <c r="AA201" s="127"/>
      <c r="AB201" s="127"/>
      <c r="AC201" s="127"/>
      <c r="AD201" s="127"/>
      <c r="AE201" s="127"/>
      <c r="AF201" s="127"/>
    </row>
    <row r="202" spans="1:32" s="3" customFormat="1" x14ac:dyDescent="0.25">
      <c r="A202" s="6"/>
      <c r="B202" s="2"/>
      <c r="C202" s="26"/>
      <c r="K202" s="127"/>
      <c r="L202" s="127"/>
      <c r="M202" s="127"/>
      <c r="N202" s="127"/>
      <c r="O202" s="127"/>
      <c r="P202" s="254"/>
      <c r="Q202" s="254"/>
      <c r="R202" s="127"/>
      <c r="S202" s="127"/>
      <c r="T202" s="127"/>
      <c r="U202" s="127"/>
      <c r="V202" s="127"/>
      <c r="W202" s="127"/>
      <c r="X202" s="127"/>
      <c r="Y202" s="127"/>
      <c r="Z202" s="127"/>
      <c r="AA202" s="127"/>
      <c r="AB202" s="127"/>
      <c r="AC202" s="127"/>
      <c r="AD202" s="127"/>
      <c r="AE202" s="127"/>
      <c r="AF202" s="127"/>
    </row>
    <row r="203" spans="1:32" s="3" customFormat="1" x14ac:dyDescent="0.25">
      <c r="A203" s="6"/>
      <c r="B203" s="2"/>
      <c r="C203" s="26"/>
      <c r="K203" s="127"/>
      <c r="L203" s="127"/>
      <c r="M203" s="127"/>
      <c r="N203" s="127"/>
      <c r="O203" s="127"/>
      <c r="P203" s="254"/>
      <c r="Q203" s="254"/>
      <c r="R203" s="127"/>
      <c r="S203" s="127"/>
      <c r="T203" s="127"/>
      <c r="U203" s="127"/>
      <c r="V203" s="127"/>
      <c r="W203" s="127"/>
      <c r="X203" s="127"/>
      <c r="Y203" s="127"/>
      <c r="Z203" s="127"/>
      <c r="AA203" s="127"/>
      <c r="AB203" s="127"/>
      <c r="AC203" s="127"/>
      <c r="AD203" s="127"/>
      <c r="AE203" s="127"/>
      <c r="AF203" s="127"/>
    </row>
    <row r="204" spans="1:32" s="3" customFormat="1" x14ac:dyDescent="0.25">
      <c r="A204" s="6"/>
      <c r="B204" s="2"/>
      <c r="C204" s="26"/>
      <c r="K204" s="127"/>
      <c r="L204" s="127"/>
      <c r="M204" s="127"/>
      <c r="N204" s="127"/>
      <c r="O204" s="127"/>
      <c r="P204" s="254"/>
      <c r="Q204" s="254"/>
      <c r="R204" s="127"/>
      <c r="S204" s="127"/>
      <c r="T204" s="127"/>
      <c r="U204" s="127"/>
      <c r="V204" s="127"/>
      <c r="W204" s="127"/>
      <c r="X204" s="127"/>
      <c r="Y204" s="127"/>
      <c r="Z204" s="127"/>
      <c r="AA204" s="127"/>
      <c r="AB204" s="127"/>
      <c r="AC204" s="127"/>
      <c r="AD204" s="127"/>
      <c r="AE204" s="127"/>
      <c r="AF204" s="127"/>
    </row>
    <row r="205" spans="1:32" s="3" customFormat="1" x14ac:dyDescent="0.25">
      <c r="A205" s="6"/>
      <c r="B205" s="2"/>
      <c r="C205" s="26"/>
      <c r="K205" s="127"/>
      <c r="L205" s="127"/>
      <c r="M205" s="127"/>
      <c r="N205" s="127"/>
      <c r="O205" s="127"/>
      <c r="P205" s="254"/>
      <c r="Q205" s="254"/>
      <c r="R205" s="127"/>
      <c r="S205" s="127"/>
      <c r="T205" s="127"/>
      <c r="U205" s="127"/>
      <c r="V205" s="127"/>
      <c r="W205" s="127"/>
      <c r="X205" s="127"/>
      <c r="Y205" s="127"/>
      <c r="Z205" s="127"/>
      <c r="AA205" s="127"/>
      <c r="AB205" s="127"/>
      <c r="AC205" s="127"/>
      <c r="AD205" s="127"/>
      <c r="AE205" s="127"/>
      <c r="AF205" s="127"/>
    </row>
    <row r="206" spans="1:32" s="3" customFormat="1" x14ac:dyDescent="0.25">
      <c r="A206" s="6"/>
      <c r="B206" s="2"/>
      <c r="C206" s="26"/>
      <c r="K206" s="127"/>
      <c r="L206" s="127"/>
      <c r="M206" s="127"/>
      <c r="N206" s="127"/>
      <c r="O206" s="127"/>
      <c r="P206" s="254"/>
      <c r="Q206" s="254"/>
      <c r="R206" s="127"/>
      <c r="S206" s="127"/>
      <c r="T206" s="127"/>
      <c r="U206" s="127"/>
      <c r="V206" s="127"/>
      <c r="W206" s="127"/>
      <c r="X206" s="127"/>
      <c r="Y206" s="127"/>
      <c r="Z206" s="127"/>
      <c r="AA206" s="127"/>
      <c r="AB206" s="127"/>
      <c r="AC206" s="127"/>
      <c r="AD206" s="127"/>
      <c r="AE206" s="127"/>
      <c r="AF206" s="127"/>
    </row>
    <row r="207" spans="1:32" s="3" customFormat="1" x14ac:dyDescent="0.25">
      <c r="A207" s="6"/>
      <c r="B207" s="2"/>
      <c r="C207" s="26"/>
      <c r="K207" s="127"/>
      <c r="L207" s="127"/>
      <c r="M207" s="127"/>
      <c r="N207" s="127"/>
      <c r="O207" s="127"/>
      <c r="P207" s="254"/>
      <c r="Q207" s="254"/>
      <c r="R207" s="127"/>
      <c r="S207" s="127"/>
      <c r="T207" s="127"/>
      <c r="U207" s="127"/>
      <c r="V207" s="127"/>
      <c r="W207" s="127"/>
      <c r="X207" s="127"/>
      <c r="Y207" s="127"/>
      <c r="Z207" s="127"/>
      <c r="AA207" s="127"/>
      <c r="AB207" s="127"/>
      <c r="AC207" s="127"/>
      <c r="AD207" s="127"/>
      <c r="AE207" s="127"/>
      <c r="AF207" s="127"/>
    </row>
    <row r="208" spans="1:32" s="3" customFormat="1" x14ac:dyDescent="0.25">
      <c r="A208" s="6"/>
      <c r="B208" s="2"/>
      <c r="C208" s="26"/>
      <c r="K208" s="127"/>
      <c r="L208" s="127"/>
      <c r="M208" s="127"/>
      <c r="N208" s="127"/>
      <c r="O208" s="127"/>
      <c r="P208" s="254"/>
      <c r="Q208" s="254"/>
      <c r="R208" s="127"/>
      <c r="S208" s="127"/>
      <c r="T208" s="127"/>
      <c r="U208" s="127"/>
      <c r="V208" s="127"/>
      <c r="W208" s="127"/>
      <c r="X208" s="127"/>
      <c r="Y208" s="127"/>
      <c r="Z208" s="127"/>
      <c r="AA208" s="127"/>
      <c r="AB208" s="127"/>
      <c r="AC208" s="127"/>
      <c r="AD208" s="127"/>
      <c r="AE208" s="127"/>
      <c r="AF208" s="127"/>
    </row>
    <row r="209" spans="1:32" s="3" customFormat="1" x14ac:dyDescent="0.25">
      <c r="A209" s="6"/>
      <c r="B209" s="2"/>
      <c r="C209" s="26"/>
      <c r="K209" s="127"/>
      <c r="L209" s="127"/>
      <c r="M209" s="127"/>
      <c r="N209" s="127"/>
      <c r="O209" s="127"/>
      <c r="P209" s="254"/>
      <c r="Q209" s="254"/>
      <c r="R209" s="127"/>
      <c r="S209" s="127"/>
      <c r="T209" s="127"/>
      <c r="U209" s="127"/>
      <c r="V209" s="127"/>
      <c r="W209" s="127"/>
      <c r="X209" s="127"/>
      <c r="Y209" s="127"/>
      <c r="Z209" s="127"/>
      <c r="AA209" s="127"/>
      <c r="AB209" s="127"/>
      <c r="AC209" s="127"/>
      <c r="AD209" s="127"/>
      <c r="AE209" s="127"/>
      <c r="AF209" s="127"/>
    </row>
    <row r="210" spans="1:32" s="3" customFormat="1" x14ac:dyDescent="0.25">
      <c r="A210" s="6"/>
      <c r="B210" s="2"/>
      <c r="C210" s="26"/>
      <c r="K210" s="127"/>
      <c r="L210" s="127"/>
      <c r="M210" s="127"/>
      <c r="N210" s="127"/>
      <c r="O210" s="127"/>
      <c r="P210" s="254"/>
      <c r="Q210" s="254"/>
      <c r="R210" s="127"/>
      <c r="S210" s="127"/>
      <c r="T210" s="127"/>
      <c r="U210" s="127"/>
      <c r="V210" s="127"/>
      <c r="W210" s="127"/>
      <c r="X210" s="127"/>
      <c r="Y210" s="127"/>
      <c r="Z210" s="127"/>
      <c r="AA210" s="127"/>
      <c r="AB210" s="127"/>
      <c r="AC210" s="127"/>
      <c r="AD210" s="127"/>
      <c r="AE210" s="127"/>
      <c r="AF210" s="127"/>
    </row>
    <row r="211" spans="1:32" s="3" customFormat="1" x14ac:dyDescent="0.25">
      <c r="A211" s="6"/>
      <c r="B211" s="2"/>
      <c r="C211" s="26"/>
      <c r="K211" s="127"/>
      <c r="L211" s="127"/>
      <c r="M211" s="127"/>
      <c r="N211" s="127"/>
      <c r="O211" s="127"/>
      <c r="P211" s="254"/>
      <c r="Q211" s="254"/>
      <c r="R211" s="127"/>
      <c r="S211" s="127"/>
      <c r="T211" s="127"/>
      <c r="U211" s="127"/>
      <c r="V211" s="127"/>
      <c r="W211" s="127"/>
      <c r="X211" s="127"/>
      <c r="Y211" s="127"/>
      <c r="Z211" s="127"/>
      <c r="AA211" s="127"/>
      <c r="AB211" s="127"/>
      <c r="AC211" s="127"/>
      <c r="AD211" s="127"/>
      <c r="AE211" s="127"/>
      <c r="AF211" s="127"/>
    </row>
    <row r="212" spans="1:32" s="3" customFormat="1" x14ac:dyDescent="0.25">
      <c r="A212" s="6"/>
      <c r="B212" s="2"/>
      <c r="C212" s="26"/>
      <c r="K212" s="127"/>
      <c r="L212" s="127"/>
      <c r="M212" s="127"/>
      <c r="N212" s="127"/>
      <c r="O212" s="127"/>
      <c r="P212" s="254"/>
      <c r="Q212" s="254"/>
      <c r="R212" s="127"/>
      <c r="S212" s="127"/>
      <c r="T212" s="127"/>
      <c r="U212" s="127"/>
      <c r="V212" s="127"/>
      <c r="W212" s="127"/>
      <c r="X212" s="127"/>
      <c r="Y212" s="127"/>
      <c r="Z212" s="127"/>
      <c r="AA212" s="127"/>
      <c r="AB212" s="127"/>
      <c r="AC212" s="127"/>
      <c r="AD212" s="127"/>
      <c r="AE212" s="127"/>
      <c r="AF212" s="127"/>
    </row>
    <row r="213" spans="1:32" s="3" customFormat="1" x14ac:dyDescent="0.25">
      <c r="A213" s="6"/>
      <c r="B213" s="2"/>
      <c r="C213" s="26"/>
      <c r="K213" s="127"/>
      <c r="L213" s="127"/>
      <c r="M213" s="127"/>
      <c r="N213" s="127"/>
      <c r="O213" s="127"/>
      <c r="P213" s="254"/>
      <c r="Q213" s="254"/>
      <c r="R213" s="127"/>
      <c r="S213" s="127"/>
      <c r="T213" s="127"/>
      <c r="U213" s="127"/>
      <c r="V213" s="127"/>
      <c r="W213" s="127"/>
      <c r="X213" s="127"/>
      <c r="Y213" s="127"/>
      <c r="Z213" s="127"/>
      <c r="AA213" s="127"/>
      <c r="AB213" s="127"/>
      <c r="AC213" s="127"/>
      <c r="AD213" s="127"/>
      <c r="AE213" s="127"/>
      <c r="AF213" s="127"/>
    </row>
    <row r="214" spans="1:32" s="3" customFormat="1" x14ac:dyDescent="0.25">
      <c r="A214" s="6"/>
      <c r="B214" s="2"/>
      <c r="C214" s="26"/>
      <c r="K214" s="127"/>
      <c r="L214" s="127"/>
      <c r="M214" s="127"/>
      <c r="N214" s="127"/>
      <c r="O214" s="127"/>
      <c r="P214" s="254"/>
      <c r="Q214" s="254"/>
      <c r="R214" s="127"/>
      <c r="S214" s="127"/>
      <c r="T214" s="127"/>
      <c r="U214" s="127"/>
      <c r="V214" s="127"/>
      <c r="W214" s="127"/>
      <c r="X214" s="127"/>
      <c r="Y214" s="127"/>
      <c r="Z214" s="127"/>
      <c r="AA214" s="127"/>
      <c r="AB214" s="127"/>
      <c r="AC214" s="127"/>
      <c r="AD214" s="127"/>
      <c r="AE214" s="127"/>
      <c r="AF214" s="127"/>
    </row>
    <row r="215" spans="1:32" s="3" customFormat="1" x14ac:dyDescent="0.25">
      <c r="A215" s="6"/>
      <c r="B215" s="2"/>
      <c r="C215" s="26"/>
      <c r="K215" s="127"/>
      <c r="L215" s="127"/>
      <c r="M215" s="127"/>
      <c r="N215" s="127"/>
      <c r="O215" s="127"/>
      <c r="P215" s="254"/>
      <c r="Q215" s="254"/>
      <c r="R215" s="127"/>
      <c r="S215" s="127"/>
      <c r="T215" s="127"/>
      <c r="U215" s="127"/>
      <c r="V215" s="127"/>
      <c r="W215" s="127"/>
      <c r="X215" s="127"/>
      <c r="Y215" s="127"/>
      <c r="Z215" s="127"/>
      <c r="AA215" s="127"/>
      <c r="AB215" s="127"/>
      <c r="AC215" s="127"/>
      <c r="AD215" s="127"/>
      <c r="AE215" s="127"/>
      <c r="AF215" s="127"/>
    </row>
    <row r="216" spans="1:32" s="3" customFormat="1" x14ac:dyDescent="0.25">
      <c r="A216" s="6"/>
      <c r="B216" s="2"/>
      <c r="C216" s="26"/>
      <c r="K216" s="127"/>
      <c r="L216" s="127"/>
      <c r="M216" s="127"/>
      <c r="N216" s="127"/>
      <c r="O216" s="127"/>
      <c r="P216" s="254"/>
      <c r="Q216" s="254"/>
      <c r="R216" s="127"/>
      <c r="S216" s="127"/>
      <c r="T216" s="127"/>
      <c r="U216" s="127"/>
      <c r="V216" s="127"/>
      <c r="W216" s="127"/>
      <c r="X216" s="127"/>
      <c r="Y216" s="127"/>
      <c r="Z216" s="127"/>
      <c r="AA216" s="127"/>
      <c r="AB216" s="127"/>
      <c r="AC216" s="127"/>
      <c r="AD216" s="127"/>
      <c r="AE216" s="127"/>
      <c r="AF216" s="127"/>
    </row>
    <row r="217" spans="1:32" s="3" customFormat="1" x14ac:dyDescent="0.25">
      <c r="A217" s="6"/>
      <c r="B217" s="2"/>
      <c r="C217" s="26"/>
      <c r="K217" s="127"/>
      <c r="L217" s="127"/>
      <c r="M217" s="127"/>
      <c r="N217" s="127"/>
      <c r="O217" s="127"/>
      <c r="P217" s="254"/>
      <c r="Q217" s="254"/>
      <c r="R217" s="127"/>
      <c r="S217" s="127"/>
      <c r="T217" s="127"/>
      <c r="U217" s="127"/>
      <c r="V217" s="127"/>
      <c r="W217" s="127"/>
      <c r="X217" s="127"/>
      <c r="Y217" s="127"/>
      <c r="Z217" s="127"/>
      <c r="AA217" s="127"/>
      <c r="AB217" s="127"/>
      <c r="AC217" s="127"/>
      <c r="AD217" s="127"/>
      <c r="AE217" s="127"/>
      <c r="AF217" s="127"/>
    </row>
    <row r="218" spans="1:32" s="3" customFormat="1" x14ac:dyDescent="0.25">
      <c r="A218" s="6"/>
      <c r="B218" s="2"/>
      <c r="C218" s="26"/>
      <c r="K218" s="127"/>
      <c r="L218" s="127"/>
      <c r="M218" s="127"/>
      <c r="N218" s="127"/>
      <c r="O218" s="127"/>
      <c r="P218" s="254"/>
      <c r="Q218" s="254"/>
      <c r="R218" s="127"/>
      <c r="S218" s="127"/>
      <c r="T218" s="127"/>
      <c r="U218" s="127"/>
      <c r="V218" s="127"/>
      <c r="W218" s="127"/>
      <c r="X218" s="127"/>
      <c r="Y218" s="127"/>
      <c r="Z218" s="127"/>
      <c r="AA218" s="127"/>
      <c r="AB218" s="127"/>
      <c r="AC218" s="127"/>
      <c r="AD218" s="127"/>
      <c r="AE218" s="127"/>
      <c r="AF218" s="127"/>
    </row>
    <row r="219" spans="1:32" s="3" customFormat="1" x14ac:dyDescent="0.25">
      <c r="A219" s="6"/>
      <c r="B219" s="2"/>
      <c r="C219" s="26"/>
      <c r="K219" s="127"/>
      <c r="L219" s="127"/>
      <c r="M219" s="127"/>
      <c r="N219" s="127"/>
      <c r="O219" s="127"/>
      <c r="P219" s="254"/>
      <c r="Q219" s="254"/>
      <c r="R219" s="127"/>
      <c r="S219" s="127"/>
      <c r="T219" s="127"/>
      <c r="U219" s="127"/>
      <c r="V219" s="127"/>
      <c r="W219" s="127"/>
      <c r="X219" s="127"/>
      <c r="Y219" s="127"/>
      <c r="Z219" s="127"/>
      <c r="AA219" s="127"/>
      <c r="AB219" s="127"/>
      <c r="AC219" s="127"/>
      <c r="AD219" s="127"/>
      <c r="AE219" s="127"/>
      <c r="AF219" s="127"/>
    </row>
    <row r="220" spans="1:32" s="3" customFormat="1" x14ac:dyDescent="0.25">
      <c r="A220" s="6"/>
      <c r="B220" s="2"/>
      <c r="C220" s="26"/>
      <c r="K220" s="127"/>
      <c r="L220" s="127"/>
      <c r="M220" s="127"/>
      <c r="N220" s="127"/>
      <c r="O220" s="127"/>
      <c r="P220" s="254"/>
      <c r="Q220" s="254"/>
      <c r="R220" s="127"/>
      <c r="S220" s="127"/>
      <c r="T220" s="127"/>
      <c r="U220" s="127"/>
      <c r="V220" s="127"/>
      <c r="W220" s="127"/>
      <c r="X220" s="127"/>
      <c r="Y220" s="127"/>
      <c r="Z220" s="127"/>
      <c r="AA220" s="127"/>
      <c r="AB220" s="127"/>
      <c r="AC220" s="127"/>
      <c r="AD220" s="127"/>
      <c r="AE220" s="127"/>
      <c r="AF220" s="127"/>
    </row>
    <row r="221" spans="1:32" s="3" customFormat="1" x14ac:dyDescent="0.25">
      <c r="A221" s="6"/>
      <c r="B221" s="2"/>
      <c r="C221" s="26"/>
      <c r="K221" s="127"/>
      <c r="L221" s="127"/>
      <c r="M221" s="127"/>
      <c r="N221" s="127"/>
      <c r="O221" s="127"/>
      <c r="P221" s="254"/>
      <c r="Q221" s="254"/>
      <c r="R221" s="127"/>
      <c r="S221" s="127"/>
      <c r="T221" s="127"/>
      <c r="U221" s="127"/>
      <c r="V221" s="127"/>
      <c r="W221" s="127"/>
      <c r="X221" s="127"/>
      <c r="Y221" s="127"/>
      <c r="Z221" s="127"/>
      <c r="AA221" s="127"/>
      <c r="AB221" s="127"/>
      <c r="AC221" s="127"/>
      <c r="AD221" s="127"/>
      <c r="AE221" s="127"/>
      <c r="AF221" s="127"/>
    </row>
    <row r="222" spans="1:32" s="3" customFormat="1" x14ac:dyDescent="0.25">
      <c r="A222" s="6"/>
      <c r="B222" s="2"/>
      <c r="C222" s="26"/>
      <c r="K222" s="127"/>
      <c r="L222" s="127"/>
      <c r="M222" s="127"/>
      <c r="N222" s="127"/>
      <c r="O222" s="127"/>
      <c r="P222" s="254"/>
      <c r="Q222" s="254"/>
      <c r="R222" s="127"/>
      <c r="S222" s="127"/>
      <c r="T222" s="127"/>
      <c r="U222" s="127"/>
      <c r="V222" s="127"/>
      <c r="W222" s="127"/>
      <c r="X222" s="127"/>
      <c r="Y222" s="127"/>
      <c r="Z222" s="127"/>
      <c r="AA222" s="127"/>
      <c r="AB222" s="127"/>
      <c r="AC222" s="127"/>
      <c r="AD222" s="127"/>
      <c r="AE222" s="127"/>
      <c r="AF222" s="127"/>
    </row>
    <row r="223" spans="1:32" s="3" customFormat="1" x14ac:dyDescent="0.25">
      <c r="A223" s="6"/>
      <c r="B223" s="2"/>
      <c r="C223" s="26"/>
      <c r="K223" s="127"/>
      <c r="L223" s="127"/>
      <c r="M223" s="127"/>
      <c r="N223" s="127"/>
      <c r="O223" s="127"/>
      <c r="P223" s="254"/>
      <c r="Q223" s="254"/>
      <c r="R223" s="127"/>
      <c r="S223" s="127"/>
      <c r="T223" s="127"/>
      <c r="U223" s="127"/>
      <c r="V223" s="127"/>
      <c r="W223" s="127"/>
      <c r="X223" s="127"/>
      <c r="Y223" s="127"/>
      <c r="Z223" s="127"/>
      <c r="AA223" s="127"/>
      <c r="AB223" s="127"/>
      <c r="AC223" s="127"/>
      <c r="AD223" s="127"/>
      <c r="AE223" s="127"/>
      <c r="AF223" s="127"/>
    </row>
    <row r="224" spans="1:32" s="3" customFormat="1" x14ac:dyDescent="0.25">
      <c r="A224" s="6"/>
      <c r="B224" s="2"/>
      <c r="C224" s="26"/>
      <c r="K224" s="127"/>
      <c r="L224" s="127"/>
      <c r="M224" s="127"/>
      <c r="N224" s="127"/>
      <c r="O224" s="127"/>
      <c r="P224" s="254"/>
      <c r="Q224" s="254"/>
      <c r="R224" s="127"/>
      <c r="S224" s="127"/>
      <c r="T224" s="127"/>
      <c r="U224" s="127"/>
      <c r="V224" s="127"/>
      <c r="W224" s="127"/>
      <c r="X224" s="127"/>
      <c r="Y224" s="127"/>
      <c r="Z224" s="127"/>
      <c r="AA224" s="127"/>
      <c r="AB224" s="127"/>
      <c r="AC224" s="127"/>
      <c r="AD224" s="127"/>
      <c r="AE224" s="127"/>
      <c r="AF224" s="127"/>
    </row>
    <row r="225" spans="1:32" s="3" customFormat="1" x14ac:dyDescent="0.25">
      <c r="A225" s="6"/>
      <c r="B225" s="2"/>
      <c r="C225" s="26"/>
      <c r="K225" s="127"/>
      <c r="L225" s="127"/>
      <c r="M225" s="127"/>
      <c r="N225" s="127"/>
      <c r="O225" s="127"/>
      <c r="P225" s="254"/>
      <c r="Q225" s="254"/>
      <c r="R225" s="127"/>
      <c r="S225" s="127"/>
      <c r="T225" s="127"/>
      <c r="U225" s="127"/>
      <c r="V225" s="127"/>
      <c r="W225" s="127"/>
      <c r="X225" s="127"/>
      <c r="Y225" s="127"/>
      <c r="Z225" s="127"/>
      <c r="AA225" s="127"/>
      <c r="AB225" s="127"/>
      <c r="AC225" s="127"/>
      <c r="AD225" s="127"/>
      <c r="AE225" s="127"/>
      <c r="AF225" s="127"/>
    </row>
    <row r="226" spans="1:32" s="3" customFormat="1" x14ac:dyDescent="0.25">
      <c r="A226" s="6"/>
      <c r="B226" s="2"/>
      <c r="C226" s="26"/>
      <c r="K226" s="127"/>
      <c r="L226" s="127"/>
      <c r="M226" s="127"/>
      <c r="N226" s="127"/>
      <c r="O226" s="127"/>
      <c r="P226" s="254"/>
      <c r="Q226" s="254"/>
      <c r="R226" s="127"/>
      <c r="S226" s="127"/>
      <c r="T226" s="127"/>
      <c r="U226" s="127"/>
      <c r="V226" s="127"/>
      <c r="W226" s="127"/>
      <c r="X226" s="127"/>
      <c r="Y226" s="127"/>
      <c r="Z226" s="127"/>
      <c r="AA226" s="127"/>
      <c r="AB226" s="127"/>
      <c r="AC226" s="127"/>
      <c r="AD226" s="127"/>
      <c r="AE226" s="127"/>
      <c r="AF226" s="127"/>
    </row>
    <row r="227" spans="1:32" s="3" customFormat="1" x14ac:dyDescent="0.25">
      <c r="A227" s="6"/>
      <c r="B227" s="2"/>
      <c r="C227" s="26"/>
      <c r="K227" s="127"/>
      <c r="L227" s="127"/>
      <c r="M227" s="127"/>
      <c r="N227" s="127"/>
      <c r="O227" s="127"/>
      <c r="P227" s="254"/>
      <c r="Q227" s="254"/>
      <c r="R227" s="127"/>
      <c r="S227" s="127"/>
      <c r="T227" s="127"/>
      <c r="U227" s="127"/>
      <c r="V227" s="127"/>
      <c r="W227" s="127"/>
      <c r="X227" s="127"/>
      <c r="Y227" s="127"/>
      <c r="Z227" s="127"/>
      <c r="AA227" s="127"/>
      <c r="AB227" s="127"/>
      <c r="AC227" s="127"/>
      <c r="AD227" s="127"/>
      <c r="AE227" s="127"/>
      <c r="AF227" s="127"/>
    </row>
    <row r="228" spans="1:32" s="3" customFormat="1" x14ac:dyDescent="0.25">
      <c r="A228" s="6"/>
      <c r="B228" s="2"/>
      <c r="C228" s="26"/>
      <c r="K228" s="127"/>
      <c r="L228" s="127"/>
      <c r="M228" s="127"/>
      <c r="N228" s="127"/>
      <c r="O228" s="127"/>
      <c r="P228" s="254"/>
      <c r="Q228" s="254"/>
      <c r="R228" s="127"/>
      <c r="S228" s="127"/>
      <c r="T228" s="127"/>
      <c r="U228" s="127"/>
      <c r="V228" s="127"/>
      <c r="W228" s="127"/>
      <c r="X228" s="127"/>
      <c r="Y228" s="127"/>
      <c r="Z228" s="127"/>
      <c r="AA228" s="127"/>
      <c r="AB228" s="127"/>
      <c r="AC228" s="127"/>
      <c r="AD228" s="127"/>
      <c r="AE228" s="127"/>
      <c r="AF228" s="127"/>
    </row>
    <row r="229" spans="1:32" s="3" customFormat="1" x14ac:dyDescent="0.25">
      <c r="A229" s="6"/>
      <c r="B229" s="2"/>
      <c r="C229" s="26"/>
      <c r="K229" s="127"/>
      <c r="L229" s="127"/>
      <c r="M229" s="127"/>
      <c r="N229" s="127"/>
      <c r="O229" s="127"/>
      <c r="P229" s="254"/>
      <c r="Q229" s="254"/>
      <c r="R229" s="127"/>
      <c r="S229" s="127"/>
      <c r="T229" s="127"/>
      <c r="U229" s="127"/>
      <c r="V229" s="127"/>
      <c r="W229" s="127"/>
      <c r="X229" s="127"/>
      <c r="Y229" s="127"/>
      <c r="Z229" s="127"/>
      <c r="AA229" s="127"/>
      <c r="AB229" s="127"/>
      <c r="AC229" s="127"/>
      <c r="AD229" s="127"/>
      <c r="AE229" s="127"/>
      <c r="AF229" s="127"/>
    </row>
    <row r="230" spans="1:32" s="3" customFormat="1" x14ac:dyDescent="0.25">
      <c r="A230" s="6"/>
      <c r="B230" s="2"/>
      <c r="C230" s="26"/>
      <c r="K230" s="127"/>
      <c r="L230" s="127"/>
      <c r="M230" s="127"/>
      <c r="N230" s="127"/>
      <c r="O230" s="127"/>
      <c r="P230" s="254"/>
      <c r="Q230" s="254"/>
      <c r="R230" s="127"/>
      <c r="S230" s="127"/>
      <c r="T230" s="127"/>
      <c r="U230" s="127"/>
      <c r="V230" s="127"/>
      <c r="W230" s="127"/>
      <c r="X230" s="127"/>
      <c r="Y230" s="127"/>
      <c r="Z230" s="127"/>
      <c r="AA230" s="127"/>
      <c r="AB230" s="127"/>
      <c r="AC230" s="127"/>
      <c r="AD230" s="127"/>
      <c r="AE230" s="127"/>
      <c r="AF230" s="127"/>
    </row>
    <row r="231" spans="1:32" s="3" customFormat="1" x14ac:dyDescent="0.25">
      <c r="A231" s="6"/>
      <c r="B231" s="2"/>
      <c r="C231" s="26"/>
      <c r="K231" s="127"/>
      <c r="L231" s="127"/>
      <c r="M231" s="127"/>
      <c r="N231" s="127"/>
      <c r="O231" s="127"/>
      <c r="P231" s="254"/>
      <c r="Q231" s="254"/>
      <c r="R231" s="127"/>
      <c r="S231" s="127"/>
      <c r="T231" s="127"/>
      <c r="U231" s="127"/>
      <c r="V231" s="127"/>
      <c r="W231" s="127"/>
      <c r="X231" s="127"/>
      <c r="Y231" s="127"/>
      <c r="Z231" s="127"/>
      <c r="AA231" s="127"/>
      <c r="AB231" s="127"/>
      <c r="AC231" s="127"/>
      <c r="AD231" s="127"/>
      <c r="AE231" s="127"/>
      <c r="AF231" s="127"/>
    </row>
    <row r="232" spans="1:32" s="3" customFormat="1" x14ac:dyDescent="0.25">
      <c r="A232" s="6"/>
      <c r="B232" s="2"/>
      <c r="C232" s="26"/>
      <c r="K232" s="127"/>
      <c r="L232" s="127"/>
      <c r="M232" s="127"/>
      <c r="N232" s="127"/>
      <c r="O232" s="127"/>
      <c r="P232" s="254"/>
      <c r="Q232" s="254"/>
      <c r="R232" s="127"/>
      <c r="S232" s="127"/>
      <c r="T232" s="127"/>
      <c r="U232" s="127"/>
      <c r="V232" s="127"/>
      <c r="W232" s="127"/>
      <c r="X232" s="127"/>
      <c r="Y232" s="127"/>
      <c r="Z232" s="127"/>
      <c r="AA232" s="127"/>
      <c r="AB232" s="127"/>
      <c r="AC232" s="127"/>
      <c r="AD232" s="127"/>
      <c r="AE232" s="127"/>
      <c r="AF232" s="127"/>
    </row>
    <row r="233" spans="1:32" s="3" customFormat="1" x14ac:dyDescent="0.25">
      <c r="A233" s="6"/>
      <c r="B233" s="2"/>
      <c r="C233" s="26"/>
      <c r="K233" s="127"/>
      <c r="L233" s="127"/>
      <c r="M233" s="127"/>
      <c r="N233" s="127"/>
      <c r="O233" s="127"/>
      <c r="P233" s="254"/>
      <c r="Q233" s="254"/>
      <c r="R233" s="127"/>
      <c r="S233" s="127"/>
      <c r="T233" s="127"/>
      <c r="U233" s="127"/>
      <c r="V233" s="127"/>
      <c r="W233" s="127"/>
      <c r="X233" s="127"/>
      <c r="Y233" s="127"/>
      <c r="Z233" s="127"/>
      <c r="AA233" s="127"/>
      <c r="AB233" s="127"/>
      <c r="AC233" s="127"/>
      <c r="AD233" s="127"/>
      <c r="AE233" s="127"/>
      <c r="AF233" s="127"/>
    </row>
    <row r="234" spans="1:32" s="3" customFormat="1" x14ac:dyDescent="0.25">
      <c r="A234" s="6"/>
      <c r="B234" s="2"/>
      <c r="C234" s="26"/>
      <c r="K234" s="127"/>
      <c r="L234" s="127"/>
      <c r="M234" s="127"/>
      <c r="N234" s="127"/>
      <c r="O234" s="127"/>
      <c r="P234" s="254"/>
      <c r="Q234" s="254"/>
      <c r="R234" s="127"/>
      <c r="S234" s="127"/>
      <c r="T234" s="127"/>
      <c r="U234" s="127"/>
      <c r="V234" s="127"/>
      <c r="W234" s="127"/>
      <c r="X234" s="127"/>
      <c r="Y234" s="127"/>
      <c r="Z234" s="127"/>
      <c r="AA234" s="127"/>
      <c r="AB234" s="127"/>
      <c r="AC234" s="127"/>
      <c r="AD234" s="127"/>
      <c r="AE234" s="127"/>
      <c r="AF234" s="127"/>
    </row>
    <row r="235" spans="1:32" s="3" customFormat="1" x14ac:dyDescent="0.25">
      <c r="A235" s="6"/>
      <c r="B235" s="2"/>
      <c r="C235" s="26"/>
      <c r="K235" s="127"/>
      <c r="L235" s="127"/>
      <c r="M235" s="127"/>
      <c r="N235" s="127"/>
      <c r="O235" s="127"/>
      <c r="P235" s="254"/>
      <c r="Q235" s="254"/>
      <c r="R235" s="127"/>
      <c r="S235" s="127"/>
      <c r="T235" s="127"/>
      <c r="U235" s="127"/>
      <c r="V235" s="127"/>
      <c r="W235" s="127"/>
      <c r="X235" s="127"/>
      <c r="Y235" s="127"/>
      <c r="Z235" s="127"/>
      <c r="AA235" s="127"/>
      <c r="AB235" s="127"/>
      <c r="AC235" s="127"/>
      <c r="AD235" s="127"/>
      <c r="AE235" s="127"/>
      <c r="AF235" s="127"/>
    </row>
    <row r="236" spans="1:32" s="3" customFormat="1" x14ac:dyDescent="0.25">
      <c r="A236" s="6"/>
      <c r="B236" s="2"/>
      <c r="C236" s="26"/>
      <c r="K236" s="127"/>
      <c r="L236" s="127"/>
      <c r="M236" s="127"/>
      <c r="N236" s="127"/>
      <c r="O236" s="127"/>
      <c r="P236" s="254"/>
      <c r="Q236" s="254"/>
      <c r="R236" s="127"/>
      <c r="S236" s="127"/>
      <c r="T236" s="127"/>
      <c r="U236" s="127"/>
      <c r="V236" s="127"/>
      <c r="W236" s="127"/>
      <c r="X236" s="127"/>
      <c r="Y236" s="127"/>
      <c r="Z236" s="127"/>
      <c r="AA236" s="127"/>
      <c r="AB236" s="127"/>
      <c r="AC236" s="127"/>
      <c r="AD236" s="127"/>
      <c r="AE236" s="127"/>
      <c r="AF236" s="127"/>
    </row>
    <row r="237" spans="1:32" s="3" customFormat="1" x14ac:dyDescent="0.25">
      <c r="A237" s="6"/>
      <c r="B237" s="2"/>
      <c r="C237" s="26"/>
      <c r="K237" s="127"/>
      <c r="L237" s="127"/>
      <c r="M237" s="127"/>
      <c r="N237" s="127"/>
      <c r="O237" s="127"/>
      <c r="P237" s="254"/>
      <c r="Q237" s="254"/>
      <c r="R237" s="127"/>
      <c r="S237" s="127"/>
      <c r="T237" s="127"/>
      <c r="U237" s="127"/>
      <c r="V237" s="127"/>
      <c r="W237" s="127"/>
      <c r="X237" s="127"/>
      <c r="Y237" s="127"/>
      <c r="Z237" s="127"/>
      <c r="AA237" s="127"/>
      <c r="AB237" s="127"/>
      <c r="AC237" s="127"/>
      <c r="AD237" s="127"/>
      <c r="AE237" s="127"/>
      <c r="AF237" s="127"/>
    </row>
    <row r="238" spans="1:32" s="3" customFormat="1" x14ac:dyDescent="0.25">
      <c r="A238" s="6"/>
      <c r="B238" s="2"/>
      <c r="C238" s="26"/>
      <c r="K238" s="127"/>
      <c r="L238" s="127"/>
      <c r="M238" s="127"/>
      <c r="N238" s="127"/>
      <c r="O238" s="127"/>
      <c r="P238" s="254"/>
      <c r="Q238" s="254"/>
      <c r="R238" s="127"/>
      <c r="S238" s="127"/>
      <c r="T238" s="127"/>
      <c r="U238" s="127"/>
      <c r="V238" s="127"/>
      <c r="W238" s="127"/>
      <c r="X238" s="127"/>
      <c r="Y238" s="127"/>
      <c r="Z238" s="127"/>
      <c r="AA238" s="127"/>
      <c r="AB238" s="127"/>
      <c r="AC238" s="127"/>
      <c r="AD238" s="127"/>
      <c r="AE238" s="127"/>
      <c r="AF238" s="127"/>
    </row>
    <row r="239" spans="1:32" s="3" customFormat="1" x14ac:dyDescent="0.25">
      <c r="A239" s="6"/>
      <c r="B239" s="2"/>
      <c r="C239" s="26"/>
      <c r="K239" s="127"/>
      <c r="L239" s="127"/>
      <c r="M239" s="127"/>
      <c r="N239" s="127"/>
      <c r="O239" s="127"/>
      <c r="P239" s="254"/>
      <c r="Q239" s="254"/>
      <c r="R239" s="127"/>
      <c r="S239" s="127"/>
      <c r="T239" s="127"/>
      <c r="U239" s="127"/>
      <c r="V239" s="127"/>
      <c r="W239" s="127"/>
      <c r="X239" s="127"/>
      <c r="Y239" s="127"/>
      <c r="Z239" s="127"/>
      <c r="AA239" s="127"/>
      <c r="AB239" s="127"/>
      <c r="AC239" s="127"/>
      <c r="AD239" s="127"/>
      <c r="AE239" s="127"/>
      <c r="AF239" s="127"/>
    </row>
    <row r="240" spans="1:32" s="3" customFormat="1" x14ac:dyDescent="0.25">
      <c r="A240" s="6"/>
      <c r="B240" s="2"/>
      <c r="C240" s="26"/>
      <c r="K240" s="127"/>
      <c r="L240" s="127"/>
      <c r="M240" s="127"/>
      <c r="N240" s="127"/>
      <c r="O240" s="127"/>
      <c r="P240" s="254"/>
      <c r="Q240" s="254"/>
      <c r="R240" s="127"/>
      <c r="S240" s="127"/>
      <c r="T240" s="127"/>
      <c r="U240" s="127"/>
      <c r="V240" s="127"/>
      <c r="W240" s="127"/>
      <c r="X240" s="127"/>
      <c r="Y240" s="127"/>
      <c r="Z240" s="127"/>
      <c r="AA240" s="127"/>
      <c r="AB240" s="127"/>
      <c r="AC240" s="127"/>
      <c r="AD240" s="127"/>
      <c r="AE240" s="127"/>
      <c r="AF240" s="127"/>
    </row>
    <row r="241" spans="1:32" s="3" customFormat="1" x14ac:dyDescent="0.25">
      <c r="A241" s="6"/>
      <c r="B241" s="2"/>
      <c r="C241" s="26"/>
      <c r="K241" s="127"/>
      <c r="L241" s="127"/>
      <c r="M241" s="127"/>
      <c r="N241" s="127"/>
      <c r="O241" s="127"/>
      <c r="P241" s="254"/>
      <c r="Q241" s="254"/>
      <c r="R241" s="127"/>
      <c r="S241" s="127"/>
      <c r="T241" s="127"/>
      <c r="U241" s="127"/>
      <c r="V241" s="127"/>
      <c r="W241" s="127"/>
      <c r="X241" s="127"/>
      <c r="Y241" s="127"/>
      <c r="Z241" s="127"/>
      <c r="AA241" s="127"/>
      <c r="AB241" s="127"/>
      <c r="AC241" s="127"/>
      <c r="AD241" s="127"/>
      <c r="AE241" s="127"/>
      <c r="AF241" s="127"/>
    </row>
    <row r="242" spans="1:32" s="3" customFormat="1" x14ac:dyDescent="0.25">
      <c r="A242" s="6"/>
      <c r="B242" s="2"/>
      <c r="C242" s="26"/>
      <c r="K242" s="127"/>
      <c r="L242" s="127"/>
      <c r="M242" s="127"/>
      <c r="N242" s="127"/>
      <c r="O242" s="127"/>
      <c r="P242" s="254"/>
      <c r="Q242" s="254"/>
      <c r="R242" s="127"/>
      <c r="S242" s="127"/>
      <c r="T242" s="127"/>
      <c r="U242" s="127"/>
      <c r="V242" s="127"/>
      <c r="W242" s="127"/>
      <c r="X242" s="127"/>
      <c r="Y242" s="127"/>
      <c r="Z242" s="127"/>
      <c r="AA242" s="127"/>
      <c r="AB242" s="127"/>
      <c r="AC242" s="127"/>
      <c r="AD242" s="127"/>
      <c r="AE242" s="127"/>
      <c r="AF242" s="127"/>
    </row>
    <row r="243" spans="1:32" s="3" customFormat="1" x14ac:dyDescent="0.25">
      <c r="A243" s="6"/>
      <c r="B243" s="2"/>
      <c r="C243" s="26"/>
      <c r="K243" s="127"/>
      <c r="L243" s="127"/>
      <c r="M243" s="127"/>
      <c r="N243" s="127"/>
      <c r="O243" s="127"/>
      <c r="P243" s="254"/>
      <c r="Q243" s="254"/>
      <c r="R243" s="127"/>
      <c r="S243" s="127"/>
      <c r="T243" s="127"/>
      <c r="U243" s="127"/>
      <c r="V243" s="127"/>
      <c r="W243" s="127"/>
      <c r="X243" s="127"/>
      <c r="Y243" s="127"/>
      <c r="Z243" s="127"/>
      <c r="AA243" s="127"/>
      <c r="AB243" s="127"/>
      <c r="AC243" s="127"/>
      <c r="AD243" s="127"/>
      <c r="AE243" s="127"/>
      <c r="AF243" s="127"/>
    </row>
    <row r="244" spans="1:32" s="3" customFormat="1" x14ac:dyDescent="0.25">
      <c r="A244" s="6"/>
      <c r="B244" s="2"/>
      <c r="C244" s="26"/>
      <c r="K244" s="127"/>
      <c r="L244" s="127"/>
      <c r="M244" s="127"/>
      <c r="N244" s="127"/>
      <c r="O244" s="127"/>
      <c r="P244" s="254"/>
      <c r="Q244" s="254"/>
      <c r="R244" s="127"/>
      <c r="S244" s="127"/>
      <c r="T244" s="127"/>
      <c r="U244" s="127"/>
      <c r="V244" s="127"/>
      <c r="W244" s="127"/>
      <c r="X244" s="127"/>
      <c r="Y244" s="127"/>
      <c r="Z244" s="127"/>
      <c r="AA244" s="127"/>
      <c r="AB244" s="127"/>
      <c r="AC244" s="127"/>
      <c r="AD244" s="127"/>
      <c r="AE244" s="127"/>
      <c r="AF244" s="127"/>
    </row>
    <row r="245" spans="1:32" s="3" customFormat="1" x14ac:dyDescent="0.25">
      <c r="A245" s="6"/>
      <c r="B245" s="2"/>
      <c r="C245" s="26"/>
      <c r="K245" s="127"/>
      <c r="L245" s="127"/>
      <c r="M245" s="127"/>
      <c r="N245" s="127"/>
      <c r="O245" s="127"/>
      <c r="P245" s="254"/>
      <c r="Q245" s="254"/>
      <c r="R245" s="127"/>
      <c r="S245" s="127"/>
      <c r="T245" s="127"/>
      <c r="U245" s="127"/>
      <c r="V245" s="127"/>
      <c r="W245" s="127"/>
      <c r="X245" s="127"/>
      <c r="Y245" s="127"/>
      <c r="Z245" s="127"/>
      <c r="AA245" s="127"/>
      <c r="AB245" s="127"/>
      <c r="AC245" s="127"/>
      <c r="AD245" s="127"/>
      <c r="AE245" s="127"/>
      <c r="AF245" s="127"/>
    </row>
    <row r="246" spans="1:32" s="3" customFormat="1" x14ac:dyDescent="0.25">
      <c r="A246" s="6"/>
      <c r="B246" s="2"/>
      <c r="C246" s="26"/>
      <c r="K246" s="127"/>
      <c r="L246" s="127"/>
      <c r="M246" s="127"/>
      <c r="N246" s="127"/>
      <c r="O246" s="127"/>
      <c r="P246" s="254"/>
      <c r="Q246" s="254"/>
      <c r="R246" s="127"/>
      <c r="S246" s="127"/>
      <c r="T246" s="127"/>
      <c r="U246" s="127"/>
      <c r="V246" s="127"/>
      <c r="W246" s="127"/>
      <c r="X246" s="127"/>
      <c r="Y246" s="127"/>
      <c r="Z246" s="127"/>
      <c r="AA246" s="127"/>
      <c r="AB246" s="127"/>
      <c r="AC246" s="127"/>
      <c r="AD246" s="127"/>
      <c r="AE246" s="127"/>
      <c r="AF246" s="127"/>
    </row>
    <row r="247" spans="1:32" s="3" customFormat="1" x14ac:dyDescent="0.25">
      <c r="A247" s="6"/>
      <c r="B247" s="2"/>
      <c r="C247" s="26"/>
      <c r="K247" s="127"/>
      <c r="L247" s="127"/>
      <c r="M247" s="127"/>
      <c r="N247" s="127"/>
      <c r="O247" s="127"/>
      <c r="P247" s="254"/>
      <c r="Q247" s="254"/>
      <c r="R247" s="127"/>
      <c r="S247" s="127"/>
      <c r="T247" s="127"/>
      <c r="U247" s="127"/>
      <c r="V247" s="127"/>
      <c r="W247" s="127"/>
      <c r="X247" s="127"/>
      <c r="Y247" s="127"/>
      <c r="Z247" s="127"/>
      <c r="AA247" s="127"/>
      <c r="AB247" s="127"/>
      <c r="AC247" s="127"/>
      <c r="AD247" s="127"/>
      <c r="AE247" s="127"/>
      <c r="AF247" s="127"/>
    </row>
    <row r="248" spans="1:32" s="3" customFormat="1" x14ac:dyDescent="0.25">
      <c r="A248" s="6"/>
      <c r="B248" s="2"/>
      <c r="C248" s="26"/>
      <c r="K248" s="127"/>
      <c r="L248" s="127"/>
      <c r="M248" s="127"/>
      <c r="N248" s="127"/>
      <c r="O248" s="127"/>
      <c r="P248" s="254"/>
      <c r="Q248" s="254"/>
      <c r="R248" s="127"/>
      <c r="S248" s="127"/>
      <c r="T248" s="127"/>
      <c r="U248" s="127"/>
      <c r="V248" s="127"/>
      <c r="W248" s="127"/>
      <c r="X248" s="127"/>
      <c r="Y248" s="127"/>
      <c r="Z248" s="127"/>
      <c r="AA248" s="127"/>
      <c r="AB248" s="127"/>
      <c r="AC248" s="127"/>
      <c r="AD248" s="127"/>
      <c r="AE248" s="127"/>
      <c r="AF248" s="127"/>
    </row>
    <row r="249" spans="1:32" s="3" customFormat="1" x14ac:dyDescent="0.25">
      <c r="A249" s="6"/>
      <c r="B249" s="2"/>
      <c r="C249" s="26"/>
      <c r="K249" s="127"/>
      <c r="L249" s="127"/>
      <c r="M249" s="127"/>
      <c r="N249" s="127"/>
      <c r="O249" s="127"/>
      <c r="P249" s="254"/>
      <c r="Q249" s="254"/>
      <c r="R249" s="127"/>
      <c r="S249" s="127"/>
      <c r="T249" s="127"/>
      <c r="U249" s="127"/>
      <c r="V249" s="127"/>
      <c r="W249" s="127"/>
      <c r="X249" s="127"/>
      <c r="Y249" s="127"/>
      <c r="Z249" s="127"/>
      <c r="AA249" s="127"/>
      <c r="AB249" s="127"/>
      <c r="AC249" s="127"/>
      <c r="AD249" s="127"/>
      <c r="AE249" s="127"/>
      <c r="AF249" s="127"/>
    </row>
    <row r="250" spans="1:32" s="3" customFormat="1" x14ac:dyDescent="0.25">
      <c r="A250" s="6"/>
      <c r="B250" s="2"/>
      <c r="C250" s="2"/>
      <c r="K250" s="127"/>
      <c r="L250" s="127"/>
      <c r="M250" s="127"/>
      <c r="N250" s="127"/>
      <c r="O250" s="127"/>
      <c r="P250" s="254"/>
      <c r="Q250" s="254"/>
      <c r="R250" s="127"/>
      <c r="S250" s="127"/>
      <c r="T250" s="127"/>
      <c r="U250" s="127"/>
      <c r="V250" s="127"/>
      <c r="W250" s="127"/>
      <c r="X250" s="127"/>
      <c r="Y250" s="127"/>
      <c r="Z250" s="127"/>
      <c r="AA250" s="127"/>
      <c r="AB250" s="127"/>
      <c r="AC250" s="127"/>
      <c r="AD250" s="127"/>
      <c r="AE250" s="127"/>
      <c r="AF250" s="127"/>
    </row>
    <row r="251" spans="1:32" s="3" customFormat="1" x14ac:dyDescent="0.25">
      <c r="A251" s="6"/>
      <c r="B251" s="2"/>
      <c r="C251" s="2"/>
      <c r="K251" s="127"/>
      <c r="L251" s="127"/>
      <c r="M251" s="127"/>
      <c r="N251" s="127"/>
      <c r="O251" s="127"/>
      <c r="P251" s="254"/>
      <c r="Q251" s="254"/>
      <c r="R251" s="127"/>
      <c r="S251" s="127"/>
      <c r="T251" s="127"/>
      <c r="U251" s="127"/>
      <c r="V251" s="127"/>
      <c r="W251" s="127"/>
      <c r="X251" s="127"/>
      <c r="Y251" s="127"/>
      <c r="Z251" s="127"/>
      <c r="AA251" s="127"/>
      <c r="AB251" s="127"/>
      <c r="AC251" s="127"/>
      <c r="AD251" s="127"/>
      <c r="AE251" s="127"/>
      <c r="AF251" s="127"/>
    </row>
    <row r="252" spans="1:32" s="3" customFormat="1" x14ac:dyDescent="0.25">
      <c r="A252" s="6"/>
      <c r="B252" s="2"/>
      <c r="C252" s="2"/>
      <c r="K252" s="127"/>
      <c r="L252" s="127"/>
      <c r="M252" s="127"/>
      <c r="N252" s="127"/>
      <c r="O252" s="127"/>
      <c r="P252" s="254"/>
      <c r="Q252" s="254"/>
      <c r="R252" s="127"/>
      <c r="S252" s="127"/>
      <c r="T252" s="127"/>
      <c r="U252" s="127"/>
      <c r="V252" s="127"/>
      <c r="W252" s="127"/>
      <c r="X252" s="127"/>
      <c r="Y252" s="127"/>
      <c r="Z252" s="127"/>
      <c r="AA252" s="127"/>
      <c r="AB252" s="127"/>
      <c r="AC252" s="127"/>
      <c r="AD252" s="127"/>
      <c r="AE252" s="127"/>
      <c r="AF252" s="127"/>
    </row>
    <row r="253" spans="1:32" s="3" customFormat="1" x14ac:dyDescent="0.25">
      <c r="A253" s="6"/>
      <c r="B253" s="2"/>
      <c r="C253" s="2"/>
      <c r="K253" s="127"/>
      <c r="L253" s="127"/>
      <c r="M253" s="127"/>
      <c r="N253" s="127"/>
      <c r="O253" s="127"/>
      <c r="P253" s="254"/>
      <c r="Q253" s="254"/>
      <c r="R253" s="127"/>
      <c r="S253" s="127"/>
      <c r="T253" s="127"/>
      <c r="U253" s="127"/>
      <c r="V253" s="127"/>
      <c r="W253" s="127"/>
      <c r="X253" s="127"/>
      <c r="Y253" s="127"/>
      <c r="Z253" s="127"/>
      <c r="AA253" s="127"/>
      <c r="AB253" s="127"/>
      <c r="AC253" s="127"/>
      <c r="AD253" s="127"/>
      <c r="AE253" s="127"/>
      <c r="AF253" s="127"/>
    </row>
    <row r="254" spans="1:32" s="3" customFormat="1" x14ac:dyDescent="0.25">
      <c r="A254" s="6"/>
      <c r="B254" s="2"/>
      <c r="C254" s="2"/>
      <c r="K254" s="127"/>
      <c r="L254" s="127"/>
      <c r="M254" s="127"/>
      <c r="N254" s="127"/>
      <c r="O254" s="127"/>
      <c r="P254" s="254"/>
      <c r="Q254" s="254"/>
      <c r="R254" s="127"/>
      <c r="S254" s="127"/>
      <c r="T254" s="127"/>
      <c r="U254" s="127"/>
      <c r="V254" s="127"/>
      <c r="W254" s="127"/>
      <c r="X254" s="127"/>
      <c r="Y254" s="127"/>
      <c r="Z254" s="127"/>
      <c r="AA254" s="127"/>
      <c r="AB254" s="127"/>
      <c r="AC254" s="127"/>
      <c r="AD254" s="127"/>
      <c r="AE254" s="127"/>
      <c r="AF254" s="127"/>
    </row>
    <row r="255" spans="1:32" x14ac:dyDescent="0.25">
      <c r="C255" s="26"/>
    </row>
    <row r="260" spans="2:5" ht="14.4" thickBot="1" x14ac:dyDescent="0.3">
      <c r="C260" s="26">
        <f>SUM(C262:C264)</f>
        <v>343519.30000000005</v>
      </c>
      <c r="D260" s="311"/>
    </row>
    <row r="261" spans="2:5" ht="14.4" thickBot="1" x14ac:dyDescent="0.3">
      <c r="C261" s="119">
        <f>SUM(C262:C264)-AF10</f>
        <v>0</v>
      </c>
      <c r="D261" s="320">
        <f>SUM(D262:D264)</f>
        <v>0.99999999999999989</v>
      </c>
    </row>
    <row r="262" spans="2:5" x14ac:dyDescent="0.25">
      <c r="B262" s="85" t="s">
        <v>355</v>
      </c>
      <c r="C262" s="26">
        <f>+AF17</f>
        <v>317941.90000000002</v>
      </c>
      <c r="D262" s="319">
        <f>ROUND(+C262/$C$260,4)</f>
        <v>0.92549999999999999</v>
      </c>
    </row>
    <row r="263" spans="2:5" x14ac:dyDescent="0.25">
      <c r="B263" s="85" t="s">
        <v>356</v>
      </c>
      <c r="C263" s="26">
        <f>+AF123</f>
        <v>22997.7</v>
      </c>
      <c r="D263" s="319">
        <f>ROUND(+C263/$C$260,4)+E263</f>
        <v>6.7000000000000004E-2</v>
      </c>
      <c r="E263" s="321">
        <v>1E-4</v>
      </c>
    </row>
    <row r="264" spans="2:5" x14ac:dyDescent="0.25">
      <c r="B264" s="2" t="s">
        <v>357</v>
      </c>
      <c r="C264" s="26">
        <f>+AF151+AF156</f>
        <v>2579.6999999999998</v>
      </c>
      <c r="D264" s="319">
        <f t="shared" ref="D264" si="164">ROUND(+C264/$C$260,4)</f>
        <v>7.4999999999999997E-3</v>
      </c>
    </row>
    <row r="265" spans="2:5" ht="14.4" thickBot="1" x14ac:dyDescent="0.3">
      <c r="C265" s="26"/>
      <c r="D265" s="312"/>
    </row>
    <row r="266" spans="2:5" ht="14.4" thickBot="1" x14ac:dyDescent="0.3">
      <c r="C266" s="119">
        <f>SUM(C267:C273)-AF10</f>
        <v>0</v>
      </c>
      <c r="D266" s="320">
        <f>SUM(D267:D273)</f>
        <v>1</v>
      </c>
    </row>
    <row r="267" spans="2:5" x14ac:dyDescent="0.25">
      <c r="B267" s="85" t="s">
        <v>2</v>
      </c>
      <c r="C267" s="26">
        <f>+AF19+AF132</f>
        <v>222214.7</v>
      </c>
      <c r="D267" s="319">
        <f>ROUND(+C267/$C$260,4)</f>
        <v>0.64690000000000003</v>
      </c>
    </row>
    <row r="268" spans="2:5" x14ac:dyDescent="0.25">
      <c r="B268" s="85" t="s">
        <v>33</v>
      </c>
      <c r="C268" s="26">
        <f>+AF82+AF134</f>
        <v>23309.7</v>
      </c>
      <c r="D268" s="319">
        <f t="shared" ref="D268:D273" si="165">ROUND(+C268/$C$260,4)</f>
        <v>6.7900000000000002E-2</v>
      </c>
    </row>
    <row r="269" spans="2:5" x14ac:dyDescent="0.25">
      <c r="B269" s="85" t="s">
        <v>35</v>
      </c>
      <c r="C269" s="26">
        <f>+AF97</f>
        <v>70555.899999999994</v>
      </c>
      <c r="D269" s="319">
        <f t="shared" si="165"/>
        <v>0.2054</v>
      </c>
    </row>
    <row r="270" spans="2:5" x14ac:dyDescent="0.25">
      <c r="B270" s="85" t="s">
        <v>36</v>
      </c>
      <c r="C270" s="26">
        <f>+AF108</f>
        <v>5053.3</v>
      </c>
      <c r="D270" s="319">
        <f t="shared" si="165"/>
        <v>1.47E-2</v>
      </c>
    </row>
    <row r="271" spans="2:5" x14ac:dyDescent="0.25">
      <c r="B271" s="85" t="s">
        <v>137</v>
      </c>
      <c r="C271" s="26">
        <f>+AF121+AF125</f>
        <v>15152</v>
      </c>
      <c r="D271" s="319">
        <f t="shared" si="165"/>
        <v>4.41E-2</v>
      </c>
    </row>
    <row r="272" spans="2:5" x14ac:dyDescent="0.25">
      <c r="B272" s="2" t="s">
        <v>219</v>
      </c>
      <c r="C272" s="26">
        <f>SUM(C275:C278)</f>
        <v>4654</v>
      </c>
      <c r="D272" s="319">
        <f t="shared" si="165"/>
        <v>1.35E-2</v>
      </c>
    </row>
    <row r="273" spans="2:32" x14ac:dyDescent="0.25">
      <c r="B273" s="2" t="s">
        <v>220</v>
      </c>
      <c r="C273" s="26">
        <f>SUM(C279:C280)</f>
        <v>2579.6999999999998</v>
      </c>
      <c r="D273" s="319">
        <f t="shared" si="165"/>
        <v>7.4999999999999997E-3</v>
      </c>
    </row>
    <row r="274" spans="2:32" x14ac:dyDescent="0.25">
      <c r="D274" s="311"/>
    </row>
    <row r="275" spans="2:32" x14ac:dyDescent="0.25">
      <c r="B275" s="117" t="str">
        <f>+B95</f>
        <v>PRÉSTAMOS GARANTIZADOS</v>
      </c>
      <c r="C275" s="117">
        <f>+AF95</f>
        <v>671</v>
      </c>
      <c r="D275" s="117"/>
    </row>
    <row r="276" spans="2:32" x14ac:dyDescent="0.25">
      <c r="B276" s="117" t="str">
        <f>+B112</f>
        <v>BANCA COMERCIAL</v>
      </c>
      <c r="C276" s="117">
        <f>+AF112+AF127</f>
        <v>1829.8</v>
      </c>
      <c r="D276" s="117"/>
    </row>
    <row r="277" spans="2:32" x14ac:dyDescent="0.25">
      <c r="B277" s="117" t="str">
        <f>+B114</f>
        <v>PAGARÉS DEL TESORO</v>
      </c>
      <c r="C277" s="117">
        <f>+AF114+AF129</f>
        <v>338.2</v>
      </c>
      <c r="D277" s="117"/>
    </row>
    <row r="278" spans="2:32" x14ac:dyDescent="0.25">
      <c r="B278" s="117" t="str">
        <f>+B119</f>
        <v>AVALES</v>
      </c>
      <c r="C278" s="117">
        <f>+AF119</f>
        <v>1815</v>
      </c>
      <c r="D278" s="117"/>
    </row>
    <row r="279" spans="2:32" x14ac:dyDescent="0.25">
      <c r="B279" s="117" t="str">
        <f>+B151</f>
        <v>II- DEUDA EN SITUACIÓN DE PAGO DIFERIDO (2)</v>
      </c>
      <c r="C279" s="117">
        <f>+AF151</f>
        <v>105.8</v>
      </c>
      <c r="D279" s="117"/>
    </row>
    <row r="280" spans="2:32" x14ac:dyDescent="0.25">
      <c r="B280" s="117" t="str">
        <f>+B156</f>
        <v>III- DEUDA ELEGIBLE PENDIENTE DE REESTRUCTURACIÓN (3)</v>
      </c>
      <c r="C280" s="117">
        <f>+AF156</f>
        <v>2473.8999999999996</v>
      </c>
      <c r="D280" s="117"/>
    </row>
    <row r="281" spans="2:32" x14ac:dyDescent="0.25">
      <c r="B281" s="85"/>
      <c r="C281" s="26"/>
    </row>
    <row r="282" spans="2:32" x14ac:dyDescent="0.25">
      <c r="B282" s="85"/>
      <c r="C282" s="26"/>
    </row>
    <row r="283" spans="2:32" x14ac:dyDescent="0.25">
      <c r="B283" s="85"/>
      <c r="C283" s="26"/>
    </row>
    <row r="284" spans="2:32" x14ac:dyDescent="0.25">
      <c r="B284" s="85"/>
      <c r="C284" s="26"/>
    </row>
    <row r="285" spans="2:32" x14ac:dyDescent="0.25">
      <c r="B285" s="85"/>
      <c r="C285" s="26"/>
    </row>
    <row r="286" spans="2:32" x14ac:dyDescent="0.25">
      <c r="B286" s="85"/>
      <c r="C286" s="3"/>
      <c r="K286" s="3"/>
      <c r="L286" s="3"/>
      <c r="M286" s="3"/>
      <c r="N286" s="3"/>
      <c r="O286" s="3"/>
      <c r="P286" s="3"/>
      <c r="Q286" s="3"/>
      <c r="R286" s="3"/>
      <c r="S286" s="3"/>
      <c r="T286" s="3"/>
      <c r="U286" s="3"/>
      <c r="V286" s="3"/>
      <c r="W286" s="3"/>
      <c r="X286" s="3"/>
      <c r="Y286" s="3"/>
      <c r="Z286" s="3"/>
      <c r="AA286" s="3"/>
      <c r="AB286" s="3"/>
      <c r="AC286" s="3"/>
      <c r="AD286" s="3"/>
      <c r="AE286" s="3"/>
      <c r="AF286" s="3"/>
    </row>
    <row r="287" spans="2:32" x14ac:dyDescent="0.25">
      <c r="B287" s="85"/>
      <c r="C287" s="3"/>
      <c r="K287" s="3"/>
      <c r="L287" s="3"/>
      <c r="M287" s="3"/>
      <c r="N287" s="3"/>
      <c r="O287" s="3"/>
      <c r="P287" s="3"/>
      <c r="Q287" s="3"/>
      <c r="R287" s="3"/>
      <c r="S287" s="3"/>
      <c r="T287" s="3"/>
      <c r="U287" s="3"/>
      <c r="V287" s="3"/>
      <c r="W287" s="3"/>
      <c r="X287" s="3"/>
      <c r="Y287" s="3"/>
      <c r="Z287" s="3"/>
      <c r="AA287" s="3"/>
      <c r="AB287" s="3"/>
      <c r="AC287" s="3"/>
      <c r="AD287" s="3"/>
      <c r="AE287" s="3"/>
      <c r="AF287" s="3"/>
    </row>
    <row r="288" spans="2:32" x14ac:dyDescent="0.25">
      <c r="B288" s="85"/>
      <c r="C288" s="3"/>
      <c r="K288" s="3"/>
      <c r="L288" s="3"/>
      <c r="M288" s="3"/>
      <c r="N288" s="3"/>
      <c r="O288" s="3"/>
      <c r="P288" s="3"/>
      <c r="Q288" s="3"/>
      <c r="R288" s="3"/>
      <c r="S288" s="3"/>
      <c r="T288" s="3"/>
      <c r="U288" s="3"/>
      <c r="V288" s="3"/>
      <c r="W288" s="3"/>
      <c r="X288" s="3"/>
      <c r="Y288" s="3"/>
      <c r="Z288" s="3"/>
      <c r="AA288" s="3"/>
      <c r="AB288" s="3"/>
      <c r="AC288" s="3"/>
      <c r="AD288" s="3"/>
      <c r="AE288" s="3"/>
      <c r="AF288" s="3"/>
    </row>
    <row r="289" spans="2:32" x14ac:dyDescent="0.25">
      <c r="B289" s="85"/>
      <c r="C289" s="3"/>
      <c r="K289" s="3"/>
      <c r="L289" s="3"/>
      <c r="M289" s="3"/>
      <c r="N289" s="3"/>
      <c r="O289" s="3"/>
      <c r="P289" s="3"/>
      <c r="Q289" s="3"/>
      <c r="R289" s="3"/>
      <c r="S289" s="3"/>
      <c r="T289" s="3"/>
      <c r="U289" s="3"/>
      <c r="V289" s="3"/>
      <c r="W289" s="3"/>
      <c r="X289" s="3"/>
      <c r="Y289" s="3"/>
      <c r="Z289" s="3"/>
      <c r="AA289" s="3"/>
      <c r="AB289" s="3"/>
      <c r="AC289" s="3"/>
      <c r="AD289" s="3"/>
      <c r="AE289" s="3"/>
      <c r="AF289" s="3"/>
    </row>
    <row r="290" spans="2:32" x14ac:dyDescent="0.25">
      <c r="B290" s="85"/>
      <c r="C290" s="3"/>
      <c r="K290" s="3"/>
      <c r="L290" s="3"/>
      <c r="M290" s="3"/>
      <c r="N290" s="3"/>
      <c r="O290" s="3"/>
      <c r="P290" s="3"/>
      <c r="Q290" s="3"/>
      <c r="R290" s="3"/>
      <c r="S290" s="3"/>
      <c r="T290" s="3"/>
      <c r="U290" s="3"/>
      <c r="V290" s="3"/>
      <c r="W290" s="3"/>
      <c r="X290" s="3"/>
      <c r="Y290" s="3"/>
      <c r="Z290" s="3"/>
      <c r="AA290" s="3"/>
      <c r="AB290" s="3"/>
      <c r="AC290" s="3"/>
      <c r="AD290" s="3"/>
      <c r="AE290" s="3"/>
      <c r="AF290" s="3"/>
    </row>
    <row r="291" spans="2:32" x14ac:dyDescent="0.25">
      <c r="B291" s="85"/>
      <c r="C291" s="26"/>
    </row>
    <row r="292" spans="2:32" x14ac:dyDescent="0.25">
      <c r="B292" s="85"/>
      <c r="C292" s="26"/>
    </row>
    <row r="293" spans="2:32" x14ac:dyDescent="0.25">
      <c r="B293" s="85"/>
      <c r="C293" s="26"/>
    </row>
    <row r="294" spans="2:32" x14ac:dyDescent="0.25">
      <c r="B294" s="85"/>
      <c r="C294" s="26"/>
    </row>
    <row r="295" spans="2:32" x14ac:dyDescent="0.25">
      <c r="B295" s="85"/>
      <c r="C295" s="26"/>
    </row>
    <row r="296" spans="2:32" x14ac:dyDescent="0.25">
      <c r="B296" s="85"/>
      <c r="C296" s="26"/>
    </row>
    <row r="297" spans="2:32" x14ac:dyDescent="0.25">
      <c r="B297" s="85"/>
      <c r="C297" s="26"/>
    </row>
    <row r="298" spans="2:32" x14ac:dyDescent="0.25">
      <c r="B298" s="85"/>
      <c r="C298" s="26"/>
    </row>
    <row r="299" spans="2:32" x14ac:dyDescent="0.25">
      <c r="B299" s="85"/>
      <c r="C299" s="26"/>
    </row>
    <row r="300" spans="2:32" x14ac:dyDescent="0.25">
      <c r="B300" s="85"/>
      <c r="C300" s="26"/>
    </row>
    <row r="301" spans="2:32" x14ac:dyDescent="0.25">
      <c r="B301" s="85"/>
      <c r="C301" s="26"/>
    </row>
    <row r="302" spans="2:32" x14ac:dyDescent="0.25">
      <c r="B302" s="85"/>
      <c r="C302" s="26"/>
    </row>
    <row r="303" spans="2:32" x14ac:dyDescent="0.25">
      <c r="B303" s="85"/>
      <c r="C303" s="26"/>
    </row>
    <row r="304" spans="2:32" x14ac:dyDescent="0.25">
      <c r="B304" s="85"/>
      <c r="C304" s="26"/>
    </row>
    <row r="305" spans="2:3" x14ac:dyDescent="0.25">
      <c r="B305" s="85"/>
      <c r="C305" s="26"/>
    </row>
    <row r="306" spans="2:3" x14ac:dyDescent="0.25">
      <c r="B306" s="85"/>
      <c r="C306" s="26"/>
    </row>
    <row r="307" spans="2:3" x14ac:dyDescent="0.25">
      <c r="B307" s="85"/>
      <c r="C307" s="26"/>
    </row>
    <row r="308" spans="2:3" x14ac:dyDescent="0.25">
      <c r="B308" s="85"/>
      <c r="C308" s="26"/>
    </row>
    <row r="309" spans="2:3" x14ac:dyDescent="0.25">
      <c r="B309" s="85"/>
      <c r="C309" s="26"/>
    </row>
    <row r="310" spans="2:3" x14ac:dyDescent="0.25">
      <c r="B310" s="85"/>
      <c r="C310" s="26"/>
    </row>
    <row r="311" spans="2:3" x14ac:dyDescent="0.25">
      <c r="B311" s="85"/>
      <c r="C311" s="26"/>
    </row>
    <row r="312" spans="2:3" x14ac:dyDescent="0.25">
      <c r="B312" s="85"/>
      <c r="C312" s="26"/>
    </row>
    <row r="313" spans="2:3" x14ac:dyDescent="0.25">
      <c r="B313" s="85"/>
      <c r="C313" s="26"/>
    </row>
    <row r="314" spans="2:3" x14ac:dyDescent="0.25">
      <c r="B314" s="85"/>
      <c r="C314" s="26"/>
    </row>
    <row r="315" spans="2:3" x14ac:dyDescent="0.25">
      <c r="B315" s="85"/>
      <c r="C315" s="26"/>
    </row>
    <row r="316" spans="2:3" x14ac:dyDescent="0.25">
      <c r="B316" s="85"/>
      <c r="C316" s="26"/>
    </row>
    <row r="317" spans="2:3" x14ac:dyDescent="0.25">
      <c r="B317" s="85"/>
      <c r="C317" s="26"/>
    </row>
    <row r="318" spans="2:3" x14ac:dyDescent="0.25">
      <c r="B318" s="85"/>
      <c r="C318" s="26"/>
    </row>
    <row r="319" spans="2:3" x14ac:dyDescent="0.25">
      <c r="B319" s="85"/>
      <c r="C319" s="26"/>
    </row>
    <row r="320" spans="2:3" x14ac:dyDescent="0.25">
      <c r="B320" s="85"/>
      <c r="C320" s="26"/>
    </row>
    <row r="321" spans="2:3" x14ac:dyDescent="0.25">
      <c r="B321" s="85"/>
      <c r="C321" s="26"/>
    </row>
    <row r="322" spans="2:3" x14ac:dyDescent="0.25">
      <c r="B322" s="85"/>
      <c r="C322" s="26"/>
    </row>
    <row r="323" spans="2:3" x14ac:dyDescent="0.25">
      <c r="B323" s="85"/>
      <c r="C323" s="26"/>
    </row>
  </sheetData>
  <mergeCells count="4">
    <mergeCell ref="B167:G167"/>
    <mergeCell ref="B168:G168"/>
    <mergeCell ref="B5:M5"/>
    <mergeCell ref="B6:M6"/>
  </mergeCells>
  <hyperlinks>
    <hyperlink ref="A1" location="Indice!A1" display="A.1"/>
  </hyperlinks>
  <pageMargins left="0.31496062992125984" right="0.31496062992125984" top="0.35433070866141736" bottom="0.35433070866141736" header="0.31496062992125984" footer="0.31496062992125984"/>
  <pageSetup paperSize="9" scale="10" orientation="portrait" horizontalDpi="200" verticalDpi="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AG56"/>
  <sheetViews>
    <sheetView zoomScale="75" zoomScaleNormal="75" workbookViewId="0">
      <selection activeCell="B2" sqref="B2"/>
    </sheetView>
  </sheetViews>
  <sheetFormatPr baseColWidth="10" defaultColWidth="11.44140625" defaultRowHeight="13.8" x14ac:dyDescent="0.25"/>
  <cols>
    <col min="1" max="1" width="11.44140625" style="72"/>
    <col min="2" max="2" width="60.6640625" style="66" bestFit="1" customWidth="1"/>
    <col min="3" max="5" width="12.6640625" style="66" customWidth="1"/>
    <col min="6" max="32" width="12.6640625" style="87" customWidth="1"/>
    <col min="33" max="33" width="12" style="66" customWidth="1"/>
    <col min="34" max="16384" width="11.44140625" style="72"/>
  </cols>
  <sheetData>
    <row r="1" spans="1:33" x14ac:dyDescent="0.25">
      <c r="A1" s="244" t="s">
        <v>116</v>
      </c>
      <c r="B1" s="63"/>
      <c r="C1" s="274"/>
      <c r="D1" s="274"/>
      <c r="E1" s="274"/>
      <c r="F1" s="274"/>
      <c r="G1" s="274"/>
      <c r="H1" s="274"/>
      <c r="I1" s="274"/>
      <c r="J1" s="274"/>
      <c r="K1" s="274"/>
      <c r="L1" s="274"/>
      <c r="M1" s="274"/>
      <c r="N1" s="274"/>
      <c r="O1" s="274"/>
      <c r="P1" s="274"/>
      <c r="Q1" s="274"/>
      <c r="R1" s="274"/>
      <c r="S1" s="274"/>
      <c r="T1" s="274"/>
      <c r="U1" s="274"/>
      <c r="V1" s="274"/>
      <c r="W1" s="274"/>
      <c r="X1" s="274"/>
      <c r="Y1" s="274"/>
      <c r="Z1" s="274"/>
      <c r="AA1" s="274"/>
      <c r="AB1" s="274"/>
      <c r="AC1" s="274"/>
      <c r="AD1" s="274"/>
      <c r="AE1" s="274"/>
      <c r="AF1" s="274"/>
    </row>
    <row r="2" spans="1:33" ht="15.6" x14ac:dyDescent="0.3">
      <c r="A2" s="73"/>
      <c r="B2" s="202" t="s">
        <v>196</v>
      </c>
      <c r="C2" s="273"/>
      <c r="D2" s="273"/>
      <c r="E2" s="273"/>
      <c r="F2" s="273"/>
      <c r="G2" s="273"/>
      <c r="H2" s="273"/>
      <c r="I2" s="273"/>
      <c r="J2" s="273"/>
      <c r="K2" s="273"/>
      <c r="L2" s="273"/>
      <c r="M2" s="273"/>
      <c r="N2" s="273"/>
      <c r="O2" s="273"/>
      <c r="P2" s="273"/>
      <c r="Q2" s="273"/>
      <c r="R2" s="273"/>
      <c r="S2" s="273"/>
      <c r="T2" s="273"/>
      <c r="U2" s="273"/>
      <c r="V2" s="273"/>
      <c r="W2" s="273"/>
      <c r="X2" s="273"/>
      <c r="Y2" s="273"/>
      <c r="Z2" s="273"/>
      <c r="AA2" s="273"/>
      <c r="AB2" s="273"/>
      <c r="AC2" s="273"/>
      <c r="AD2" s="273"/>
      <c r="AE2" s="273"/>
      <c r="AF2" s="273"/>
      <c r="AG2" s="49"/>
    </row>
    <row r="3" spans="1:33" ht="15.6" x14ac:dyDescent="0.3">
      <c r="A3" s="74"/>
      <c r="B3" s="203" t="s">
        <v>0</v>
      </c>
      <c r="C3" s="273"/>
      <c r="D3" s="273"/>
      <c r="E3" s="273"/>
      <c r="F3" s="273"/>
      <c r="G3" s="273"/>
      <c r="H3" s="273"/>
      <c r="I3" s="273"/>
      <c r="J3" s="273"/>
      <c r="K3" s="273"/>
      <c r="L3" s="273"/>
      <c r="M3" s="273"/>
      <c r="N3" s="273"/>
      <c r="O3" s="273"/>
      <c r="P3" s="273"/>
      <c r="Q3" s="273"/>
      <c r="R3" s="273"/>
      <c r="S3" s="273"/>
      <c r="T3" s="273"/>
      <c r="U3" s="273"/>
      <c r="V3" s="273"/>
      <c r="W3" s="273"/>
      <c r="X3" s="273"/>
      <c r="Y3" s="273"/>
      <c r="Z3" s="273"/>
      <c r="AA3" s="273"/>
      <c r="AB3" s="273"/>
      <c r="AC3" s="273"/>
      <c r="AD3" s="273"/>
      <c r="AE3" s="273"/>
      <c r="AF3" s="273"/>
      <c r="AG3" s="73"/>
    </row>
    <row r="4" spans="1:33" x14ac:dyDescent="0.25">
      <c r="B4" s="88"/>
      <c r="C4" s="263"/>
      <c r="D4" s="263"/>
      <c r="E4" s="263"/>
      <c r="F4" s="263"/>
      <c r="G4" s="263"/>
      <c r="H4" s="263"/>
      <c r="I4" s="263"/>
      <c r="J4" s="263"/>
      <c r="K4" s="263"/>
      <c r="L4" s="263"/>
      <c r="M4" s="263"/>
      <c r="N4" s="263"/>
      <c r="O4" s="263"/>
      <c r="P4" s="263"/>
      <c r="Q4" s="263"/>
      <c r="R4" s="263"/>
      <c r="S4" s="263"/>
      <c r="T4" s="263"/>
      <c r="U4" s="263"/>
      <c r="V4" s="263"/>
      <c r="W4" s="263"/>
      <c r="X4" s="263"/>
      <c r="Y4" s="263"/>
      <c r="Z4" s="263"/>
      <c r="AA4" s="263"/>
      <c r="AB4" s="263"/>
      <c r="AC4" s="263"/>
      <c r="AD4" s="263"/>
      <c r="AE4" s="263"/>
      <c r="AF4" s="263"/>
      <c r="AG4" s="48"/>
    </row>
    <row r="5" spans="1:33" x14ac:dyDescent="0.25">
      <c r="B5" s="88"/>
      <c r="C5" s="88"/>
      <c r="D5" s="88"/>
      <c r="E5" s="88"/>
      <c r="F5" s="89"/>
      <c r="G5" s="89"/>
      <c r="H5" s="89"/>
      <c r="I5" s="89"/>
      <c r="J5" s="89"/>
      <c r="K5" s="89"/>
      <c r="L5" s="89"/>
      <c r="M5" s="89"/>
      <c r="N5" s="89"/>
      <c r="O5" s="232"/>
      <c r="P5" s="232"/>
      <c r="Q5" s="232"/>
      <c r="R5" s="232"/>
      <c r="S5" s="232"/>
      <c r="T5" s="232"/>
      <c r="U5" s="232"/>
      <c r="V5" s="232"/>
      <c r="W5" s="232"/>
      <c r="X5" s="232"/>
      <c r="Y5" s="232"/>
      <c r="Z5" s="232"/>
      <c r="AA5" s="232"/>
      <c r="AB5" s="232"/>
      <c r="AC5" s="232"/>
      <c r="AD5" s="232"/>
      <c r="AE5" s="232"/>
      <c r="AF5" s="232"/>
      <c r="AG5" s="48"/>
    </row>
    <row r="6" spans="1:33" ht="16.8" x14ac:dyDescent="0.3">
      <c r="B6" s="382" t="s">
        <v>206</v>
      </c>
      <c r="C6" s="382"/>
      <c r="D6" s="382"/>
      <c r="E6" s="382"/>
      <c r="F6" s="382"/>
      <c r="G6" s="382"/>
      <c r="H6" s="382"/>
      <c r="I6" s="382"/>
      <c r="J6" s="382"/>
      <c r="K6" s="250"/>
      <c r="L6" s="250"/>
      <c r="M6" s="250"/>
      <c r="N6" s="250"/>
      <c r="O6" s="250"/>
      <c r="P6" s="250"/>
      <c r="Q6" s="250"/>
      <c r="R6" s="250"/>
      <c r="S6" s="250"/>
      <c r="T6" s="250"/>
      <c r="U6" s="250"/>
      <c r="V6" s="250"/>
      <c r="W6" s="250"/>
      <c r="X6" s="250"/>
      <c r="Y6" s="250"/>
      <c r="Z6" s="250"/>
      <c r="AA6" s="250"/>
      <c r="AB6" s="250"/>
      <c r="AC6" s="250"/>
      <c r="AD6" s="250"/>
      <c r="AE6" s="250"/>
      <c r="AF6" s="250"/>
      <c r="AG6" s="250"/>
    </row>
    <row r="7" spans="1:33" ht="16.8" x14ac:dyDescent="0.3">
      <c r="B7" s="382" t="s">
        <v>142</v>
      </c>
      <c r="C7" s="382"/>
      <c r="D7" s="382"/>
      <c r="E7" s="382"/>
      <c r="F7" s="382"/>
      <c r="G7" s="382"/>
      <c r="H7" s="382"/>
      <c r="I7" s="382"/>
      <c r="J7" s="382"/>
      <c r="K7" s="250"/>
      <c r="L7" s="250"/>
      <c r="M7" s="250"/>
      <c r="N7" s="250"/>
      <c r="O7" s="250"/>
      <c r="P7" s="250"/>
      <c r="Q7" s="250"/>
      <c r="R7" s="250"/>
      <c r="S7" s="250"/>
      <c r="T7" s="265"/>
      <c r="U7" s="265"/>
      <c r="V7" s="265"/>
      <c r="W7" s="265"/>
      <c r="X7" s="265"/>
      <c r="Y7" s="265"/>
      <c r="Z7" s="265"/>
      <c r="AA7" s="265"/>
      <c r="AB7" s="265"/>
      <c r="AC7" s="265"/>
      <c r="AD7" s="265"/>
      <c r="AE7" s="265"/>
      <c r="AF7" s="265"/>
      <c r="AG7" s="250"/>
    </row>
    <row r="8" spans="1:33" ht="16.2" x14ac:dyDescent="0.35">
      <c r="B8" s="380" t="s">
        <v>341</v>
      </c>
      <c r="C8" s="380"/>
      <c r="D8" s="380"/>
      <c r="E8" s="380"/>
      <c r="F8" s="380"/>
      <c r="G8" s="380"/>
      <c r="H8" s="380"/>
      <c r="I8" s="380"/>
      <c r="J8" s="380"/>
      <c r="K8" s="249"/>
      <c r="L8" s="249"/>
      <c r="M8" s="249"/>
      <c r="N8" s="249"/>
      <c r="O8" s="249"/>
      <c r="P8" s="249"/>
      <c r="Q8" s="249"/>
      <c r="R8" s="249"/>
      <c r="S8" s="249"/>
      <c r="T8" s="249"/>
      <c r="U8" s="249"/>
      <c r="V8" s="249"/>
      <c r="W8" s="249"/>
      <c r="X8" s="249"/>
      <c r="Y8" s="249"/>
      <c r="Z8" s="249"/>
      <c r="AA8" s="249"/>
      <c r="AB8" s="249"/>
      <c r="AC8" s="249"/>
      <c r="AD8" s="249"/>
      <c r="AE8" s="249"/>
      <c r="AF8" s="249"/>
      <c r="AG8" s="249"/>
    </row>
    <row r="9" spans="1:33" x14ac:dyDescent="0.25">
      <c r="B9" s="48"/>
      <c r="C9" s="48"/>
      <c r="D9" s="48"/>
      <c r="E9" s="93"/>
      <c r="F9" s="93"/>
      <c r="G9" s="93"/>
      <c r="H9" s="93"/>
      <c r="I9" s="93"/>
      <c r="J9" s="93"/>
      <c r="K9" s="93"/>
      <c r="L9" s="93"/>
      <c r="M9" s="93"/>
      <c r="N9" s="93"/>
      <c r="O9" s="93"/>
      <c r="P9" s="93"/>
      <c r="Q9" s="93"/>
      <c r="R9" s="93"/>
      <c r="S9" s="93"/>
      <c r="T9" s="93"/>
      <c r="U9" s="93"/>
      <c r="V9" s="93"/>
      <c r="W9" s="93"/>
      <c r="X9" s="93"/>
      <c r="Y9" s="93"/>
      <c r="Z9" s="93"/>
      <c r="AA9" s="93"/>
      <c r="AB9" s="93"/>
      <c r="AC9" s="93"/>
      <c r="AD9" s="93"/>
      <c r="AE9" s="93"/>
      <c r="AF9" s="93"/>
      <c r="AG9" s="124"/>
    </row>
    <row r="10" spans="1:33" x14ac:dyDescent="0.25">
      <c r="B10" s="92"/>
      <c r="C10" s="93"/>
      <c r="D10" s="93"/>
      <c r="E10" s="93"/>
      <c r="F10" s="93"/>
      <c r="G10" s="93"/>
      <c r="H10" s="93"/>
      <c r="I10" s="93"/>
      <c r="J10" s="93"/>
      <c r="K10" s="93"/>
      <c r="L10" s="93"/>
      <c r="M10" s="93"/>
      <c r="N10" s="93"/>
      <c r="O10" s="93"/>
      <c r="P10" s="93"/>
      <c r="Q10" s="93"/>
      <c r="R10" s="93"/>
      <c r="S10" s="93"/>
      <c r="T10" s="93"/>
      <c r="U10" s="93"/>
      <c r="V10" s="93"/>
      <c r="W10" s="93"/>
      <c r="X10" s="295"/>
      <c r="Y10" s="295"/>
      <c r="Z10" s="295"/>
      <c r="AA10" s="93"/>
      <c r="AB10" s="93"/>
      <c r="AC10" s="93"/>
      <c r="AD10" s="93"/>
      <c r="AE10" s="93"/>
      <c r="AF10" s="93"/>
      <c r="AG10" s="92"/>
    </row>
    <row r="11" spans="1:33" ht="14.4" thickBot="1" x14ac:dyDescent="0.3">
      <c r="B11" s="94"/>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94"/>
    </row>
    <row r="12" spans="1:33" ht="18" thickTop="1" thickBot="1" x14ac:dyDescent="0.35">
      <c r="B12" s="95"/>
      <c r="C12" s="179">
        <v>43466</v>
      </c>
      <c r="D12" s="179">
        <v>43497</v>
      </c>
      <c r="E12" s="179">
        <v>43525</v>
      </c>
      <c r="F12" s="179">
        <v>43556</v>
      </c>
      <c r="G12" s="179">
        <v>43586</v>
      </c>
      <c r="H12" s="179">
        <v>43617</v>
      </c>
      <c r="I12" s="179">
        <v>43647</v>
      </c>
      <c r="J12" s="179">
        <v>43678</v>
      </c>
      <c r="K12" s="179">
        <v>43709</v>
      </c>
      <c r="L12" s="179">
        <v>43739</v>
      </c>
      <c r="M12" s="179">
        <v>43770</v>
      </c>
      <c r="N12" s="179">
        <v>43800</v>
      </c>
      <c r="O12" s="230">
        <v>43831</v>
      </c>
      <c r="P12" s="230">
        <v>43862</v>
      </c>
      <c r="Q12" s="230">
        <v>43891</v>
      </c>
      <c r="R12" s="179">
        <v>43922</v>
      </c>
      <c r="S12" s="230">
        <v>43952</v>
      </c>
      <c r="T12" s="230">
        <v>43983</v>
      </c>
      <c r="U12" s="230">
        <v>44013</v>
      </c>
      <c r="V12" s="230">
        <v>44044</v>
      </c>
      <c r="W12" s="230">
        <v>44075</v>
      </c>
      <c r="X12" s="230">
        <v>44105</v>
      </c>
      <c r="Y12" s="230">
        <v>44136</v>
      </c>
      <c r="Z12" s="230">
        <v>44166</v>
      </c>
      <c r="AA12" s="230">
        <v>44197</v>
      </c>
      <c r="AB12" s="230">
        <v>44228</v>
      </c>
      <c r="AC12" s="230">
        <v>44256</v>
      </c>
      <c r="AD12" s="123" t="s">
        <v>346</v>
      </c>
      <c r="AE12" s="123" t="s">
        <v>347</v>
      </c>
      <c r="AF12" s="123" t="s">
        <v>350</v>
      </c>
      <c r="AG12" s="8" t="s">
        <v>204</v>
      </c>
    </row>
    <row r="13" spans="1:33" ht="14.4" thickTop="1" x14ac:dyDescent="0.25">
      <c r="B13" s="96"/>
      <c r="C13" s="96"/>
      <c r="D13" s="96"/>
      <c r="E13" s="96"/>
      <c r="F13" s="97"/>
      <c r="G13" s="97"/>
      <c r="H13" s="97"/>
      <c r="I13" s="97"/>
      <c r="J13" s="97"/>
      <c r="K13" s="97"/>
      <c r="L13" s="97"/>
      <c r="M13" s="97"/>
      <c r="N13" s="97"/>
      <c r="O13" s="97"/>
      <c r="P13" s="97"/>
      <c r="Q13" s="97"/>
      <c r="R13" s="97"/>
      <c r="S13" s="97"/>
      <c r="T13" s="97"/>
      <c r="U13" s="97"/>
      <c r="V13" s="97"/>
      <c r="W13" s="97"/>
      <c r="X13" s="97"/>
      <c r="Y13" s="97"/>
      <c r="Z13" s="97"/>
      <c r="AA13" s="97"/>
      <c r="AB13" s="97"/>
      <c r="AC13" s="97"/>
      <c r="AD13" s="97"/>
      <c r="AE13" s="97"/>
      <c r="AF13" s="97"/>
      <c r="AG13" s="98"/>
    </row>
    <row r="14" spans="1:33" ht="15.6" x14ac:dyDescent="0.25">
      <c r="B14" s="337" t="s">
        <v>145</v>
      </c>
      <c r="C14" s="338">
        <f t="shared" ref="C14:U14" si="0">+C16+C18+C20</f>
        <v>335661.3</v>
      </c>
      <c r="D14" s="338">
        <f t="shared" si="0"/>
        <v>334477</v>
      </c>
      <c r="E14" s="338">
        <f t="shared" si="0"/>
        <v>324898.3</v>
      </c>
      <c r="F14" s="338">
        <f t="shared" si="0"/>
        <v>334322.89999999997</v>
      </c>
      <c r="G14" s="338">
        <f t="shared" si="0"/>
        <v>329930.60000000003</v>
      </c>
      <c r="H14" s="338">
        <f t="shared" si="0"/>
        <v>337267.1</v>
      </c>
      <c r="I14" s="338">
        <f t="shared" si="0"/>
        <v>341957.50000000006</v>
      </c>
      <c r="J14" s="338">
        <f t="shared" si="0"/>
        <v>310102.3</v>
      </c>
      <c r="K14" s="338">
        <f t="shared" si="0"/>
        <v>311251.19999999995</v>
      </c>
      <c r="L14" s="338">
        <f t="shared" si="0"/>
        <v>312471</v>
      </c>
      <c r="M14" s="338">
        <f t="shared" si="0"/>
        <v>313299.10000000003</v>
      </c>
      <c r="N14" s="338">
        <f t="shared" si="0"/>
        <v>323064.60000000003</v>
      </c>
      <c r="O14" s="338">
        <f t="shared" si="0"/>
        <v>324440.59999999998</v>
      </c>
      <c r="P14" s="338">
        <f t="shared" si="0"/>
        <v>324369.90000000002</v>
      </c>
      <c r="Q14" s="338">
        <f t="shared" si="0"/>
        <v>323381.2</v>
      </c>
      <c r="R14" s="338">
        <f t="shared" si="0"/>
        <v>323254.8</v>
      </c>
      <c r="S14" s="338">
        <f t="shared" si="0"/>
        <v>324808.29999999993</v>
      </c>
      <c r="T14" s="338">
        <f t="shared" si="0"/>
        <v>324552.39999999997</v>
      </c>
      <c r="U14" s="338">
        <f t="shared" si="0"/>
        <v>328087.90000000002</v>
      </c>
      <c r="V14" s="338">
        <f t="shared" ref="V14" si="1">+V16+V18+V20</f>
        <v>329479.50000000006</v>
      </c>
      <c r="W14" s="338">
        <f t="shared" ref="W14:AF14" si="2">+W16+W18+W20</f>
        <v>332247.5</v>
      </c>
      <c r="X14" s="338">
        <f t="shared" si="2"/>
        <v>333194.7</v>
      </c>
      <c r="Y14" s="338">
        <f t="shared" si="2"/>
        <v>333253.8</v>
      </c>
      <c r="Z14" s="338">
        <f t="shared" si="2"/>
        <v>335582.2</v>
      </c>
      <c r="AA14" s="338">
        <f t="shared" si="2"/>
        <v>334929.20000000007</v>
      </c>
      <c r="AB14" s="338">
        <f t="shared" ref="AB14:AE14" si="3">+AB16+AB18+AB20</f>
        <v>334883.79999999993</v>
      </c>
      <c r="AC14" s="338">
        <f t="shared" si="3"/>
        <v>335556.1</v>
      </c>
      <c r="AD14" s="339">
        <f t="shared" si="3"/>
        <v>338500.99999999994</v>
      </c>
      <c r="AE14" s="339">
        <f t="shared" si="3"/>
        <v>341172.99999999994</v>
      </c>
      <c r="AF14" s="339">
        <f t="shared" si="2"/>
        <v>343519.3</v>
      </c>
      <c r="AG14" s="340">
        <v>1</v>
      </c>
    </row>
    <row r="15" spans="1:33" ht="16.8" x14ac:dyDescent="0.3">
      <c r="B15" s="99"/>
      <c r="C15" s="99"/>
      <c r="D15" s="99"/>
      <c r="E15" s="99"/>
      <c r="F15" s="100"/>
      <c r="G15" s="100"/>
      <c r="H15" s="100"/>
      <c r="I15" s="100"/>
      <c r="J15" s="100"/>
      <c r="K15" s="100"/>
      <c r="L15" s="100">
        <v>0</v>
      </c>
      <c r="M15" s="100">
        <v>0</v>
      </c>
      <c r="N15" s="100">
        <v>0</v>
      </c>
      <c r="O15" s="100"/>
      <c r="P15" s="100"/>
      <c r="Q15" s="100"/>
      <c r="R15" s="100"/>
      <c r="S15" s="100"/>
      <c r="T15" s="100"/>
      <c r="U15" s="100"/>
      <c r="V15" s="100"/>
      <c r="W15" s="100"/>
      <c r="X15" s="100"/>
      <c r="Y15" s="100"/>
      <c r="Z15" s="100"/>
      <c r="AA15" s="100"/>
      <c r="AB15" s="100"/>
      <c r="AC15" s="100"/>
      <c r="AD15" s="100"/>
      <c r="AE15" s="100"/>
      <c r="AF15" s="100"/>
      <c r="AG15" s="112"/>
    </row>
    <row r="16" spans="1:33" x14ac:dyDescent="0.25">
      <c r="B16" s="182" t="s">
        <v>139</v>
      </c>
      <c r="C16" s="183">
        <f>+C25+C33</f>
        <v>332746.59999999998</v>
      </c>
      <c r="D16" s="183">
        <f t="shared" ref="D16:U16" si="4">+D25+D33</f>
        <v>331571.20000000001</v>
      </c>
      <c r="E16" s="183">
        <f t="shared" si="4"/>
        <v>322317.3</v>
      </c>
      <c r="F16" s="183">
        <f t="shared" si="4"/>
        <v>331741.09999999998</v>
      </c>
      <c r="G16" s="183">
        <f t="shared" si="4"/>
        <v>327350.40000000002</v>
      </c>
      <c r="H16" s="183">
        <f t="shared" si="4"/>
        <v>334706.09999999998</v>
      </c>
      <c r="I16" s="183">
        <f t="shared" si="4"/>
        <v>339420.30000000005</v>
      </c>
      <c r="J16" s="183">
        <f t="shared" si="4"/>
        <v>307589.2</v>
      </c>
      <c r="K16" s="183">
        <f t="shared" si="4"/>
        <v>308742.69999999995</v>
      </c>
      <c r="L16" s="183">
        <f t="shared" si="4"/>
        <v>309941.59999999998</v>
      </c>
      <c r="M16" s="183">
        <f t="shared" si="4"/>
        <v>310778.5</v>
      </c>
      <c r="N16" s="183">
        <f t="shared" si="4"/>
        <v>320525.40000000002</v>
      </c>
      <c r="O16" s="183">
        <f t="shared" si="4"/>
        <v>321908.59999999998</v>
      </c>
      <c r="P16" s="183">
        <f t="shared" si="4"/>
        <v>321843.5</v>
      </c>
      <c r="Q16" s="183">
        <f t="shared" si="4"/>
        <v>320855.3</v>
      </c>
      <c r="R16" s="183">
        <f t="shared" si="4"/>
        <v>320737.5</v>
      </c>
      <c r="S16" s="183">
        <f t="shared" si="4"/>
        <v>322280.09999999998</v>
      </c>
      <c r="T16" s="183">
        <f t="shared" si="4"/>
        <v>322014.59999999998</v>
      </c>
      <c r="U16" s="183">
        <f t="shared" si="4"/>
        <v>325507.80000000005</v>
      </c>
      <c r="V16" s="183">
        <f t="shared" ref="V16" si="5">+V25+V33</f>
        <v>326886.7</v>
      </c>
      <c r="W16" s="183">
        <f t="shared" ref="W16:AF16" si="6">+W25+W33</f>
        <v>329672.40000000002</v>
      </c>
      <c r="X16" s="183">
        <f t="shared" si="6"/>
        <v>330633.30000000005</v>
      </c>
      <c r="Y16" s="183">
        <f t="shared" si="6"/>
        <v>330670.09999999998</v>
      </c>
      <c r="Z16" s="183">
        <f t="shared" si="6"/>
        <v>332975</v>
      </c>
      <c r="AA16" s="183">
        <f t="shared" si="6"/>
        <v>332328.90000000002</v>
      </c>
      <c r="AB16" s="183">
        <f t="shared" ref="AB16:AE16" si="7">+AB25+AB33</f>
        <v>332288.69999999995</v>
      </c>
      <c r="AC16" s="183">
        <f t="shared" si="7"/>
        <v>332989.59999999998</v>
      </c>
      <c r="AD16" s="183">
        <f t="shared" si="7"/>
        <v>335909.69999999995</v>
      </c>
      <c r="AE16" s="183">
        <f t="shared" si="7"/>
        <v>338563.6</v>
      </c>
      <c r="AF16" s="183">
        <f t="shared" si="6"/>
        <v>340939.6</v>
      </c>
      <c r="AG16" s="184">
        <f>+AF16/$AF$14</f>
        <v>0.99249037826986719</v>
      </c>
    </row>
    <row r="17" spans="1:33" ht="5.25" customHeight="1" x14ac:dyDescent="0.25">
      <c r="B17" s="185"/>
      <c r="C17" s="186"/>
      <c r="D17" s="186"/>
      <c r="E17" s="186"/>
      <c r="F17" s="186"/>
      <c r="G17" s="186"/>
      <c r="H17" s="186"/>
      <c r="I17" s="186"/>
      <c r="J17" s="186"/>
      <c r="K17" s="186"/>
      <c r="L17" s="186">
        <v>0</v>
      </c>
      <c r="M17" s="186">
        <v>0</v>
      </c>
      <c r="N17" s="186">
        <v>0</v>
      </c>
      <c r="O17" s="186">
        <v>0</v>
      </c>
      <c r="P17" s="186"/>
      <c r="Q17" s="186"/>
      <c r="R17" s="186"/>
      <c r="S17" s="186"/>
      <c r="T17" s="186"/>
      <c r="U17" s="186"/>
      <c r="V17" s="186"/>
      <c r="W17" s="186"/>
      <c r="X17" s="186"/>
      <c r="Y17" s="186"/>
      <c r="Z17" s="186"/>
      <c r="AA17" s="186"/>
      <c r="AB17" s="186"/>
      <c r="AC17" s="186"/>
      <c r="AD17" s="186"/>
      <c r="AE17" s="186"/>
      <c r="AF17" s="186"/>
      <c r="AG17" s="187"/>
    </row>
    <row r="18" spans="1:33" x14ac:dyDescent="0.25">
      <c r="B18" s="182" t="s">
        <v>229</v>
      </c>
      <c r="C18" s="183">
        <f>+C27+C35</f>
        <v>105</v>
      </c>
      <c r="D18" s="183">
        <f t="shared" ref="D18:U18" si="8">+D27+D35</f>
        <v>104.69999999999999</v>
      </c>
      <c r="E18" s="183">
        <f t="shared" si="8"/>
        <v>104.1</v>
      </c>
      <c r="F18" s="183">
        <f t="shared" si="8"/>
        <v>104.1</v>
      </c>
      <c r="G18" s="183">
        <f t="shared" si="8"/>
        <v>104</v>
      </c>
      <c r="H18" s="183">
        <f t="shared" si="8"/>
        <v>104.7</v>
      </c>
      <c r="I18" s="183">
        <f t="shared" si="8"/>
        <v>103.9</v>
      </c>
      <c r="J18" s="183">
        <f t="shared" si="8"/>
        <v>103.1</v>
      </c>
      <c r="K18" s="183">
        <f t="shared" si="8"/>
        <v>103</v>
      </c>
      <c r="L18" s="183">
        <f t="shared" si="8"/>
        <v>103.7</v>
      </c>
      <c r="M18" s="183">
        <f t="shared" si="8"/>
        <v>103.4</v>
      </c>
      <c r="N18" s="183">
        <f t="shared" si="8"/>
        <v>104</v>
      </c>
      <c r="O18" s="183">
        <f t="shared" si="8"/>
        <v>103.7</v>
      </c>
      <c r="P18" s="183">
        <f t="shared" si="8"/>
        <v>103.5</v>
      </c>
      <c r="Q18" s="183">
        <f t="shared" si="8"/>
        <v>103.5</v>
      </c>
      <c r="R18" s="183">
        <f t="shared" si="8"/>
        <v>103.2</v>
      </c>
      <c r="S18" s="183">
        <f t="shared" si="8"/>
        <v>103.6</v>
      </c>
      <c r="T18" s="183">
        <f t="shared" si="8"/>
        <v>104</v>
      </c>
      <c r="U18" s="183">
        <f t="shared" si="8"/>
        <v>105.5</v>
      </c>
      <c r="V18" s="183">
        <f t="shared" ref="V18" si="9">+V27+V35</f>
        <v>105.9</v>
      </c>
      <c r="W18" s="183">
        <f t="shared" ref="W18:AF18" si="10">+W27+W35</f>
        <v>105.3</v>
      </c>
      <c r="X18" s="183">
        <f t="shared" si="10"/>
        <v>105.1</v>
      </c>
      <c r="Y18" s="183">
        <f t="shared" si="10"/>
        <v>105.9</v>
      </c>
      <c r="Z18" s="183">
        <f t="shared" si="10"/>
        <v>106.7</v>
      </c>
      <c r="AA18" s="183">
        <f t="shared" si="10"/>
        <v>106.4</v>
      </c>
      <c r="AB18" s="183">
        <f t="shared" ref="AB18:AE18" si="11">+AB27+AB35</f>
        <v>106.3</v>
      </c>
      <c r="AC18" s="183">
        <f t="shared" si="11"/>
        <v>105.3</v>
      </c>
      <c r="AD18" s="183">
        <f t="shared" si="11"/>
        <v>106.2</v>
      </c>
      <c r="AE18" s="183">
        <f t="shared" si="11"/>
        <v>106.80000000000001</v>
      </c>
      <c r="AF18" s="183">
        <f t="shared" si="10"/>
        <v>105.80000000000001</v>
      </c>
      <c r="AG18" s="184">
        <f>+AF18/$AF$14</f>
        <v>3.0798851767571727E-4</v>
      </c>
    </row>
    <row r="19" spans="1:33" ht="5.25" customHeight="1" x14ac:dyDescent="0.25">
      <c r="B19" s="188"/>
      <c r="C19" s="183"/>
      <c r="D19" s="183"/>
      <c r="E19" s="183"/>
      <c r="F19" s="183"/>
      <c r="G19" s="183"/>
      <c r="H19" s="183"/>
      <c r="I19" s="183"/>
      <c r="J19" s="183"/>
      <c r="K19" s="183"/>
      <c r="L19" s="183">
        <v>0</v>
      </c>
      <c r="M19" s="183">
        <v>0</v>
      </c>
      <c r="N19" s="183">
        <v>0</v>
      </c>
      <c r="O19" s="183">
        <v>0</v>
      </c>
      <c r="P19" s="183"/>
      <c r="Q19" s="183"/>
      <c r="R19" s="183"/>
      <c r="S19" s="183"/>
      <c r="T19" s="183"/>
      <c r="U19" s="183"/>
      <c r="V19" s="183"/>
      <c r="W19" s="183"/>
      <c r="X19" s="183"/>
      <c r="Y19" s="183"/>
      <c r="Z19" s="183"/>
      <c r="AA19" s="183"/>
      <c r="AB19" s="183"/>
      <c r="AC19" s="183"/>
      <c r="AD19" s="183"/>
      <c r="AE19" s="183"/>
      <c r="AF19" s="183"/>
      <c r="AG19" s="184"/>
    </row>
    <row r="20" spans="1:33" x14ac:dyDescent="0.25">
      <c r="B20" s="182" t="s">
        <v>230</v>
      </c>
      <c r="C20" s="183">
        <f>+C29+C37</f>
        <v>2809.7000000000003</v>
      </c>
      <c r="D20" s="183">
        <f t="shared" ref="D20:U20" si="12">+D29+D37</f>
        <v>2801.1</v>
      </c>
      <c r="E20" s="183">
        <f t="shared" si="12"/>
        <v>2476.9</v>
      </c>
      <c r="F20" s="183">
        <f t="shared" si="12"/>
        <v>2477.7000000000003</v>
      </c>
      <c r="G20" s="183">
        <f t="shared" si="12"/>
        <v>2476.1999999999998</v>
      </c>
      <c r="H20" s="183">
        <f t="shared" si="12"/>
        <v>2456.2999999999997</v>
      </c>
      <c r="I20" s="183">
        <f t="shared" si="12"/>
        <v>2433.3000000000002</v>
      </c>
      <c r="J20" s="183">
        <f t="shared" si="12"/>
        <v>2410</v>
      </c>
      <c r="K20" s="183">
        <f t="shared" si="12"/>
        <v>2405.5</v>
      </c>
      <c r="L20" s="183">
        <f t="shared" si="12"/>
        <v>2425.7000000000003</v>
      </c>
      <c r="M20" s="183">
        <f t="shared" si="12"/>
        <v>2417.2000000000003</v>
      </c>
      <c r="N20" s="183">
        <f t="shared" si="12"/>
        <v>2435.1999999999998</v>
      </c>
      <c r="O20" s="183">
        <f t="shared" si="12"/>
        <v>2428.3000000000002</v>
      </c>
      <c r="P20" s="183">
        <f t="shared" si="12"/>
        <v>2422.9</v>
      </c>
      <c r="Q20" s="183">
        <f t="shared" si="12"/>
        <v>2422.4</v>
      </c>
      <c r="R20" s="183">
        <f t="shared" si="12"/>
        <v>2414.1</v>
      </c>
      <c r="S20" s="183">
        <f t="shared" si="12"/>
        <v>2424.6</v>
      </c>
      <c r="T20" s="183">
        <f t="shared" si="12"/>
        <v>2433.7999999999997</v>
      </c>
      <c r="U20" s="183">
        <f t="shared" si="12"/>
        <v>2474.6000000000004</v>
      </c>
      <c r="V20" s="183">
        <f t="shared" ref="V20" si="13">+V29+V37</f>
        <v>2486.9</v>
      </c>
      <c r="W20" s="183">
        <f t="shared" ref="W20:AF20" si="14">+W29+W37</f>
        <v>2469.7999999999997</v>
      </c>
      <c r="X20" s="183">
        <f t="shared" si="14"/>
        <v>2456.3000000000002</v>
      </c>
      <c r="Y20" s="183">
        <f t="shared" si="14"/>
        <v>2477.8000000000002</v>
      </c>
      <c r="Z20" s="183">
        <f t="shared" si="14"/>
        <v>2500.5</v>
      </c>
      <c r="AA20" s="183">
        <f t="shared" si="14"/>
        <v>2493.9</v>
      </c>
      <c r="AB20" s="183">
        <f t="shared" ref="AB20:AE20" si="15">+AB29+AB37</f>
        <v>2488.8000000000002</v>
      </c>
      <c r="AC20" s="183">
        <f t="shared" si="15"/>
        <v>2461.1999999999998</v>
      </c>
      <c r="AD20" s="183">
        <f t="shared" si="15"/>
        <v>2485.1000000000004</v>
      </c>
      <c r="AE20" s="183">
        <f t="shared" si="15"/>
        <v>2502.6</v>
      </c>
      <c r="AF20" s="183">
        <f t="shared" si="14"/>
        <v>2473.8999999999996</v>
      </c>
      <c r="AG20" s="184">
        <f>+AF20/$AF$14</f>
        <v>7.2016332124570578E-3</v>
      </c>
    </row>
    <row r="21" spans="1:33" ht="14.4" thickBot="1" x14ac:dyDescent="0.3">
      <c r="B21" s="101"/>
      <c r="C21" s="101"/>
      <c r="D21" s="101"/>
      <c r="E21" s="101"/>
      <c r="F21" s="102"/>
      <c r="G21" s="102"/>
      <c r="H21" s="102"/>
      <c r="I21" s="102"/>
      <c r="J21" s="102"/>
      <c r="K21" s="102"/>
      <c r="L21" s="102"/>
      <c r="M21" s="102"/>
      <c r="N21" s="102"/>
      <c r="O21" s="102"/>
      <c r="P21" s="102"/>
      <c r="Q21" s="102"/>
      <c r="R21" s="102"/>
      <c r="S21" s="102"/>
      <c r="T21" s="102"/>
      <c r="U21" s="102"/>
      <c r="V21" s="102"/>
      <c r="W21" s="102"/>
      <c r="X21" s="102"/>
      <c r="Y21" s="102"/>
      <c r="Z21" s="102"/>
      <c r="AA21" s="102"/>
      <c r="AB21" s="102"/>
      <c r="AC21" s="102"/>
      <c r="AD21" s="102"/>
      <c r="AE21" s="102"/>
      <c r="AF21" s="102"/>
      <c r="AG21" s="113"/>
    </row>
    <row r="22" spans="1:33" ht="14.4" thickTop="1" x14ac:dyDescent="0.25">
      <c r="B22" s="96"/>
      <c r="C22" s="96"/>
      <c r="D22" s="96"/>
      <c r="E22" s="96"/>
      <c r="F22" s="97"/>
      <c r="G22" s="97"/>
      <c r="H22" s="97"/>
      <c r="I22" s="97"/>
      <c r="J22" s="97"/>
      <c r="K22" s="97"/>
      <c r="L22" s="97"/>
      <c r="M22" s="97"/>
      <c r="N22" s="97"/>
      <c r="O22" s="97"/>
      <c r="P22" s="97"/>
      <c r="Q22" s="97"/>
      <c r="R22" s="97"/>
      <c r="S22" s="97"/>
      <c r="T22" s="97"/>
      <c r="U22" s="97"/>
      <c r="V22" s="97"/>
      <c r="W22" s="97"/>
      <c r="X22" s="97"/>
      <c r="Y22" s="97"/>
      <c r="Z22" s="97"/>
      <c r="AA22" s="97"/>
      <c r="AB22" s="97"/>
      <c r="AC22" s="97"/>
      <c r="AD22" s="97"/>
      <c r="AE22" s="97"/>
      <c r="AF22" s="97"/>
      <c r="AG22" s="114"/>
    </row>
    <row r="23" spans="1:33" ht="15.6" x14ac:dyDescent="0.25">
      <c r="A23" s="318" t="s">
        <v>352</v>
      </c>
      <c r="B23" s="341" t="s">
        <v>140</v>
      </c>
      <c r="C23" s="338">
        <f t="shared" ref="C23:U23" si="16">+C25+C27+C29</f>
        <v>204875.5</v>
      </c>
      <c r="D23" s="338">
        <f t="shared" si="16"/>
        <v>203718</v>
      </c>
      <c r="E23" s="338">
        <f t="shared" si="16"/>
        <v>195075.8</v>
      </c>
      <c r="F23" s="338">
        <f t="shared" si="16"/>
        <v>196393.59999999998</v>
      </c>
      <c r="G23" s="338">
        <f t="shared" si="16"/>
        <v>193222.3</v>
      </c>
      <c r="H23" s="338">
        <f t="shared" si="16"/>
        <v>199602.80000000002</v>
      </c>
      <c r="I23" s="338">
        <f t="shared" si="16"/>
        <v>199537.5</v>
      </c>
      <c r="J23" s="338">
        <f t="shared" si="16"/>
        <v>168245.80000000002</v>
      </c>
      <c r="K23" s="338">
        <f t="shared" si="16"/>
        <v>169801.69999999998</v>
      </c>
      <c r="L23" s="338">
        <f t="shared" si="16"/>
        <v>170180.4</v>
      </c>
      <c r="M23" s="338">
        <f t="shared" si="16"/>
        <v>171475.9</v>
      </c>
      <c r="N23" s="338">
        <f t="shared" si="16"/>
        <v>180470.7</v>
      </c>
      <c r="O23" s="338">
        <f t="shared" si="16"/>
        <v>182395.4</v>
      </c>
      <c r="P23" s="338">
        <f t="shared" si="16"/>
        <v>182622.9</v>
      </c>
      <c r="Q23" s="338">
        <f t="shared" si="16"/>
        <v>182025.3</v>
      </c>
      <c r="R23" s="338">
        <f t="shared" si="16"/>
        <v>181710.00000000003</v>
      </c>
      <c r="S23" s="338">
        <f t="shared" si="16"/>
        <v>182678.5</v>
      </c>
      <c r="T23" s="338">
        <f t="shared" si="16"/>
        <v>181556.40000000002</v>
      </c>
      <c r="U23" s="338">
        <f t="shared" si="16"/>
        <v>182950.6</v>
      </c>
      <c r="V23" s="338">
        <f t="shared" ref="V23" si="17">+V25+V27+V29</f>
        <v>183863.4</v>
      </c>
      <c r="W23" s="338">
        <f t="shared" ref="W23:AF23" si="18">+W25+W27+W29</f>
        <v>185701.2</v>
      </c>
      <c r="X23" s="338">
        <f t="shared" si="18"/>
        <v>186555.4</v>
      </c>
      <c r="Y23" s="338">
        <f t="shared" si="18"/>
        <v>185728.8</v>
      </c>
      <c r="Z23" s="338">
        <f t="shared" si="18"/>
        <v>186582.1</v>
      </c>
      <c r="AA23" s="338">
        <f t="shared" si="18"/>
        <v>186215.4</v>
      </c>
      <c r="AB23" s="338">
        <f t="shared" ref="AB23:AE23" si="19">+AB25+AB27+AB29</f>
        <v>186367.69999999998</v>
      </c>
      <c r="AC23" s="338">
        <f t="shared" si="19"/>
        <v>188098.1</v>
      </c>
      <c r="AD23" s="339">
        <f t="shared" si="19"/>
        <v>190256.8</v>
      </c>
      <c r="AE23" s="339">
        <f t="shared" si="19"/>
        <v>192637.00000000003</v>
      </c>
      <c r="AF23" s="339">
        <f t="shared" si="18"/>
        <v>195891.10000000003</v>
      </c>
      <c r="AG23" s="340">
        <f>+AF23/$AF$14</f>
        <v>0.57024772698360771</v>
      </c>
    </row>
    <row r="24" spans="1:33" ht="16.8" x14ac:dyDescent="0.3">
      <c r="B24" s="103"/>
      <c r="C24" s="111"/>
      <c r="D24" s="111"/>
      <c r="E24" s="111"/>
      <c r="F24" s="100"/>
      <c r="G24" s="100"/>
      <c r="H24" s="100"/>
      <c r="I24" s="100"/>
      <c r="J24" s="100"/>
      <c r="K24" s="100"/>
      <c r="L24" s="100"/>
      <c r="M24" s="100"/>
      <c r="N24" s="100"/>
      <c r="O24" s="100"/>
      <c r="P24" s="100"/>
      <c r="Q24" s="100"/>
      <c r="R24" s="100"/>
      <c r="S24" s="100"/>
      <c r="T24" s="100"/>
      <c r="U24" s="100"/>
      <c r="V24" s="100"/>
      <c r="W24" s="100"/>
      <c r="X24" s="100"/>
      <c r="Y24" s="100"/>
      <c r="Z24" s="100"/>
      <c r="AA24" s="100"/>
      <c r="AB24" s="100"/>
      <c r="AC24" s="100"/>
      <c r="AD24" s="100"/>
      <c r="AE24" s="100"/>
      <c r="AF24" s="100"/>
      <c r="AG24" s="112"/>
    </row>
    <row r="25" spans="1:33" x14ac:dyDescent="0.25">
      <c r="B25" s="189" t="s">
        <v>139</v>
      </c>
      <c r="C25" s="190">
        <v>204742.2</v>
      </c>
      <c r="D25" s="190">
        <v>203586.6</v>
      </c>
      <c r="E25" s="190">
        <v>194949.3</v>
      </c>
      <c r="F25" s="191">
        <v>196265.5</v>
      </c>
      <c r="G25" s="191">
        <v>193092.8</v>
      </c>
      <c r="H25" s="191">
        <v>199467.1</v>
      </c>
      <c r="I25" s="191">
        <v>199402.1</v>
      </c>
      <c r="J25" s="191">
        <v>168128.2</v>
      </c>
      <c r="K25" s="191">
        <v>169680.8</v>
      </c>
      <c r="L25" s="191">
        <v>170059.1</v>
      </c>
      <c r="M25" s="191">
        <v>171352</v>
      </c>
      <c r="N25" s="191">
        <v>180344.4</v>
      </c>
      <c r="O25" s="191">
        <v>182267.9</v>
      </c>
      <c r="P25" s="191">
        <v>182494.9</v>
      </c>
      <c r="Q25" s="191">
        <v>181898.3</v>
      </c>
      <c r="R25" s="191">
        <v>181585.80000000002</v>
      </c>
      <c r="S25" s="191">
        <v>182554.5</v>
      </c>
      <c r="T25" s="191">
        <v>181433.60000000001</v>
      </c>
      <c r="U25" s="191">
        <v>182828.7</v>
      </c>
      <c r="V25" s="191">
        <v>183742.6</v>
      </c>
      <c r="W25" s="191">
        <v>185580.5</v>
      </c>
      <c r="X25" s="191">
        <v>186443.1</v>
      </c>
      <c r="Y25" s="191">
        <v>185616.8</v>
      </c>
      <c r="Z25" s="191">
        <v>186470</v>
      </c>
      <c r="AA25" s="191">
        <v>186103.5</v>
      </c>
      <c r="AB25" s="191">
        <v>186255.4</v>
      </c>
      <c r="AC25" s="191">
        <v>187985.1</v>
      </c>
      <c r="AD25" s="191">
        <v>190142.9</v>
      </c>
      <c r="AE25" s="191">
        <v>192521.7</v>
      </c>
      <c r="AF25" s="191">
        <v>195775.2</v>
      </c>
      <c r="AG25" s="192"/>
    </row>
    <row r="26" spans="1:33" ht="5.25" customHeight="1" x14ac:dyDescent="0.25">
      <c r="B26" s="193"/>
      <c r="C26" s="194"/>
      <c r="D26" s="194"/>
      <c r="E26" s="194"/>
      <c r="F26" s="195"/>
      <c r="G26" s="195"/>
      <c r="H26" s="195"/>
      <c r="I26" s="195"/>
      <c r="J26" s="195"/>
      <c r="K26" s="195"/>
      <c r="L26" s="195"/>
      <c r="M26" s="195"/>
      <c r="N26" s="195"/>
      <c r="O26" s="195"/>
      <c r="P26" s="195"/>
      <c r="Q26" s="195"/>
      <c r="R26" s="195"/>
      <c r="S26" s="195"/>
      <c r="T26" s="195"/>
      <c r="U26" s="195"/>
      <c r="V26" s="195"/>
      <c r="W26" s="195"/>
      <c r="X26" s="195"/>
      <c r="Y26" s="195"/>
      <c r="Z26" s="195"/>
      <c r="AA26" s="195"/>
      <c r="AB26" s="195"/>
      <c r="AC26" s="195"/>
      <c r="AD26" s="195"/>
      <c r="AE26" s="195"/>
      <c r="AF26" s="195"/>
      <c r="AG26" s="196"/>
    </row>
    <row r="27" spans="1:33" x14ac:dyDescent="0.25">
      <c r="B27" s="189" t="s">
        <v>229</v>
      </c>
      <c r="C27" s="190">
        <v>62.5</v>
      </c>
      <c r="D27" s="190">
        <v>62.4</v>
      </c>
      <c r="E27" s="190">
        <v>62.2</v>
      </c>
      <c r="F27" s="197">
        <v>62.3</v>
      </c>
      <c r="G27" s="197">
        <v>62.3</v>
      </c>
      <c r="H27" s="197">
        <v>62.5</v>
      </c>
      <c r="I27" s="197">
        <v>62.5</v>
      </c>
      <c r="J27" s="197">
        <v>62</v>
      </c>
      <c r="K27" s="197">
        <v>62.1</v>
      </c>
      <c r="L27" s="197">
        <v>62</v>
      </c>
      <c r="M27" s="197">
        <v>62.1</v>
      </c>
      <c r="N27" s="197">
        <v>62.2</v>
      </c>
      <c r="O27" s="197">
        <v>62.2</v>
      </c>
      <c r="P27" s="197">
        <v>62.2</v>
      </c>
      <c r="Q27" s="197">
        <v>62.2</v>
      </c>
      <c r="R27" s="197">
        <v>62.1</v>
      </c>
      <c r="S27" s="197">
        <v>62.1</v>
      </c>
      <c r="T27" s="197">
        <v>62.1</v>
      </c>
      <c r="U27" s="197">
        <v>62.1</v>
      </c>
      <c r="V27" s="197">
        <v>62</v>
      </c>
      <c r="W27" s="197">
        <v>62</v>
      </c>
      <c r="X27" s="197">
        <v>62</v>
      </c>
      <c r="Y27" s="197">
        <v>62</v>
      </c>
      <c r="Z27" s="197">
        <v>62</v>
      </c>
      <c r="AA27" s="197">
        <v>62</v>
      </c>
      <c r="AB27" s="197">
        <v>62</v>
      </c>
      <c r="AC27" s="197">
        <v>62</v>
      </c>
      <c r="AD27" s="197">
        <v>62.1</v>
      </c>
      <c r="AE27" s="197">
        <v>62.1</v>
      </c>
      <c r="AF27" s="197">
        <v>62.2</v>
      </c>
      <c r="AG27" s="198"/>
    </row>
    <row r="28" spans="1:33" ht="5.25" customHeight="1" x14ac:dyDescent="0.25">
      <c r="B28" s="193"/>
      <c r="C28" s="194"/>
      <c r="D28" s="194"/>
      <c r="E28" s="194"/>
      <c r="F28" s="195"/>
      <c r="G28" s="195"/>
      <c r="H28" s="195"/>
      <c r="I28" s="195"/>
      <c r="J28" s="195"/>
      <c r="K28" s="195"/>
      <c r="L28" s="195"/>
      <c r="M28" s="195"/>
      <c r="N28" s="195"/>
      <c r="O28" s="195"/>
      <c r="P28" s="195"/>
      <c r="Q28" s="195">
        <v>0</v>
      </c>
      <c r="R28" s="195"/>
      <c r="S28" s="195"/>
      <c r="T28" s="195"/>
      <c r="U28" s="195"/>
      <c r="V28" s="195"/>
      <c r="W28" s="195"/>
      <c r="X28" s="195"/>
      <c r="Y28" s="195"/>
      <c r="Z28" s="195"/>
      <c r="AA28" s="195"/>
      <c r="AB28" s="195"/>
      <c r="AC28" s="195"/>
      <c r="AD28" s="195"/>
      <c r="AE28" s="195"/>
      <c r="AF28" s="195"/>
      <c r="AG28" s="196"/>
    </row>
    <row r="29" spans="1:33" x14ac:dyDescent="0.25">
      <c r="B29" s="189" t="s">
        <v>230</v>
      </c>
      <c r="C29" s="190">
        <v>70.8</v>
      </c>
      <c r="D29" s="190">
        <v>69</v>
      </c>
      <c r="E29" s="190">
        <v>64.3</v>
      </c>
      <c r="F29" s="197">
        <v>65.8</v>
      </c>
      <c r="G29" s="197">
        <v>67.2</v>
      </c>
      <c r="H29" s="197">
        <v>73.2</v>
      </c>
      <c r="I29" s="197">
        <v>72.900000000000006</v>
      </c>
      <c r="J29" s="197">
        <v>55.6</v>
      </c>
      <c r="K29" s="197">
        <v>58.8</v>
      </c>
      <c r="L29" s="197">
        <v>59.3</v>
      </c>
      <c r="M29" s="197">
        <v>61.8</v>
      </c>
      <c r="N29" s="197">
        <v>64.099999999999994</v>
      </c>
      <c r="O29" s="197">
        <v>65.3</v>
      </c>
      <c r="P29" s="197">
        <v>65.8</v>
      </c>
      <c r="Q29" s="197">
        <v>64.8</v>
      </c>
      <c r="R29" s="197">
        <v>62.1</v>
      </c>
      <c r="S29" s="197">
        <v>61.9</v>
      </c>
      <c r="T29" s="197">
        <v>60.7</v>
      </c>
      <c r="U29" s="197">
        <v>59.8</v>
      </c>
      <c r="V29" s="197">
        <v>58.8</v>
      </c>
      <c r="W29" s="197">
        <v>58.7</v>
      </c>
      <c r="X29" s="197">
        <v>50.3</v>
      </c>
      <c r="Y29" s="197">
        <v>50</v>
      </c>
      <c r="Z29" s="197">
        <v>50.1</v>
      </c>
      <c r="AA29" s="197">
        <v>49.9</v>
      </c>
      <c r="AB29" s="197">
        <v>50.3</v>
      </c>
      <c r="AC29" s="197">
        <v>51</v>
      </c>
      <c r="AD29" s="197">
        <v>51.8</v>
      </c>
      <c r="AE29" s="197">
        <v>53.2</v>
      </c>
      <c r="AF29" s="197">
        <v>53.7</v>
      </c>
      <c r="AG29" s="198"/>
    </row>
    <row r="30" spans="1:33" ht="15.6" x14ac:dyDescent="0.3">
      <c r="B30" s="104"/>
      <c r="C30" s="104"/>
      <c r="D30" s="104"/>
      <c r="E30" s="104"/>
      <c r="F30" s="105"/>
      <c r="G30" s="105"/>
      <c r="H30" s="105"/>
      <c r="I30" s="105"/>
      <c r="J30" s="105"/>
      <c r="K30" s="105"/>
      <c r="L30" s="105"/>
      <c r="M30" s="105"/>
      <c r="N30" s="105"/>
      <c r="O30" s="105"/>
      <c r="P30" s="105"/>
      <c r="Q30" s="105"/>
      <c r="R30" s="105"/>
      <c r="S30" s="105"/>
      <c r="T30" s="105"/>
      <c r="U30" s="105"/>
      <c r="V30" s="105"/>
      <c r="W30" s="105"/>
      <c r="X30" s="105"/>
      <c r="Y30" s="105"/>
      <c r="Z30" s="105"/>
      <c r="AA30" s="105"/>
      <c r="AB30" s="105"/>
      <c r="AC30" s="105"/>
      <c r="AD30" s="105"/>
      <c r="AE30" s="105"/>
      <c r="AF30" s="105"/>
      <c r="AG30" s="115"/>
    </row>
    <row r="31" spans="1:33" ht="15.6" x14ac:dyDescent="0.25">
      <c r="A31" s="318" t="s">
        <v>353</v>
      </c>
      <c r="B31" s="341" t="s">
        <v>141</v>
      </c>
      <c r="C31" s="338">
        <f t="shared" ref="C31:U31" si="20">+C33+C35+C37</f>
        <v>130785.79999999999</v>
      </c>
      <c r="D31" s="338">
        <f t="shared" si="20"/>
        <v>130759.00000000001</v>
      </c>
      <c r="E31" s="338">
        <f t="shared" si="20"/>
        <v>129822.5</v>
      </c>
      <c r="F31" s="338">
        <f t="shared" si="20"/>
        <v>137929.29999999999</v>
      </c>
      <c r="G31" s="338">
        <f t="shared" si="20"/>
        <v>136708.30000000002</v>
      </c>
      <c r="H31" s="338">
        <f t="shared" si="20"/>
        <v>137664.30000000002</v>
      </c>
      <c r="I31" s="338">
        <f t="shared" si="20"/>
        <v>142420</v>
      </c>
      <c r="J31" s="338">
        <f t="shared" si="20"/>
        <v>141856.5</v>
      </c>
      <c r="K31" s="338">
        <f t="shared" si="20"/>
        <v>141449.5</v>
      </c>
      <c r="L31" s="338">
        <f t="shared" si="20"/>
        <v>142290.6</v>
      </c>
      <c r="M31" s="338">
        <f t="shared" si="20"/>
        <v>141823.19999999998</v>
      </c>
      <c r="N31" s="338">
        <f t="shared" si="20"/>
        <v>142593.9</v>
      </c>
      <c r="O31" s="338">
        <f t="shared" si="20"/>
        <v>142045.20000000001</v>
      </c>
      <c r="P31" s="338">
        <f t="shared" si="20"/>
        <v>141747</v>
      </c>
      <c r="Q31" s="338">
        <f t="shared" si="20"/>
        <v>141355.9</v>
      </c>
      <c r="R31" s="338">
        <f t="shared" si="20"/>
        <v>141544.80000000002</v>
      </c>
      <c r="S31" s="338">
        <f t="shared" si="20"/>
        <v>142129.80000000002</v>
      </c>
      <c r="T31" s="338">
        <f t="shared" si="20"/>
        <v>142996</v>
      </c>
      <c r="U31" s="338">
        <f t="shared" si="20"/>
        <v>145137.29999999999</v>
      </c>
      <c r="V31" s="338">
        <f t="shared" ref="V31" si="21">+V33+V35+V37</f>
        <v>145616.1</v>
      </c>
      <c r="W31" s="338">
        <f t="shared" ref="W31:AF31" si="22">+W33+W35+W37</f>
        <v>146546.29999999999</v>
      </c>
      <c r="X31" s="338">
        <f t="shared" si="22"/>
        <v>146639.30000000002</v>
      </c>
      <c r="Y31" s="338">
        <f t="shared" si="22"/>
        <v>147524.99999999997</v>
      </c>
      <c r="Z31" s="338">
        <f t="shared" si="22"/>
        <v>149000.1</v>
      </c>
      <c r="AA31" s="338">
        <f t="shared" si="22"/>
        <v>148713.79999999999</v>
      </c>
      <c r="AB31" s="338">
        <f t="shared" ref="AB31:AE31" si="23">+AB33+AB35+AB37</f>
        <v>148516.09999999998</v>
      </c>
      <c r="AC31" s="338">
        <f t="shared" si="23"/>
        <v>147458</v>
      </c>
      <c r="AD31" s="339">
        <f t="shared" si="23"/>
        <v>148244.19999999998</v>
      </c>
      <c r="AE31" s="339">
        <f t="shared" si="23"/>
        <v>148536</v>
      </c>
      <c r="AF31" s="339">
        <f t="shared" si="22"/>
        <v>147628.20000000001</v>
      </c>
      <c r="AG31" s="340">
        <f>+AF31/$AF$14</f>
        <v>0.42975227301639241</v>
      </c>
    </row>
    <row r="32" spans="1:33" ht="16.8" x14ac:dyDescent="0.3">
      <c r="B32" s="103"/>
      <c r="C32" s="103">
        <v>0</v>
      </c>
      <c r="D32" s="103">
        <v>0</v>
      </c>
      <c r="E32" s="103">
        <v>0</v>
      </c>
      <c r="F32" s="106">
        <v>0</v>
      </c>
      <c r="G32" s="106">
        <v>0</v>
      </c>
      <c r="H32" s="106"/>
      <c r="I32" s="106"/>
      <c r="J32" s="106"/>
      <c r="K32" s="106"/>
      <c r="L32" s="106"/>
      <c r="M32" s="106"/>
      <c r="N32" s="106"/>
      <c r="O32" s="106"/>
      <c r="P32" s="106"/>
      <c r="Q32" s="106"/>
      <c r="R32" s="106"/>
      <c r="S32" s="106"/>
      <c r="T32" s="106"/>
      <c r="U32" s="106"/>
      <c r="V32" s="106"/>
      <c r="W32" s="106"/>
      <c r="X32" s="106"/>
      <c r="Y32" s="106"/>
      <c r="Z32" s="106"/>
      <c r="AA32" s="106"/>
      <c r="AB32" s="106"/>
      <c r="AC32" s="106"/>
      <c r="AD32" s="106"/>
      <c r="AE32" s="106"/>
      <c r="AF32" s="106"/>
      <c r="AG32" s="116"/>
    </row>
    <row r="33" spans="2:33" x14ac:dyDescent="0.25">
      <c r="B33" s="189" t="s">
        <v>139</v>
      </c>
      <c r="C33" s="199">
        <v>128004.4</v>
      </c>
      <c r="D33" s="199">
        <v>127984.6</v>
      </c>
      <c r="E33" s="199">
        <v>127368</v>
      </c>
      <c r="F33" s="197">
        <v>135475.6</v>
      </c>
      <c r="G33" s="197">
        <v>134257.60000000001</v>
      </c>
      <c r="H33" s="197">
        <v>135239</v>
      </c>
      <c r="I33" s="197">
        <v>140018.20000000001</v>
      </c>
      <c r="J33" s="197">
        <v>139461</v>
      </c>
      <c r="K33" s="197">
        <v>139061.9</v>
      </c>
      <c r="L33" s="197">
        <v>139882.5</v>
      </c>
      <c r="M33" s="197">
        <v>139426.5</v>
      </c>
      <c r="N33" s="197">
        <v>140181</v>
      </c>
      <c r="O33" s="197">
        <v>139640.70000000001</v>
      </c>
      <c r="P33" s="197">
        <v>139348.6</v>
      </c>
      <c r="Q33" s="197">
        <v>138957</v>
      </c>
      <c r="R33" s="197">
        <v>139151.70000000001</v>
      </c>
      <c r="S33" s="197">
        <v>139725.6</v>
      </c>
      <c r="T33" s="197">
        <v>140581</v>
      </c>
      <c r="U33" s="197">
        <v>142679.1</v>
      </c>
      <c r="V33" s="197">
        <v>143144.1</v>
      </c>
      <c r="W33" s="197">
        <v>144091.9</v>
      </c>
      <c r="X33" s="197">
        <v>144190.20000000001</v>
      </c>
      <c r="Y33" s="197">
        <v>145053.29999999999</v>
      </c>
      <c r="Z33" s="197">
        <v>146505</v>
      </c>
      <c r="AA33" s="197">
        <v>146225.4</v>
      </c>
      <c r="AB33" s="197">
        <v>146033.29999999999</v>
      </c>
      <c r="AC33" s="197">
        <v>145004.5</v>
      </c>
      <c r="AD33" s="197">
        <v>145766.79999999999</v>
      </c>
      <c r="AE33" s="197">
        <v>146041.9</v>
      </c>
      <c r="AF33" s="197">
        <v>145164.4</v>
      </c>
      <c r="AG33" s="198"/>
    </row>
    <row r="34" spans="2:33" ht="5.25" customHeight="1" x14ac:dyDescent="0.25">
      <c r="B34" s="193"/>
      <c r="C34" s="200"/>
      <c r="D34" s="200"/>
      <c r="E34" s="200"/>
      <c r="F34" s="195"/>
      <c r="G34" s="195"/>
      <c r="H34" s="195"/>
      <c r="I34" s="195"/>
      <c r="J34" s="195"/>
      <c r="K34" s="195"/>
      <c r="L34" s="195"/>
      <c r="M34" s="195"/>
      <c r="N34" s="195"/>
      <c r="O34" s="195">
        <v>0</v>
      </c>
      <c r="P34" s="195"/>
      <c r="Q34" s="195"/>
      <c r="R34" s="195"/>
      <c r="S34" s="195"/>
      <c r="T34" s="195"/>
      <c r="U34" s="195"/>
      <c r="V34" s="195"/>
      <c r="W34" s="195"/>
      <c r="X34" s="195"/>
      <c r="Y34" s="195"/>
      <c r="Z34" s="195"/>
      <c r="AA34" s="195"/>
      <c r="AB34" s="195"/>
      <c r="AC34" s="195"/>
      <c r="AD34" s="195"/>
      <c r="AE34" s="195"/>
      <c r="AF34" s="195"/>
      <c r="AG34" s="201"/>
    </row>
    <row r="35" spans="2:33" x14ac:dyDescent="0.25">
      <c r="B35" s="189" t="s">
        <v>229</v>
      </c>
      <c r="C35" s="199">
        <v>42.5</v>
      </c>
      <c r="D35" s="199">
        <v>42.3</v>
      </c>
      <c r="E35" s="199">
        <v>41.9</v>
      </c>
      <c r="F35" s="197">
        <v>41.8</v>
      </c>
      <c r="G35" s="197">
        <v>41.7</v>
      </c>
      <c r="H35" s="197">
        <v>42.2</v>
      </c>
      <c r="I35" s="197">
        <v>41.4</v>
      </c>
      <c r="J35" s="197">
        <v>41.1</v>
      </c>
      <c r="K35" s="197">
        <v>40.9</v>
      </c>
      <c r="L35" s="197">
        <v>41.7</v>
      </c>
      <c r="M35" s="197">
        <v>41.3</v>
      </c>
      <c r="N35" s="197">
        <v>41.8</v>
      </c>
      <c r="O35" s="197">
        <v>41.5</v>
      </c>
      <c r="P35" s="197">
        <v>41.3</v>
      </c>
      <c r="Q35" s="197">
        <v>41.3</v>
      </c>
      <c r="R35" s="197">
        <v>41.1</v>
      </c>
      <c r="S35" s="197">
        <v>41.5</v>
      </c>
      <c r="T35" s="197">
        <v>41.9</v>
      </c>
      <c r="U35" s="197">
        <v>43.4</v>
      </c>
      <c r="V35" s="197">
        <v>43.9</v>
      </c>
      <c r="W35" s="197">
        <v>43.3</v>
      </c>
      <c r="X35" s="197">
        <v>43.1</v>
      </c>
      <c r="Y35" s="197">
        <v>43.9</v>
      </c>
      <c r="Z35" s="197">
        <v>44.7</v>
      </c>
      <c r="AA35" s="197">
        <v>44.4</v>
      </c>
      <c r="AB35" s="197">
        <v>44.3</v>
      </c>
      <c r="AC35" s="197">
        <v>43.3</v>
      </c>
      <c r="AD35" s="197">
        <v>44.1</v>
      </c>
      <c r="AE35" s="197">
        <v>44.7</v>
      </c>
      <c r="AF35" s="197">
        <v>43.6</v>
      </c>
      <c r="AG35" s="198"/>
    </row>
    <row r="36" spans="2:33" ht="5.25" customHeight="1" x14ac:dyDescent="0.25">
      <c r="B36" s="193"/>
      <c r="C36" s="200"/>
      <c r="D36" s="200"/>
      <c r="E36" s="200"/>
      <c r="F36" s="195"/>
      <c r="G36" s="195"/>
      <c r="H36" s="195"/>
      <c r="I36" s="195"/>
      <c r="J36" s="195"/>
      <c r="K36" s="195"/>
      <c r="L36" s="195"/>
      <c r="M36" s="195"/>
      <c r="N36" s="195"/>
      <c r="O36" s="195">
        <v>0</v>
      </c>
      <c r="P36" s="195"/>
      <c r="Q36" s="195"/>
      <c r="R36" s="195"/>
      <c r="S36" s="195"/>
      <c r="T36" s="195"/>
      <c r="U36" s="195"/>
      <c r="V36" s="195"/>
      <c r="W36" s="195"/>
      <c r="X36" s="195"/>
      <c r="Y36" s="195"/>
      <c r="Z36" s="195"/>
      <c r="AA36" s="195"/>
      <c r="AB36" s="195"/>
      <c r="AC36" s="195"/>
      <c r="AD36" s="195"/>
      <c r="AE36" s="195"/>
      <c r="AF36" s="195"/>
      <c r="AG36" s="196"/>
    </row>
    <row r="37" spans="2:33" x14ac:dyDescent="0.25">
      <c r="B37" s="189" t="s">
        <v>230</v>
      </c>
      <c r="C37" s="199">
        <v>2738.9</v>
      </c>
      <c r="D37" s="199">
        <v>2732.1</v>
      </c>
      <c r="E37" s="199">
        <v>2412.6</v>
      </c>
      <c r="F37" s="191">
        <v>2411.9</v>
      </c>
      <c r="G37" s="191">
        <v>2409</v>
      </c>
      <c r="H37" s="191">
        <v>2383.1</v>
      </c>
      <c r="I37" s="191">
        <v>2360.4</v>
      </c>
      <c r="J37" s="191">
        <v>2354.4</v>
      </c>
      <c r="K37" s="191">
        <v>2346.6999999999998</v>
      </c>
      <c r="L37" s="191">
        <v>2366.4</v>
      </c>
      <c r="M37" s="191">
        <v>2355.4</v>
      </c>
      <c r="N37" s="191">
        <v>2371.1</v>
      </c>
      <c r="O37" s="191">
        <v>2363</v>
      </c>
      <c r="P37" s="191">
        <v>2357.1</v>
      </c>
      <c r="Q37" s="191">
        <v>2357.6</v>
      </c>
      <c r="R37" s="191">
        <v>2352</v>
      </c>
      <c r="S37" s="191">
        <v>2362.6999999999998</v>
      </c>
      <c r="T37" s="191">
        <v>2373.1</v>
      </c>
      <c r="U37" s="191">
        <v>2414.8000000000002</v>
      </c>
      <c r="V37" s="191">
        <v>2428.1</v>
      </c>
      <c r="W37" s="191">
        <v>2411.1</v>
      </c>
      <c r="X37" s="191">
        <v>2406</v>
      </c>
      <c r="Y37" s="191">
        <v>2427.8000000000002</v>
      </c>
      <c r="Z37" s="191">
        <v>2450.4</v>
      </c>
      <c r="AA37" s="191">
        <v>2444</v>
      </c>
      <c r="AB37" s="191">
        <v>2438.5</v>
      </c>
      <c r="AC37" s="191">
        <v>2410.1999999999998</v>
      </c>
      <c r="AD37" s="191">
        <v>2433.3000000000002</v>
      </c>
      <c r="AE37" s="191">
        <v>2449.4</v>
      </c>
      <c r="AF37" s="191">
        <v>2420.1999999999998</v>
      </c>
      <c r="AG37" s="192"/>
    </row>
    <row r="38" spans="2:33" ht="14.4" thickBot="1" x14ac:dyDescent="0.3">
      <c r="B38" s="101"/>
      <c r="C38" s="101"/>
      <c r="D38" s="101"/>
      <c r="E38" s="101"/>
      <c r="F38" s="102"/>
      <c r="G38" s="102"/>
      <c r="H38" s="102"/>
      <c r="I38" s="102"/>
      <c r="J38" s="102"/>
      <c r="K38" s="102"/>
      <c r="L38" s="102"/>
      <c r="M38" s="102"/>
      <c r="N38" s="102"/>
      <c r="O38" s="102"/>
      <c r="P38" s="102"/>
      <c r="Q38" s="102"/>
      <c r="R38" s="102"/>
      <c r="S38" s="102"/>
      <c r="T38" s="102"/>
      <c r="U38" s="102"/>
      <c r="V38" s="102"/>
      <c r="W38" s="102"/>
      <c r="X38" s="102"/>
      <c r="Y38" s="102"/>
      <c r="Z38" s="102"/>
      <c r="AA38" s="102"/>
      <c r="AB38" s="102"/>
      <c r="AC38" s="102"/>
      <c r="AD38" s="102"/>
      <c r="AE38" s="102"/>
      <c r="AF38" s="102"/>
      <c r="AG38" s="107"/>
    </row>
    <row r="39" spans="2:33" ht="14.4" thickTop="1" x14ac:dyDescent="0.25">
      <c r="B39" s="108"/>
      <c r="C39" s="108"/>
      <c r="D39" s="108"/>
      <c r="E39" s="108"/>
      <c r="F39" s="109"/>
      <c r="G39" s="109"/>
      <c r="H39" s="109"/>
      <c r="I39" s="109"/>
      <c r="J39" s="109"/>
      <c r="K39" s="109"/>
      <c r="L39" s="109"/>
      <c r="M39" s="109"/>
      <c r="N39" s="109"/>
      <c r="O39" s="109"/>
      <c r="P39" s="109"/>
      <c r="Q39" s="109"/>
      <c r="R39" s="109"/>
      <c r="S39" s="109"/>
      <c r="T39" s="109"/>
      <c r="U39" s="109"/>
      <c r="V39" s="109"/>
      <c r="W39" s="109"/>
      <c r="X39" s="109"/>
      <c r="Y39" s="109"/>
      <c r="Z39" s="109"/>
      <c r="AA39" s="109"/>
      <c r="AB39" s="109"/>
      <c r="AC39" s="109"/>
      <c r="AD39" s="109"/>
      <c r="AE39" s="109"/>
      <c r="AF39" s="109"/>
      <c r="AG39" s="108"/>
    </row>
    <row r="40" spans="2:33" x14ac:dyDescent="0.25">
      <c r="B40" s="381" t="s">
        <v>363</v>
      </c>
      <c r="C40" s="381"/>
      <c r="D40" s="381"/>
      <c r="E40" s="381"/>
      <c r="F40" s="381"/>
      <c r="G40" s="381"/>
      <c r="H40" s="381"/>
      <c r="I40" s="381"/>
      <c r="J40" s="381"/>
      <c r="K40" s="125"/>
      <c r="L40" s="128"/>
      <c r="M40" s="132"/>
      <c r="N40" s="129"/>
      <c r="O40" s="129"/>
      <c r="P40" s="129"/>
      <c r="Q40" s="177"/>
      <c r="R40" s="177"/>
      <c r="S40" s="177"/>
      <c r="T40" s="177"/>
      <c r="U40" s="177"/>
      <c r="V40" s="177"/>
      <c r="W40" s="177"/>
      <c r="X40" s="177"/>
      <c r="Y40" s="177"/>
      <c r="Z40" s="177"/>
      <c r="AA40" s="177"/>
      <c r="AB40" s="177"/>
      <c r="AC40" s="177"/>
      <c r="AD40" s="177"/>
      <c r="AE40" s="177"/>
      <c r="AF40" s="177"/>
      <c r="AG40" s="72"/>
    </row>
    <row r="41" spans="2:33" x14ac:dyDescent="0.25">
      <c r="B41" s="381" t="s">
        <v>365</v>
      </c>
      <c r="C41" s="381"/>
      <c r="D41" s="381"/>
      <c r="E41" s="381"/>
      <c r="F41" s="381"/>
      <c r="G41" s="381"/>
      <c r="H41" s="381"/>
      <c r="I41" s="381"/>
      <c r="J41" s="381"/>
      <c r="K41" s="242"/>
      <c r="L41" s="242"/>
      <c r="M41" s="242"/>
      <c r="N41" s="129"/>
      <c r="O41" s="129"/>
      <c r="P41" s="129"/>
      <c r="Q41" s="177"/>
      <c r="R41" s="177"/>
      <c r="S41" s="177"/>
      <c r="T41" s="177"/>
      <c r="U41" s="177"/>
      <c r="V41" s="177"/>
      <c r="W41" s="177"/>
      <c r="X41" s="177"/>
      <c r="Y41" s="177"/>
      <c r="Z41" s="177"/>
      <c r="AA41" s="177"/>
      <c r="AB41" s="177"/>
      <c r="AC41" s="177"/>
      <c r="AD41" s="177"/>
      <c r="AE41" s="177"/>
      <c r="AF41" s="177"/>
      <c r="AG41" s="72"/>
    </row>
    <row r="42" spans="2:33" ht="16.5" customHeight="1" x14ac:dyDescent="0.25">
      <c r="B42" s="213" t="s">
        <v>152</v>
      </c>
      <c r="C42" s="122"/>
      <c r="D42" s="122"/>
      <c r="E42" s="122"/>
      <c r="F42" s="122"/>
      <c r="G42" s="122"/>
      <c r="H42" s="122"/>
      <c r="I42" s="122"/>
      <c r="J42" s="122"/>
      <c r="K42" s="122"/>
      <c r="L42" s="122"/>
      <c r="M42" s="122"/>
      <c r="N42" s="122"/>
      <c r="O42" s="122"/>
      <c r="P42" s="122"/>
      <c r="Q42" s="178"/>
      <c r="R42" s="178"/>
      <c r="S42" s="178"/>
      <c r="T42" s="178"/>
      <c r="U42" s="178"/>
      <c r="V42" s="178"/>
      <c r="W42" s="178"/>
      <c r="X42" s="178"/>
      <c r="Y42" s="178"/>
      <c r="Z42" s="178"/>
      <c r="AA42" s="178"/>
      <c r="AB42" s="178"/>
      <c r="AC42" s="178"/>
      <c r="AD42" s="178"/>
      <c r="AE42" s="178"/>
      <c r="AF42" s="178"/>
      <c r="AG42" s="110"/>
    </row>
    <row r="43" spans="2:33" ht="84.6" customHeight="1" x14ac:dyDescent="0.25">
      <c r="B43" s="373" t="s">
        <v>210</v>
      </c>
      <c r="C43" s="374"/>
      <c r="D43" s="374"/>
      <c r="E43" s="374"/>
      <c r="F43" s="374"/>
      <c r="G43" s="375"/>
      <c r="H43" s="130"/>
      <c r="I43" s="130"/>
      <c r="J43" s="130"/>
      <c r="K43" s="130"/>
      <c r="L43" s="130"/>
      <c r="M43" s="130"/>
      <c r="N43" s="130"/>
      <c r="O43" s="130"/>
      <c r="P43" s="130"/>
    </row>
    <row r="44" spans="2:33" ht="57" customHeight="1" x14ac:dyDescent="0.25">
      <c r="B44" s="376" t="s">
        <v>209</v>
      </c>
      <c r="C44" s="377"/>
      <c r="D44" s="377"/>
      <c r="E44" s="377"/>
      <c r="F44" s="377"/>
      <c r="G44" s="378"/>
      <c r="N44" s="121"/>
      <c r="O44" s="121"/>
      <c r="P44" s="121"/>
    </row>
    <row r="45" spans="2:33" x14ac:dyDescent="0.25">
      <c r="B45" s="121"/>
      <c r="C45" s="87"/>
      <c r="D45" s="87"/>
      <c r="E45" s="87"/>
    </row>
    <row r="46" spans="2:33" x14ac:dyDescent="0.25">
      <c r="B46" s="121"/>
      <c r="C46" s="87"/>
      <c r="D46" s="87"/>
      <c r="E46" s="87"/>
    </row>
    <row r="47" spans="2:33" x14ac:dyDescent="0.25">
      <c r="B47" s="121"/>
      <c r="C47" s="87"/>
      <c r="D47" s="87"/>
      <c r="E47" s="87"/>
    </row>
    <row r="48" spans="2:33" x14ac:dyDescent="0.25">
      <c r="E48" s="121"/>
      <c r="F48" s="121"/>
      <c r="G48" s="121"/>
      <c r="H48" s="121"/>
      <c r="I48" s="121"/>
      <c r="J48" s="121"/>
      <c r="K48" s="121"/>
      <c r="L48" s="121"/>
      <c r="M48" s="121"/>
      <c r="N48" s="121"/>
      <c r="O48" s="121"/>
      <c r="P48" s="121"/>
    </row>
    <row r="49" spans="3:16" x14ac:dyDescent="0.25">
      <c r="C49" s="83"/>
      <c r="D49" s="83"/>
      <c r="E49" s="121"/>
      <c r="F49" s="121"/>
      <c r="G49" s="121"/>
      <c r="H49" s="121"/>
      <c r="I49" s="121"/>
      <c r="J49" s="121"/>
      <c r="K49" s="121"/>
      <c r="L49" s="121"/>
      <c r="M49" s="121"/>
      <c r="N49" s="121"/>
      <c r="O49" s="121"/>
      <c r="P49" s="121"/>
    </row>
    <row r="50" spans="3:16" x14ac:dyDescent="0.25">
      <c r="E50" s="121"/>
      <c r="F50" s="121"/>
      <c r="G50" s="121"/>
      <c r="H50" s="121"/>
      <c r="I50" s="121"/>
      <c r="J50" s="121"/>
      <c r="K50" s="121"/>
      <c r="L50" s="121"/>
      <c r="M50" s="121"/>
      <c r="N50" s="121"/>
      <c r="O50" s="121"/>
      <c r="P50" s="121"/>
    </row>
    <row r="51" spans="3:16" x14ac:dyDescent="0.25">
      <c r="C51" s="83"/>
      <c r="D51" s="83"/>
      <c r="E51" s="121"/>
      <c r="F51" s="121"/>
      <c r="G51" s="121"/>
      <c r="H51" s="121"/>
      <c r="I51" s="121"/>
      <c r="J51" s="121"/>
      <c r="K51" s="121"/>
      <c r="L51" s="121"/>
      <c r="M51" s="121"/>
      <c r="N51" s="121"/>
      <c r="O51" s="121"/>
      <c r="P51" s="121"/>
    </row>
    <row r="52" spans="3:16" x14ac:dyDescent="0.25">
      <c r="E52" s="121"/>
      <c r="F52" s="121"/>
      <c r="G52" s="121"/>
      <c r="H52" s="121"/>
      <c r="I52" s="121"/>
      <c r="J52" s="121"/>
      <c r="K52" s="121"/>
      <c r="L52" s="121"/>
      <c r="M52" s="121"/>
      <c r="N52" s="121"/>
      <c r="O52" s="121"/>
      <c r="P52" s="121"/>
    </row>
    <row r="53" spans="3:16" x14ac:dyDescent="0.25">
      <c r="C53" s="83"/>
      <c r="D53" s="83"/>
      <c r="E53" s="121"/>
      <c r="F53" s="121"/>
      <c r="G53" s="121"/>
      <c r="H53" s="121"/>
      <c r="I53" s="121"/>
      <c r="J53" s="121"/>
      <c r="K53" s="121"/>
      <c r="L53" s="121"/>
      <c r="M53" s="121"/>
      <c r="N53" s="121"/>
      <c r="O53" s="121"/>
      <c r="P53" s="121"/>
    </row>
    <row r="54" spans="3:16" x14ac:dyDescent="0.25">
      <c r="E54" s="121"/>
      <c r="F54" s="121"/>
      <c r="G54" s="121"/>
      <c r="H54" s="121"/>
      <c r="I54" s="121"/>
      <c r="J54" s="121"/>
      <c r="K54" s="121"/>
      <c r="L54" s="121"/>
      <c r="M54" s="121"/>
      <c r="N54" s="121"/>
      <c r="O54" s="121"/>
      <c r="P54" s="121"/>
    </row>
    <row r="56" spans="3:16" x14ac:dyDescent="0.25">
      <c r="C56" s="83"/>
      <c r="D56" s="83"/>
      <c r="E56" s="83"/>
      <c r="F56" s="83"/>
      <c r="G56" s="83"/>
      <c r="H56" s="83"/>
      <c r="I56" s="83"/>
      <c r="J56" s="83"/>
      <c r="K56" s="83"/>
      <c r="L56" s="83"/>
      <c r="M56" s="83"/>
      <c r="N56" s="83"/>
      <c r="O56" s="83"/>
      <c r="P56" s="83"/>
    </row>
  </sheetData>
  <mergeCells count="7">
    <mergeCell ref="B44:G44"/>
    <mergeCell ref="B40:J40"/>
    <mergeCell ref="B43:G43"/>
    <mergeCell ref="B41:J41"/>
    <mergeCell ref="B6:J6"/>
    <mergeCell ref="B7:J7"/>
    <mergeCell ref="B8:J8"/>
  </mergeCells>
  <hyperlinks>
    <hyperlink ref="A1" location="Indice!A1" display="A.1"/>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AH245"/>
  <sheetViews>
    <sheetView zoomScale="76" zoomScaleNormal="76" workbookViewId="0">
      <selection activeCell="B2" sqref="B2"/>
    </sheetView>
  </sheetViews>
  <sheetFormatPr baseColWidth="10" defaultColWidth="11.44140625" defaultRowHeight="13.2" x14ac:dyDescent="0.25"/>
  <cols>
    <col min="1" max="1" width="7.6640625" style="66" customWidth="1"/>
    <col min="2" max="2" width="57.88671875" style="66" customWidth="1"/>
    <col min="3" max="3" width="12.109375" style="66" customWidth="1"/>
    <col min="4" max="4" width="12.109375" style="65" customWidth="1"/>
    <col min="5" max="32" width="12.109375" style="66" customWidth="1"/>
    <col min="33" max="33" width="11" style="66" customWidth="1"/>
    <col min="34" max="16384" width="11.44140625" style="66"/>
  </cols>
  <sheetData>
    <row r="1" spans="1:33" x14ac:dyDescent="0.25">
      <c r="A1" s="244" t="s">
        <v>116</v>
      </c>
      <c r="C1" s="121"/>
      <c r="D1" s="121"/>
      <c r="E1" s="121"/>
      <c r="F1" s="121"/>
      <c r="G1" s="121"/>
      <c r="H1" s="121"/>
      <c r="I1" s="121"/>
      <c r="J1" s="121"/>
      <c r="K1" s="121"/>
      <c r="L1" s="121"/>
      <c r="M1" s="121"/>
      <c r="N1" s="121"/>
      <c r="O1" s="121"/>
      <c r="P1" s="121"/>
      <c r="Q1" s="121"/>
      <c r="R1" s="121"/>
      <c r="S1" s="121"/>
      <c r="T1" s="121"/>
      <c r="U1" s="121"/>
      <c r="V1" s="121"/>
      <c r="W1" s="121"/>
      <c r="X1" s="121"/>
      <c r="Y1" s="121"/>
      <c r="Z1" s="121"/>
      <c r="AA1" s="121"/>
      <c r="AB1" s="121"/>
      <c r="AC1" s="121"/>
      <c r="AD1" s="121"/>
      <c r="AE1" s="121"/>
      <c r="AF1" s="121"/>
    </row>
    <row r="2" spans="1:33" ht="15.6" x14ac:dyDescent="0.3">
      <c r="A2" s="64"/>
      <c r="B2" s="202" t="s">
        <v>196</v>
      </c>
      <c r="C2" s="243"/>
      <c r="D2" s="243"/>
      <c r="E2" s="243"/>
      <c r="F2" s="243"/>
      <c r="G2" s="243"/>
      <c r="H2" s="243"/>
      <c r="I2" s="243"/>
      <c r="J2" s="243"/>
      <c r="K2" s="243"/>
      <c r="L2" s="243"/>
      <c r="M2" s="243"/>
      <c r="N2" s="243"/>
      <c r="O2" s="243"/>
      <c r="P2" s="243"/>
      <c r="Q2" s="243"/>
      <c r="R2" s="243"/>
      <c r="S2" s="243"/>
      <c r="T2" s="243"/>
      <c r="U2" s="243"/>
      <c r="V2" s="243"/>
      <c r="W2" s="243"/>
      <c r="X2" s="243"/>
      <c r="Y2" s="243"/>
      <c r="Z2" s="243"/>
      <c r="AA2" s="243"/>
      <c r="AB2" s="243"/>
      <c r="AC2" s="243"/>
      <c r="AD2" s="243"/>
      <c r="AE2" s="243"/>
      <c r="AF2" s="243"/>
    </row>
    <row r="3" spans="1:33" ht="15.6" x14ac:dyDescent="0.3">
      <c r="A3" s="67"/>
      <c r="B3" s="204" t="s">
        <v>0</v>
      </c>
      <c r="C3" s="93"/>
      <c r="D3" s="93"/>
      <c r="E3" s="93"/>
      <c r="F3" s="93"/>
      <c r="G3" s="93"/>
      <c r="H3" s="93"/>
      <c r="I3" s="93"/>
      <c r="J3" s="93"/>
      <c r="K3" s="93"/>
      <c r="L3" s="93"/>
      <c r="M3" s="93"/>
      <c r="N3" s="93"/>
      <c r="O3" s="93"/>
      <c r="P3" s="93"/>
      <c r="Q3" s="93"/>
      <c r="R3" s="93"/>
      <c r="S3" s="93"/>
      <c r="T3" s="93"/>
      <c r="U3" s="93"/>
      <c r="V3" s="93"/>
      <c r="W3" s="93"/>
      <c r="X3" s="93"/>
      <c r="Y3" s="93"/>
      <c r="Z3" s="93"/>
      <c r="AA3" s="93"/>
      <c r="AB3" s="93"/>
      <c r="AC3" s="93"/>
      <c r="AD3" s="93"/>
      <c r="AE3" s="93"/>
      <c r="AF3" s="93"/>
    </row>
    <row r="4" spans="1:33" x14ac:dyDescent="0.25">
      <c r="B4" s="49"/>
      <c r="C4" s="49"/>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row>
    <row r="5" spans="1:33" ht="15" customHeight="1" x14ac:dyDescent="0.35">
      <c r="B5" s="50"/>
      <c r="C5" s="49"/>
    </row>
    <row r="6" spans="1:33" ht="15.6" x14ac:dyDescent="0.3">
      <c r="B6" s="383" t="s">
        <v>207</v>
      </c>
      <c r="C6" s="383"/>
      <c r="D6" s="383"/>
      <c r="E6" s="383"/>
      <c r="F6" s="383"/>
      <c r="G6" s="383"/>
      <c r="H6" s="383"/>
      <c r="I6" s="383"/>
      <c r="J6" s="383"/>
      <c r="K6" s="251"/>
      <c r="L6" s="251"/>
      <c r="M6" s="251"/>
      <c r="N6" s="251"/>
      <c r="O6" s="251"/>
      <c r="P6" s="251"/>
      <c r="Q6" s="251"/>
      <c r="R6" s="251"/>
      <c r="S6" s="251"/>
      <c r="T6" s="251"/>
      <c r="U6" s="251"/>
      <c r="V6" s="251"/>
      <c r="W6" s="251"/>
      <c r="X6" s="251"/>
      <c r="Y6" s="251"/>
      <c r="Z6" s="251"/>
      <c r="AA6" s="251"/>
      <c r="AB6" s="251"/>
      <c r="AC6" s="251"/>
      <c r="AD6" s="251"/>
      <c r="AE6" s="251"/>
      <c r="AF6" s="251"/>
      <c r="AG6" s="251"/>
    </row>
    <row r="7" spans="1:33" ht="16.5" customHeight="1" x14ac:dyDescent="0.25">
      <c r="B7" s="384" t="s">
        <v>148</v>
      </c>
      <c r="C7" s="384"/>
      <c r="D7" s="384"/>
      <c r="E7" s="384"/>
      <c r="F7" s="384"/>
      <c r="G7" s="384"/>
      <c r="H7" s="384"/>
      <c r="I7" s="384"/>
      <c r="J7" s="384"/>
      <c r="K7" s="247"/>
      <c r="L7" s="247"/>
      <c r="M7" s="247"/>
      <c r="N7" s="247"/>
      <c r="O7" s="247"/>
      <c r="P7" s="247"/>
      <c r="Q7" s="247"/>
      <c r="R7" s="247"/>
      <c r="S7" s="247"/>
      <c r="T7" s="247"/>
      <c r="U7" s="247"/>
      <c r="V7" s="247"/>
      <c r="W7" s="247"/>
      <c r="X7" s="247"/>
      <c r="Y7" s="247"/>
      <c r="Z7" s="247"/>
      <c r="AA7" s="247"/>
      <c r="AB7" s="247"/>
      <c r="AC7" s="247"/>
      <c r="AD7" s="247"/>
      <c r="AE7" s="247"/>
      <c r="AF7" s="247"/>
      <c r="AG7" s="247"/>
    </row>
    <row r="8" spans="1:33" ht="16.5" customHeight="1" x14ac:dyDescent="0.35">
      <c r="B8" s="380" t="s">
        <v>341</v>
      </c>
      <c r="C8" s="380"/>
      <c r="D8" s="380"/>
      <c r="E8" s="380"/>
      <c r="F8" s="380"/>
      <c r="G8" s="380"/>
      <c r="H8" s="380"/>
      <c r="I8" s="380"/>
      <c r="J8" s="380"/>
      <c r="K8" s="249"/>
      <c r="L8" s="249"/>
      <c r="M8" s="249"/>
      <c r="N8" s="249"/>
      <c r="O8" s="252"/>
      <c r="P8" s="252"/>
      <c r="Q8" s="252"/>
      <c r="R8" s="252"/>
      <c r="S8" s="252"/>
      <c r="T8" s="252"/>
      <c r="U8" s="252"/>
      <c r="V8" s="252"/>
      <c r="W8" s="252"/>
      <c r="X8" s="252"/>
      <c r="Y8" s="252"/>
      <c r="Z8" s="252"/>
      <c r="AA8" s="252"/>
      <c r="AB8" s="252"/>
      <c r="AC8" s="252"/>
      <c r="AD8" s="252"/>
      <c r="AE8" s="252"/>
      <c r="AF8" s="252"/>
      <c r="AG8" s="249"/>
    </row>
    <row r="9" spans="1:33" ht="16.5" customHeight="1" x14ac:dyDescent="0.25">
      <c r="B9" s="51"/>
      <c r="C9" s="215"/>
      <c r="D9" s="215"/>
      <c r="E9" s="215"/>
      <c r="F9" s="215"/>
      <c r="G9" s="215"/>
      <c r="H9" s="215"/>
      <c r="I9" s="215"/>
      <c r="J9" s="215"/>
      <c r="K9" s="215"/>
      <c r="L9" s="215"/>
      <c r="M9" s="215"/>
      <c r="N9" s="215"/>
      <c r="O9" s="215"/>
      <c r="P9" s="215"/>
      <c r="Q9" s="215"/>
      <c r="R9" s="215"/>
      <c r="S9" s="215"/>
      <c r="T9" s="215"/>
      <c r="U9" s="215"/>
      <c r="V9" s="215"/>
      <c r="W9" s="215"/>
      <c r="X9" s="215"/>
      <c r="Y9" s="215"/>
      <c r="Z9" s="215"/>
      <c r="AA9" s="215"/>
      <c r="AB9" s="215"/>
      <c r="AC9" s="215"/>
      <c r="AD9" s="215"/>
      <c r="AE9" s="215"/>
      <c r="AF9" s="215"/>
    </row>
    <row r="10" spans="1:33" ht="15" customHeight="1" thickBot="1" x14ac:dyDescent="0.3">
      <c r="B10" s="49"/>
      <c r="C10" s="215"/>
      <c r="D10" s="215"/>
      <c r="E10" s="215"/>
      <c r="F10" s="215"/>
      <c r="G10" s="215"/>
      <c r="H10" s="215"/>
      <c r="I10" s="215"/>
      <c r="J10" s="215"/>
      <c r="K10" s="215"/>
      <c r="L10" s="215"/>
      <c r="M10" s="215"/>
      <c r="N10" s="215"/>
      <c r="O10" s="215"/>
      <c r="P10" s="215"/>
      <c r="Q10" s="215"/>
      <c r="R10" s="215"/>
      <c r="S10" s="215"/>
      <c r="T10" s="215"/>
      <c r="U10" s="215"/>
      <c r="V10" s="215"/>
      <c r="W10" s="215"/>
      <c r="X10" s="215"/>
      <c r="Y10" s="215"/>
      <c r="Z10" s="215"/>
      <c r="AA10" s="215"/>
      <c r="AB10" s="215"/>
      <c r="AC10" s="215"/>
      <c r="AD10" s="215"/>
      <c r="AE10" s="215"/>
      <c r="AF10" s="215"/>
      <c r="AG10" s="49"/>
    </row>
    <row r="11" spans="1:33" ht="22.5" customHeight="1" thickTop="1" x14ac:dyDescent="0.3">
      <c r="B11" s="27"/>
      <c r="C11" s="179">
        <v>43466</v>
      </c>
      <c r="D11" s="179">
        <v>43497</v>
      </c>
      <c r="E11" s="179">
        <v>43525</v>
      </c>
      <c r="F11" s="179">
        <v>43556</v>
      </c>
      <c r="G11" s="179">
        <v>43586</v>
      </c>
      <c r="H11" s="179">
        <v>43617</v>
      </c>
      <c r="I11" s="179">
        <v>43647</v>
      </c>
      <c r="J11" s="179">
        <v>43678</v>
      </c>
      <c r="K11" s="179">
        <v>43709</v>
      </c>
      <c r="L11" s="179">
        <v>43739</v>
      </c>
      <c r="M11" s="179">
        <v>43770</v>
      </c>
      <c r="N11" s="179">
        <v>43800</v>
      </c>
      <c r="O11" s="230">
        <v>43831</v>
      </c>
      <c r="P11" s="230">
        <v>43862</v>
      </c>
      <c r="Q11" s="230">
        <v>43891</v>
      </c>
      <c r="R11" s="179">
        <v>43922</v>
      </c>
      <c r="S11" s="230">
        <v>43952</v>
      </c>
      <c r="T11" s="230">
        <v>43983</v>
      </c>
      <c r="U11" s="230">
        <v>44013</v>
      </c>
      <c r="V11" s="230">
        <v>44044</v>
      </c>
      <c r="W11" s="230">
        <v>44075</v>
      </c>
      <c r="X11" s="230">
        <v>44105</v>
      </c>
      <c r="Y11" s="230">
        <v>44136</v>
      </c>
      <c r="Z11" s="230">
        <v>44166</v>
      </c>
      <c r="AA11" s="230">
        <v>44197</v>
      </c>
      <c r="AB11" s="230">
        <v>44228</v>
      </c>
      <c r="AC11" s="230">
        <v>44256</v>
      </c>
      <c r="AD11" s="123" t="s">
        <v>346</v>
      </c>
      <c r="AE11" s="123" t="s">
        <v>347</v>
      </c>
      <c r="AF11" s="123" t="s">
        <v>350</v>
      </c>
      <c r="AG11" s="8" t="s">
        <v>204</v>
      </c>
    </row>
    <row r="12" spans="1:33" ht="15.6" x14ac:dyDescent="0.3">
      <c r="B12" s="342" t="s">
        <v>151</v>
      </c>
      <c r="C12" s="325">
        <f t="shared" ref="C12:U12" si="0">+C14+C25</f>
        <v>332746.60000000003</v>
      </c>
      <c r="D12" s="325">
        <f t="shared" si="0"/>
        <v>331571.20000000001</v>
      </c>
      <c r="E12" s="325">
        <f t="shared" si="0"/>
        <v>322317.3</v>
      </c>
      <c r="F12" s="325">
        <f t="shared" si="0"/>
        <v>331741.09999999998</v>
      </c>
      <c r="G12" s="325">
        <f t="shared" si="0"/>
        <v>327350.40000000002</v>
      </c>
      <c r="H12" s="325">
        <f t="shared" si="0"/>
        <v>334706.09999999998</v>
      </c>
      <c r="I12" s="325">
        <f t="shared" si="0"/>
        <v>339420.3</v>
      </c>
      <c r="J12" s="325">
        <f t="shared" si="0"/>
        <v>307589.2</v>
      </c>
      <c r="K12" s="325">
        <f t="shared" si="0"/>
        <v>308742.70000000007</v>
      </c>
      <c r="L12" s="325">
        <f t="shared" si="0"/>
        <v>309941.59999999998</v>
      </c>
      <c r="M12" s="325">
        <f t="shared" si="0"/>
        <v>310778.5</v>
      </c>
      <c r="N12" s="325">
        <f t="shared" si="0"/>
        <v>320525.39999999997</v>
      </c>
      <c r="O12" s="325">
        <f t="shared" si="0"/>
        <v>321908.59999999998</v>
      </c>
      <c r="P12" s="325">
        <f t="shared" si="0"/>
        <v>321843.5</v>
      </c>
      <c r="Q12" s="325">
        <f t="shared" si="0"/>
        <v>320855.3</v>
      </c>
      <c r="R12" s="325">
        <f t="shared" si="0"/>
        <v>320737.5</v>
      </c>
      <c r="S12" s="325">
        <f t="shared" si="0"/>
        <v>322280.09999999998</v>
      </c>
      <c r="T12" s="325">
        <f t="shared" si="0"/>
        <v>322014.59999999998</v>
      </c>
      <c r="U12" s="325">
        <f t="shared" si="0"/>
        <v>325507.80000000005</v>
      </c>
      <c r="V12" s="325">
        <f t="shared" ref="V12:AF12" si="1">+V14+V25</f>
        <v>326886.7</v>
      </c>
      <c r="W12" s="325">
        <f t="shared" ref="W12:AE12" si="2">+W14+W25</f>
        <v>329672.39999999997</v>
      </c>
      <c r="X12" s="325">
        <f t="shared" si="2"/>
        <v>330633.29999999993</v>
      </c>
      <c r="Y12" s="325">
        <f t="shared" si="2"/>
        <v>330670.09999999998</v>
      </c>
      <c r="Z12" s="325">
        <f t="shared" si="2"/>
        <v>332975</v>
      </c>
      <c r="AA12" s="325">
        <f t="shared" si="2"/>
        <v>332328.89999999997</v>
      </c>
      <c r="AB12" s="325">
        <f t="shared" si="2"/>
        <v>332288.69999999995</v>
      </c>
      <c r="AC12" s="325">
        <f t="shared" si="2"/>
        <v>332989.59999999998</v>
      </c>
      <c r="AD12" s="325">
        <f t="shared" si="2"/>
        <v>335909.69999999995</v>
      </c>
      <c r="AE12" s="325">
        <f t="shared" si="2"/>
        <v>338563.6</v>
      </c>
      <c r="AF12" s="325">
        <f t="shared" si="1"/>
        <v>340939.6</v>
      </c>
      <c r="AG12" s="327">
        <f>SUM(AG14:AG46)</f>
        <v>1</v>
      </c>
    </row>
    <row r="13" spans="1:33" x14ac:dyDescent="0.25">
      <c r="B13" s="356" t="s">
        <v>59</v>
      </c>
      <c r="C13" s="53"/>
      <c r="D13" s="53"/>
      <c r="E13" s="53"/>
      <c r="F13" s="53"/>
      <c r="G13" s="53"/>
      <c r="H13" s="53"/>
      <c r="I13" s="53"/>
      <c r="J13" s="53"/>
      <c r="K13" s="53"/>
      <c r="L13" s="53"/>
      <c r="M13" s="53"/>
      <c r="N13" s="53"/>
      <c r="O13" s="53"/>
      <c r="P13" s="53"/>
      <c r="Q13" s="53"/>
      <c r="R13" s="53"/>
      <c r="S13" s="53"/>
      <c r="T13" s="53"/>
      <c r="U13" s="53"/>
      <c r="V13" s="53"/>
      <c r="W13" s="53"/>
      <c r="X13" s="53"/>
      <c r="Y13" s="53"/>
      <c r="Z13" s="53"/>
      <c r="AA13" s="53"/>
      <c r="AB13" s="53"/>
      <c r="AC13" s="53"/>
      <c r="AD13" s="53"/>
      <c r="AE13" s="53"/>
      <c r="AF13" s="53"/>
      <c r="AG13" s="53"/>
    </row>
    <row r="14" spans="1:33" ht="13.8" x14ac:dyDescent="0.25">
      <c r="A14" s="313" t="s">
        <v>351</v>
      </c>
      <c r="B14" s="315" t="s">
        <v>60</v>
      </c>
      <c r="C14" s="55">
        <f t="shared" ref="C14:U14" si="3">+C16+C21</f>
        <v>80270.8</v>
      </c>
      <c r="D14" s="55">
        <f t="shared" si="3"/>
        <v>77088</v>
      </c>
      <c r="E14" s="55">
        <f t="shared" si="3"/>
        <v>71273</v>
      </c>
      <c r="F14" s="55">
        <f t="shared" si="3"/>
        <v>73061.899999999994</v>
      </c>
      <c r="G14" s="55">
        <f t="shared" si="3"/>
        <v>72730.399999999994</v>
      </c>
      <c r="H14" s="55">
        <f t="shared" si="3"/>
        <v>78268.2</v>
      </c>
      <c r="I14" s="55">
        <f t="shared" si="3"/>
        <v>77435.8</v>
      </c>
      <c r="J14" s="55">
        <f t="shared" si="3"/>
        <v>58924.5</v>
      </c>
      <c r="K14" s="55">
        <f t="shared" si="3"/>
        <v>61291</v>
      </c>
      <c r="L14" s="55">
        <f t="shared" si="3"/>
        <v>61450.3</v>
      </c>
      <c r="M14" s="55">
        <f t="shared" si="3"/>
        <v>63408</v>
      </c>
      <c r="N14" s="55">
        <f t="shared" si="3"/>
        <v>71580.7</v>
      </c>
      <c r="O14" s="55">
        <f t="shared" si="3"/>
        <v>72307.600000000006</v>
      </c>
      <c r="P14" s="55">
        <f t="shared" si="3"/>
        <v>71966.399999999994</v>
      </c>
      <c r="Q14" s="55">
        <f t="shared" si="3"/>
        <v>70777.2</v>
      </c>
      <c r="R14" s="55">
        <f t="shared" si="3"/>
        <v>70308.600000000006</v>
      </c>
      <c r="S14" s="55">
        <f t="shared" si="3"/>
        <v>72981.399999999994</v>
      </c>
      <c r="T14" s="55">
        <f t="shared" si="3"/>
        <v>71801.899999999994</v>
      </c>
      <c r="U14" s="55">
        <f t="shared" si="3"/>
        <v>76865.600000000006</v>
      </c>
      <c r="V14" s="55">
        <f t="shared" ref="V14:AF14" si="4">+V16+V21</f>
        <v>77780.600000000006</v>
      </c>
      <c r="W14" s="55">
        <f t="shared" ref="W14:AE14" si="5">+W16+W21</f>
        <v>79096.599999999991</v>
      </c>
      <c r="X14" s="55">
        <f t="shared" si="5"/>
        <v>79982.5</v>
      </c>
      <c r="Y14" s="55">
        <f t="shared" si="5"/>
        <v>78595.100000000006</v>
      </c>
      <c r="Z14" s="55">
        <f t="shared" si="5"/>
        <v>78978.700000000012</v>
      </c>
      <c r="AA14" s="55">
        <f t="shared" si="5"/>
        <v>78677.8</v>
      </c>
      <c r="AB14" s="55">
        <f t="shared" si="5"/>
        <v>78833.100000000006</v>
      </c>
      <c r="AC14" s="55">
        <f t="shared" si="5"/>
        <v>80563.5</v>
      </c>
      <c r="AD14" s="55">
        <f t="shared" si="5"/>
        <v>82786.799999999988</v>
      </c>
      <c r="AE14" s="55">
        <f t="shared" si="5"/>
        <v>85169.7</v>
      </c>
      <c r="AF14" s="55">
        <f t="shared" si="4"/>
        <v>88430.6</v>
      </c>
      <c r="AG14" s="71">
        <f>+AF14/$AF$12</f>
        <v>0.25937321449312434</v>
      </c>
    </row>
    <row r="15" spans="1:33" ht="13.8" x14ac:dyDescent="0.25">
      <c r="B15" s="315"/>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71"/>
    </row>
    <row r="16" spans="1:33" ht="13.8" x14ac:dyDescent="0.25">
      <c r="B16" s="315" t="s">
        <v>61</v>
      </c>
      <c r="C16" s="55">
        <f t="shared" ref="C16:U16" si="6">+SUM(C17:C19)</f>
        <v>58362.8</v>
      </c>
      <c r="D16" s="55">
        <f t="shared" si="6"/>
        <v>54664</v>
      </c>
      <c r="E16" s="55">
        <f t="shared" si="6"/>
        <v>47839.7</v>
      </c>
      <c r="F16" s="55">
        <f t="shared" si="6"/>
        <v>48809.5</v>
      </c>
      <c r="G16" s="55">
        <f t="shared" si="6"/>
        <v>48285.899999999994</v>
      </c>
      <c r="H16" s="55">
        <f t="shared" si="6"/>
        <v>51064</v>
      </c>
      <c r="I16" s="55">
        <f t="shared" si="6"/>
        <v>49104.5</v>
      </c>
      <c r="J16" s="55">
        <f t="shared" si="6"/>
        <v>37395.9</v>
      </c>
      <c r="K16" s="55">
        <f t="shared" si="6"/>
        <v>38682.199999999997</v>
      </c>
      <c r="L16" s="55">
        <f t="shared" si="6"/>
        <v>38586.9</v>
      </c>
      <c r="M16" s="55">
        <f t="shared" si="6"/>
        <v>39617.5</v>
      </c>
      <c r="N16" s="55">
        <f t="shared" si="6"/>
        <v>47129.5</v>
      </c>
      <c r="O16" s="55">
        <f t="shared" si="6"/>
        <v>48201.1</v>
      </c>
      <c r="P16" s="55">
        <f t="shared" si="6"/>
        <v>47922.9</v>
      </c>
      <c r="Q16" s="55">
        <f t="shared" si="6"/>
        <v>40667.699999999997</v>
      </c>
      <c r="R16" s="55">
        <f t="shared" si="6"/>
        <v>40720.300000000003</v>
      </c>
      <c r="S16" s="55">
        <f t="shared" si="6"/>
        <v>40791</v>
      </c>
      <c r="T16" s="55">
        <f t="shared" si="6"/>
        <v>39188.400000000001</v>
      </c>
      <c r="U16" s="55">
        <f t="shared" si="6"/>
        <v>40155.600000000006</v>
      </c>
      <c r="V16" s="55">
        <f t="shared" ref="V16" si="7">+SUM(V17:V19)</f>
        <v>39766.699999999997</v>
      </c>
      <c r="W16" s="55">
        <f t="shared" ref="W16:AF16" si="8">+SUM(W17:W19)</f>
        <v>39735.899999999994</v>
      </c>
      <c r="X16" s="55">
        <f t="shared" ref="X16:AE16" si="9">+SUM(X17:X19)</f>
        <v>40065.300000000003</v>
      </c>
      <c r="Y16" s="55">
        <f t="shared" si="9"/>
        <v>37960.400000000001</v>
      </c>
      <c r="Z16" s="55">
        <f t="shared" si="9"/>
        <v>36856.800000000003</v>
      </c>
      <c r="AA16" s="55">
        <f t="shared" si="9"/>
        <v>35644.1</v>
      </c>
      <c r="AB16" s="55">
        <f t="shared" si="9"/>
        <v>35778.1</v>
      </c>
      <c r="AC16" s="55">
        <f t="shared" si="9"/>
        <v>35860.9</v>
      </c>
      <c r="AD16" s="55">
        <f t="shared" si="9"/>
        <v>36424.799999999996</v>
      </c>
      <c r="AE16" s="55">
        <f t="shared" si="9"/>
        <v>37542.799999999996</v>
      </c>
      <c r="AF16" s="55">
        <f t="shared" si="8"/>
        <v>36824.9</v>
      </c>
      <c r="AG16" s="71"/>
    </row>
    <row r="17" spans="1:33" ht="13.8" x14ac:dyDescent="0.25">
      <c r="B17" s="316" t="s">
        <v>122</v>
      </c>
      <c r="C17" s="53">
        <v>32021.599999999999</v>
      </c>
      <c r="D17" s="53">
        <v>28613.9</v>
      </c>
      <c r="E17" s="53">
        <v>25158.1</v>
      </c>
      <c r="F17" s="53">
        <v>26392.2</v>
      </c>
      <c r="G17" s="53">
        <v>26385.5</v>
      </c>
      <c r="H17" s="53">
        <v>27719.8</v>
      </c>
      <c r="I17" s="53">
        <v>26470.699999999997</v>
      </c>
      <c r="J17" s="53">
        <v>20528.8</v>
      </c>
      <c r="K17" s="53">
        <v>20850.599999999999</v>
      </c>
      <c r="L17" s="53">
        <v>20058.599999999999</v>
      </c>
      <c r="M17" s="53">
        <v>19830.8</v>
      </c>
      <c r="N17" s="53">
        <v>18925.2</v>
      </c>
      <c r="O17" s="53">
        <v>18170.5</v>
      </c>
      <c r="P17" s="53">
        <v>16968.5</v>
      </c>
      <c r="Q17" s="53">
        <v>10445.700000000001</v>
      </c>
      <c r="R17" s="53">
        <v>9809.5</v>
      </c>
      <c r="S17" s="53">
        <v>9484.7999999999993</v>
      </c>
      <c r="T17" s="53">
        <v>9249.1</v>
      </c>
      <c r="U17" s="53">
        <v>8896.4</v>
      </c>
      <c r="V17" s="53">
        <v>8555.4</v>
      </c>
      <c r="W17" s="53">
        <v>8399</v>
      </c>
      <c r="X17" s="53">
        <v>11248.9</v>
      </c>
      <c r="Y17" s="53">
        <v>11412.2</v>
      </c>
      <c r="Z17" s="53">
        <v>11138.3</v>
      </c>
      <c r="AA17" s="53">
        <v>10859.6</v>
      </c>
      <c r="AB17" s="53">
        <v>10647.1</v>
      </c>
      <c r="AC17" s="53">
        <v>10596</v>
      </c>
      <c r="AD17" s="53">
        <v>10789.8</v>
      </c>
      <c r="AE17" s="53">
        <v>11365.9</v>
      </c>
      <c r="AF17" s="53">
        <v>11280.8</v>
      </c>
      <c r="AG17" s="71"/>
    </row>
    <row r="18" spans="1:33" ht="13.8" x14ac:dyDescent="0.25">
      <c r="B18" s="316" t="s">
        <v>62</v>
      </c>
      <c r="C18" s="53">
        <v>16074.5</v>
      </c>
      <c r="D18" s="53">
        <v>15272.6</v>
      </c>
      <c r="E18" s="53">
        <v>14118.8</v>
      </c>
      <c r="F18" s="53">
        <v>13981.1</v>
      </c>
      <c r="G18" s="53">
        <v>13687.1</v>
      </c>
      <c r="H18" s="53">
        <v>14329.7</v>
      </c>
      <c r="I18" s="53">
        <v>13915.800000000001</v>
      </c>
      <c r="J18" s="53">
        <v>10643.1</v>
      </c>
      <c r="K18" s="53">
        <v>10831.2</v>
      </c>
      <c r="L18" s="53">
        <v>11129.7</v>
      </c>
      <c r="M18" s="53">
        <v>12052.9</v>
      </c>
      <c r="N18" s="53">
        <v>19378.7</v>
      </c>
      <c r="O18" s="53">
        <v>19194</v>
      </c>
      <c r="P18" s="53">
        <v>20234.5</v>
      </c>
      <c r="Q18" s="53">
        <v>20517.2</v>
      </c>
      <c r="R18" s="53">
        <v>22266</v>
      </c>
      <c r="S18" s="53">
        <v>23120.5</v>
      </c>
      <c r="T18" s="53">
        <v>23387.3</v>
      </c>
      <c r="U18" s="53">
        <v>25330.9</v>
      </c>
      <c r="V18" s="53">
        <v>26833.1</v>
      </c>
      <c r="W18" s="53">
        <v>27524.2</v>
      </c>
      <c r="X18" s="53">
        <v>25134.5</v>
      </c>
      <c r="Y18" s="53">
        <v>22330.2</v>
      </c>
      <c r="Z18" s="53">
        <v>21203.5</v>
      </c>
      <c r="AA18" s="53">
        <v>19830.3</v>
      </c>
      <c r="AB18" s="53">
        <v>19063.8</v>
      </c>
      <c r="AC18" s="53">
        <v>19516.8</v>
      </c>
      <c r="AD18" s="53">
        <v>19996.099999999999</v>
      </c>
      <c r="AE18" s="53">
        <v>20691.8</v>
      </c>
      <c r="AF18" s="53">
        <v>21134.3</v>
      </c>
      <c r="AG18" s="71"/>
    </row>
    <row r="19" spans="1:33" ht="13.8" x14ac:dyDescent="0.25">
      <c r="B19" s="316" t="s">
        <v>121</v>
      </c>
      <c r="C19" s="53">
        <v>10266.700000000001</v>
      </c>
      <c r="D19" s="53">
        <v>10777.5</v>
      </c>
      <c r="E19" s="53">
        <v>8562.7999999999993</v>
      </c>
      <c r="F19" s="53">
        <v>8436.2000000000007</v>
      </c>
      <c r="G19" s="53">
        <v>8213.2999999999993</v>
      </c>
      <c r="H19" s="53">
        <v>9014.5</v>
      </c>
      <c r="I19" s="53">
        <v>8718</v>
      </c>
      <c r="J19" s="53">
        <v>6224</v>
      </c>
      <c r="K19" s="53">
        <v>7000.4</v>
      </c>
      <c r="L19" s="53">
        <v>7398.6</v>
      </c>
      <c r="M19" s="53">
        <v>7733.8</v>
      </c>
      <c r="N19" s="53">
        <v>8825.6</v>
      </c>
      <c r="O19" s="53">
        <v>10836.6</v>
      </c>
      <c r="P19" s="53">
        <v>10719.9</v>
      </c>
      <c r="Q19" s="53">
        <v>9704.7999999999993</v>
      </c>
      <c r="R19" s="53">
        <v>8644.7999999999993</v>
      </c>
      <c r="S19" s="53">
        <v>8185.7</v>
      </c>
      <c r="T19" s="53">
        <v>6552</v>
      </c>
      <c r="U19" s="53">
        <v>5928.3</v>
      </c>
      <c r="V19" s="53">
        <v>4378.2</v>
      </c>
      <c r="W19" s="53">
        <v>3812.7</v>
      </c>
      <c r="X19" s="53">
        <v>3681.9</v>
      </c>
      <c r="Y19" s="53">
        <v>4218</v>
      </c>
      <c r="Z19" s="53">
        <v>4515</v>
      </c>
      <c r="AA19" s="53">
        <v>4954.2</v>
      </c>
      <c r="AB19" s="53">
        <v>6067.2</v>
      </c>
      <c r="AC19" s="53">
        <v>5748.1</v>
      </c>
      <c r="AD19" s="53">
        <v>5638.9</v>
      </c>
      <c r="AE19" s="53">
        <v>5485.1</v>
      </c>
      <c r="AF19" s="53">
        <v>4409.8</v>
      </c>
      <c r="AG19" s="71"/>
    </row>
    <row r="20" spans="1:33" ht="13.8" x14ac:dyDescent="0.25">
      <c r="B20" s="316"/>
      <c r="C20" s="55"/>
      <c r="D20" s="55"/>
      <c r="E20" s="55"/>
      <c r="F20" s="55"/>
      <c r="G20" s="55"/>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71"/>
    </row>
    <row r="21" spans="1:33" ht="13.8" x14ac:dyDescent="0.25">
      <c r="B21" s="315" t="s">
        <v>63</v>
      </c>
      <c r="C21" s="55">
        <f t="shared" ref="C21:U21" si="10">+SUM(C22:C23)</f>
        <v>21908</v>
      </c>
      <c r="D21" s="55">
        <f t="shared" si="10"/>
        <v>22424</v>
      </c>
      <c r="E21" s="55">
        <f t="shared" si="10"/>
        <v>23433.300000000003</v>
      </c>
      <c r="F21" s="55">
        <f t="shared" si="10"/>
        <v>24252.400000000001</v>
      </c>
      <c r="G21" s="55">
        <f t="shared" si="10"/>
        <v>24444.5</v>
      </c>
      <c r="H21" s="55">
        <f t="shared" si="10"/>
        <v>27204.2</v>
      </c>
      <c r="I21" s="55">
        <f t="shared" si="10"/>
        <v>28331.3</v>
      </c>
      <c r="J21" s="55">
        <f t="shared" si="10"/>
        <v>21528.6</v>
      </c>
      <c r="K21" s="55">
        <f t="shared" si="10"/>
        <v>22608.799999999999</v>
      </c>
      <c r="L21" s="55">
        <f t="shared" si="10"/>
        <v>22863.399999999998</v>
      </c>
      <c r="M21" s="55">
        <f t="shared" si="10"/>
        <v>23790.5</v>
      </c>
      <c r="N21" s="55">
        <f t="shared" si="10"/>
        <v>24451.199999999997</v>
      </c>
      <c r="O21" s="55">
        <f t="shared" si="10"/>
        <v>24106.5</v>
      </c>
      <c r="P21" s="55">
        <f t="shared" si="10"/>
        <v>24043.5</v>
      </c>
      <c r="Q21" s="55">
        <f t="shared" si="10"/>
        <v>30109.5</v>
      </c>
      <c r="R21" s="55">
        <f t="shared" si="10"/>
        <v>29588.3</v>
      </c>
      <c r="S21" s="55">
        <f t="shared" si="10"/>
        <v>32190.400000000001</v>
      </c>
      <c r="T21" s="55">
        <f t="shared" si="10"/>
        <v>32613.5</v>
      </c>
      <c r="U21" s="55">
        <f t="shared" si="10"/>
        <v>36710</v>
      </c>
      <c r="V21" s="55">
        <f t="shared" ref="V21" si="11">+SUM(V22:V23)</f>
        <v>38013.9</v>
      </c>
      <c r="W21" s="55">
        <f t="shared" ref="W21:AF21" si="12">+SUM(W22:W23)</f>
        <v>39360.699999999997</v>
      </c>
      <c r="X21" s="55">
        <f t="shared" si="12"/>
        <v>39917.199999999997</v>
      </c>
      <c r="Y21" s="55">
        <f t="shared" si="12"/>
        <v>40634.699999999997</v>
      </c>
      <c r="Z21" s="55">
        <f t="shared" si="12"/>
        <v>42121.9</v>
      </c>
      <c r="AA21" s="55">
        <f t="shared" si="12"/>
        <v>43033.700000000004</v>
      </c>
      <c r="AB21" s="55">
        <f t="shared" ref="AB21:AE21" si="13">+SUM(AB22:AB23)</f>
        <v>43055</v>
      </c>
      <c r="AC21" s="55">
        <f t="shared" si="13"/>
        <v>44702.6</v>
      </c>
      <c r="AD21" s="55">
        <f t="shared" si="13"/>
        <v>46362</v>
      </c>
      <c r="AE21" s="55">
        <f t="shared" si="13"/>
        <v>47626.9</v>
      </c>
      <c r="AF21" s="55">
        <f t="shared" si="12"/>
        <v>51605.7</v>
      </c>
      <c r="AG21" s="71"/>
    </row>
    <row r="22" spans="1:33" ht="13.8" x14ac:dyDescent="0.25">
      <c r="B22" s="316" t="s">
        <v>122</v>
      </c>
      <c r="C22" s="53">
        <v>21718.6</v>
      </c>
      <c r="D22" s="53">
        <v>21904.400000000001</v>
      </c>
      <c r="E22" s="53">
        <v>21914.9</v>
      </c>
      <c r="F22" s="53">
        <v>22672.2</v>
      </c>
      <c r="G22" s="53">
        <v>23145.9</v>
      </c>
      <c r="H22" s="53">
        <v>25787.7</v>
      </c>
      <c r="I22" s="53">
        <v>26920.3</v>
      </c>
      <c r="J22" s="53">
        <v>20482.5</v>
      </c>
      <c r="K22" s="53">
        <v>21660.2</v>
      </c>
      <c r="L22" s="53">
        <v>21903.3</v>
      </c>
      <c r="M22" s="53">
        <v>22834.6</v>
      </c>
      <c r="N22" s="53">
        <v>23718.1</v>
      </c>
      <c r="O22" s="53">
        <v>23349.599999999999</v>
      </c>
      <c r="P22" s="53">
        <v>23403.7</v>
      </c>
      <c r="Q22" s="53">
        <v>29374.799999999999</v>
      </c>
      <c r="R22" s="53">
        <v>27412.799999999999</v>
      </c>
      <c r="S22" s="53">
        <v>29935.5</v>
      </c>
      <c r="T22" s="53">
        <v>29987.9</v>
      </c>
      <c r="U22" s="53">
        <v>34103.699999999997</v>
      </c>
      <c r="V22" s="53">
        <v>34374.6</v>
      </c>
      <c r="W22" s="53">
        <v>35220.199999999997</v>
      </c>
      <c r="X22" s="53">
        <v>35318.699999999997</v>
      </c>
      <c r="Y22" s="53">
        <v>36223.5</v>
      </c>
      <c r="Z22" s="53">
        <v>37943</v>
      </c>
      <c r="AA22" s="53">
        <v>38650.400000000001</v>
      </c>
      <c r="AB22" s="53">
        <v>40243.9</v>
      </c>
      <c r="AC22" s="53">
        <v>41225.4</v>
      </c>
      <c r="AD22" s="53">
        <v>41130.699999999997</v>
      </c>
      <c r="AE22" s="53">
        <v>43024.3</v>
      </c>
      <c r="AF22" s="53">
        <v>44201</v>
      </c>
      <c r="AG22" s="71"/>
    </row>
    <row r="23" spans="1:33" ht="13.8" x14ac:dyDescent="0.25">
      <c r="B23" s="316" t="s">
        <v>62</v>
      </c>
      <c r="C23" s="53">
        <v>189.4</v>
      </c>
      <c r="D23" s="53">
        <v>519.6</v>
      </c>
      <c r="E23" s="53">
        <v>1518.4</v>
      </c>
      <c r="F23" s="53">
        <v>1580.2</v>
      </c>
      <c r="G23" s="53">
        <v>1298.5999999999999</v>
      </c>
      <c r="H23" s="53">
        <v>1416.5</v>
      </c>
      <c r="I23" s="53">
        <v>1411</v>
      </c>
      <c r="J23" s="53">
        <v>1046.0999999999999</v>
      </c>
      <c r="K23" s="53">
        <v>948.6</v>
      </c>
      <c r="L23" s="53">
        <v>960.1</v>
      </c>
      <c r="M23" s="53">
        <v>955.9</v>
      </c>
      <c r="N23" s="53">
        <v>733.1</v>
      </c>
      <c r="O23" s="53">
        <v>756.9</v>
      </c>
      <c r="P23" s="53">
        <v>639.79999999999995</v>
      </c>
      <c r="Q23" s="53">
        <v>734.7</v>
      </c>
      <c r="R23" s="53">
        <v>2175.5</v>
      </c>
      <c r="S23" s="53">
        <v>2254.9</v>
      </c>
      <c r="T23" s="53">
        <v>2625.6</v>
      </c>
      <c r="U23" s="53">
        <v>2606.3000000000002</v>
      </c>
      <c r="V23" s="53">
        <v>3639.3</v>
      </c>
      <c r="W23" s="53">
        <v>4140.5</v>
      </c>
      <c r="X23" s="53">
        <v>4598.5</v>
      </c>
      <c r="Y23" s="53">
        <v>4411.2</v>
      </c>
      <c r="Z23" s="53">
        <v>4178.8999999999996</v>
      </c>
      <c r="AA23" s="53">
        <v>4383.3</v>
      </c>
      <c r="AB23" s="53">
        <v>2811.1</v>
      </c>
      <c r="AC23" s="53">
        <v>3477.2</v>
      </c>
      <c r="AD23" s="53">
        <v>5231.3</v>
      </c>
      <c r="AE23" s="53">
        <v>4602.6000000000004</v>
      </c>
      <c r="AF23" s="53">
        <v>7404.7</v>
      </c>
      <c r="AG23" s="71"/>
    </row>
    <row r="24" spans="1:33" ht="13.8" x14ac:dyDescent="0.25">
      <c r="B24" s="316"/>
      <c r="C24" s="53"/>
      <c r="D24" s="53"/>
      <c r="E24" s="53"/>
      <c r="F24" s="53"/>
      <c r="G24" s="53"/>
      <c r="H24" s="53"/>
      <c r="I24" s="53"/>
      <c r="J24" s="53"/>
      <c r="K24" s="53"/>
      <c r="L24" s="53"/>
      <c r="M24" s="53"/>
      <c r="N24" s="53"/>
      <c r="O24" s="53"/>
      <c r="P24" s="53"/>
      <c r="Q24" s="53"/>
      <c r="R24" s="53"/>
      <c r="S24" s="53"/>
      <c r="T24" s="53"/>
      <c r="U24" s="53"/>
      <c r="V24" s="53"/>
      <c r="W24" s="53"/>
      <c r="X24" s="53"/>
      <c r="Y24" s="53"/>
      <c r="Z24" s="53"/>
      <c r="AA24" s="53"/>
      <c r="AB24" s="53"/>
      <c r="AC24" s="53"/>
      <c r="AD24" s="53"/>
      <c r="AE24" s="53"/>
      <c r="AF24" s="53"/>
      <c r="AG24" s="71"/>
    </row>
    <row r="25" spans="1:33" ht="13.8" x14ac:dyDescent="0.25">
      <c r="A25" s="314" t="s">
        <v>64</v>
      </c>
      <c r="B25" s="315" t="s">
        <v>64</v>
      </c>
      <c r="C25" s="55">
        <f t="shared" ref="C25:U25" si="14">+C27+C32+C37+C40+C43</f>
        <v>252475.80000000005</v>
      </c>
      <c r="D25" s="55">
        <f t="shared" si="14"/>
        <v>254483.20000000001</v>
      </c>
      <c r="E25" s="55">
        <f t="shared" si="14"/>
        <v>251044.3</v>
      </c>
      <c r="F25" s="55">
        <f t="shared" si="14"/>
        <v>258679.2</v>
      </c>
      <c r="G25" s="55">
        <f t="shared" si="14"/>
        <v>254620</v>
      </c>
      <c r="H25" s="55">
        <f t="shared" si="14"/>
        <v>256437.89999999997</v>
      </c>
      <c r="I25" s="55">
        <f t="shared" si="14"/>
        <v>261984.5</v>
      </c>
      <c r="J25" s="55">
        <f t="shared" si="14"/>
        <v>248664.7</v>
      </c>
      <c r="K25" s="55">
        <f t="shared" si="14"/>
        <v>247451.70000000004</v>
      </c>
      <c r="L25" s="55">
        <f t="shared" si="14"/>
        <v>248491.3</v>
      </c>
      <c r="M25" s="55">
        <f t="shared" si="14"/>
        <v>247370.49999999997</v>
      </c>
      <c r="N25" s="55">
        <f t="shared" si="14"/>
        <v>248944.69999999998</v>
      </c>
      <c r="O25" s="55">
        <f t="shared" si="14"/>
        <v>249601</v>
      </c>
      <c r="P25" s="55">
        <f t="shared" si="14"/>
        <v>249877.1</v>
      </c>
      <c r="Q25" s="55">
        <f t="shared" si="14"/>
        <v>250078.09999999998</v>
      </c>
      <c r="R25" s="55">
        <f t="shared" si="14"/>
        <v>250428.89999999997</v>
      </c>
      <c r="S25" s="55">
        <f t="shared" si="14"/>
        <v>249298.69999999998</v>
      </c>
      <c r="T25" s="55">
        <f t="shared" si="14"/>
        <v>250212.69999999995</v>
      </c>
      <c r="U25" s="55">
        <f t="shared" si="14"/>
        <v>248642.2</v>
      </c>
      <c r="V25" s="55">
        <f t="shared" ref="V25" si="15">+V27+V32+V37+V40+V43</f>
        <v>249106.1</v>
      </c>
      <c r="W25" s="55">
        <f t="shared" ref="W25:AF25" si="16">+W27+W32+W37+W40+W43</f>
        <v>250575.8</v>
      </c>
      <c r="X25" s="55">
        <f t="shared" si="16"/>
        <v>250650.79999999996</v>
      </c>
      <c r="Y25" s="55">
        <f t="shared" si="16"/>
        <v>252074.99999999997</v>
      </c>
      <c r="Z25" s="55">
        <f t="shared" si="16"/>
        <v>253996.3</v>
      </c>
      <c r="AA25" s="55">
        <f t="shared" si="16"/>
        <v>253651.09999999998</v>
      </c>
      <c r="AB25" s="55">
        <f t="shared" ref="AB25:AE25" si="17">+AB27+AB32+AB37+AB40+AB43</f>
        <v>253455.59999999998</v>
      </c>
      <c r="AC25" s="55">
        <f t="shared" si="17"/>
        <v>252426.1</v>
      </c>
      <c r="AD25" s="55">
        <f t="shared" si="17"/>
        <v>253122.9</v>
      </c>
      <c r="AE25" s="55">
        <f t="shared" si="17"/>
        <v>253393.9</v>
      </c>
      <c r="AF25" s="55">
        <f t="shared" si="16"/>
        <v>252509</v>
      </c>
      <c r="AG25" s="71">
        <f>+AF25/$AF$12</f>
        <v>0.74062678550687577</v>
      </c>
    </row>
    <row r="26" spans="1:33" ht="13.8" x14ac:dyDescent="0.25">
      <c r="B26" s="315"/>
      <c r="C26" s="55"/>
      <c r="D26" s="55"/>
      <c r="E26" s="55"/>
      <c r="F26" s="55"/>
      <c r="G26" s="55"/>
      <c r="H26" s="55"/>
      <c r="I26" s="55"/>
      <c r="J26" s="55"/>
      <c r="K26" s="55"/>
      <c r="L26" s="55"/>
      <c r="M26" s="55"/>
      <c r="N26" s="55"/>
      <c r="O26" s="55"/>
      <c r="P26" s="55"/>
      <c r="Q26" s="55"/>
      <c r="R26" s="55"/>
      <c r="S26" s="55"/>
      <c r="T26" s="55"/>
      <c r="U26" s="55"/>
      <c r="V26" s="55"/>
      <c r="W26" s="55"/>
      <c r="X26" s="55"/>
      <c r="Y26" s="55"/>
      <c r="Z26" s="55"/>
      <c r="AA26" s="55"/>
      <c r="AB26" s="55"/>
      <c r="AC26" s="55"/>
      <c r="AD26" s="55"/>
      <c r="AE26" s="55"/>
      <c r="AF26" s="55"/>
      <c r="AG26" s="71"/>
    </row>
    <row r="27" spans="1:33" ht="13.8" x14ac:dyDescent="0.25">
      <c r="B27" s="315" t="s">
        <v>65</v>
      </c>
      <c r="C27" s="55">
        <f t="shared" ref="C27:U27" si="18">+SUM(C28:C30)</f>
        <v>200554.2</v>
      </c>
      <c r="D27" s="55">
        <f t="shared" si="18"/>
        <v>202681.7</v>
      </c>
      <c r="E27" s="55">
        <f t="shared" si="18"/>
        <v>199729.3</v>
      </c>
      <c r="F27" s="55">
        <f t="shared" si="18"/>
        <v>196602</v>
      </c>
      <c r="G27" s="55">
        <f t="shared" si="18"/>
        <v>194053.5</v>
      </c>
      <c r="H27" s="55">
        <f t="shared" si="18"/>
        <v>195133.8</v>
      </c>
      <c r="I27" s="55">
        <f t="shared" si="18"/>
        <v>195882.19999999998</v>
      </c>
      <c r="J27" s="55">
        <f t="shared" si="18"/>
        <v>183254.39999999999</v>
      </c>
      <c r="K27" s="55">
        <f t="shared" si="18"/>
        <v>182387.7</v>
      </c>
      <c r="L27" s="55">
        <f t="shared" si="18"/>
        <v>182420.5</v>
      </c>
      <c r="M27" s="55">
        <f t="shared" si="18"/>
        <v>181690.6</v>
      </c>
      <c r="N27" s="55">
        <f t="shared" si="18"/>
        <v>182562.69999999998</v>
      </c>
      <c r="O27" s="55">
        <f t="shared" si="18"/>
        <v>183612.4</v>
      </c>
      <c r="P27" s="55">
        <f t="shared" si="18"/>
        <v>184126.4</v>
      </c>
      <c r="Q27" s="55">
        <f t="shared" si="18"/>
        <v>184600.09999999998</v>
      </c>
      <c r="R27" s="55">
        <f t="shared" si="18"/>
        <v>185011</v>
      </c>
      <c r="S27" s="55">
        <f t="shared" si="18"/>
        <v>183308.79999999999</v>
      </c>
      <c r="T27" s="55">
        <f t="shared" si="18"/>
        <v>183860.09999999998</v>
      </c>
      <c r="U27" s="55">
        <f t="shared" si="18"/>
        <v>180039</v>
      </c>
      <c r="V27" s="55">
        <f t="shared" ref="V27" si="19">+SUM(V28:V30)</f>
        <v>180000.5</v>
      </c>
      <c r="W27" s="55">
        <f t="shared" ref="W27:AF27" si="20">+SUM(W28:W30)</f>
        <v>197545.2</v>
      </c>
      <c r="X27" s="55">
        <f t="shared" ref="X27:AE27" si="21">+SUM(X28:X30)</f>
        <v>197525.1</v>
      </c>
      <c r="Y27" s="55">
        <f t="shared" si="21"/>
        <v>198086</v>
      </c>
      <c r="Z27" s="55">
        <f t="shared" si="21"/>
        <v>199581.8</v>
      </c>
      <c r="AA27" s="55">
        <f t="shared" si="21"/>
        <v>199265.09999999998</v>
      </c>
      <c r="AB27" s="55">
        <f t="shared" si="21"/>
        <v>199166.5</v>
      </c>
      <c r="AC27" s="55">
        <f t="shared" si="21"/>
        <v>199081.7</v>
      </c>
      <c r="AD27" s="55">
        <f t="shared" si="21"/>
        <v>198981.4</v>
      </c>
      <c r="AE27" s="55">
        <f t="shared" si="21"/>
        <v>198960.6</v>
      </c>
      <c r="AF27" s="55">
        <f t="shared" si="20"/>
        <v>198945.5</v>
      </c>
      <c r="AG27" s="71"/>
    </row>
    <row r="28" spans="1:33" ht="13.8" x14ac:dyDescent="0.25">
      <c r="B28" s="316" t="s">
        <v>122</v>
      </c>
      <c r="C28" s="53">
        <v>113190.9</v>
      </c>
      <c r="D28" s="53">
        <v>115495.7</v>
      </c>
      <c r="E28" s="53">
        <v>112618</v>
      </c>
      <c r="F28" s="53">
        <v>110326.9</v>
      </c>
      <c r="G28" s="53">
        <v>107351.8</v>
      </c>
      <c r="H28" s="53">
        <v>107151.3</v>
      </c>
      <c r="I28" s="53">
        <v>107246.9</v>
      </c>
      <c r="J28" s="53">
        <v>94403.7</v>
      </c>
      <c r="K28" s="53">
        <v>94280.7</v>
      </c>
      <c r="L28" s="53">
        <v>94289.4</v>
      </c>
      <c r="M28" s="53">
        <v>94217.600000000006</v>
      </c>
      <c r="N28" s="53">
        <v>94158.9</v>
      </c>
      <c r="O28" s="53">
        <v>94093.7</v>
      </c>
      <c r="P28" s="53">
        <v>94029.9</v>
      </c>
      <c r="Q28" s="53">
        <v>93888.4</v>
      </c>
      <c r="R28" s="53">
        <v>93843.6</v>
      </c>
      <c r="S28" s="53">
        <v>93809.5</v>
      </c>
      <c r="T28" s="53">
        <v>93731.4</v>
      </c>
      <c r="U28" s="53">
        <v>93662.6</v>
      </c>
      <c r="V28" s="53">
        <v>93602.2</v>
      </c>
      <c r="W28" s="53">
        <v>113733.5</v>
      </c>
      <c r="X28" s="53">
        <v>113696.3</v>
      </c>
      <c r="Y28" s="53">
        <v>114182.7</v>
      </c>
      <c r="Z28" s="53">
        <v>114875.2</v>
      </c>
      <c r="AA28" s="53">
        <v>114804.09999999999</v>
      </c>
      <c r="AB28" s="53">
        <v>114750.2</v>
      </c>
      <c r="AC28" s="53">
        <v>114628.3</v>
      </c>
      <c r="AD28" s="53">
        <v>114593.5</v>
      </c>
      <c r="AE28" s="53">
        <v>114514.3</v>
      </c>
      <c r="AF28" s="53">
        <v>114411.1</v>
      </c>
      <c r="AG28" s="71"/>
    </row>
    <row r="29" spans="1:33" ht="13.8" x14ac:dyDescent="0.25">
      <c r="B29" s="316" t="s">
        <v>62</v>
      </c>
      <c r="C29" s="53">
        <v>20778.2</v>
      </c>
      <c r="D29" s="53">
        <v>20737.2</v>
      </c>
      <c r="E29" s="53">
        <v>20656.3</v>
      </c>
      <c r="F29" s="53">
        <v>19824.400000000001</v>
      </c>
      <c r="G29" s="53">
        <v>19508.400000000001</v>
      </c>
      <c r="H29" s="53">
        <v>20355.099999999999</v>
      </c>
      <c r="I29" s="53">
        <v>21089.4</v>
      </c>
      <c r="J29" s="53">
        <v>21137.9</v>
      </c>
      <c r="K29" s="53">
        <v>20319</v>
      </c>
      <c r="L29" s="53">
        <v>20677.2</v>
      </c>
      <c r="M29" s="53">
        <v>20011.5</v>
      </c>
      <c r="N29" s="53">
        <v>19501.400000000001</v>
      </c>
      <c r="O29" s="53">
        <v>19429.8</v>
      </c>
      <c r="P29" s="53">
        <v>19359.2</v>
      </c>
      <c r="Q29" s="53">
        <v>19291.2</v>
      </c>
      <c r="R29" s="53">
        <v>19279.3</v>
      </c>
      <c r="S29" s="53">
        <v>17092.8</v>
      </c>
      <c r="T29" s="53">
        <v>17092.7</v>
      </c>
      <c r="U29" s="53">
        <v>13381</v>
      </c>
      <c r="V29" s="53">
        <v>13380.6</v>
      </c>
      <c r="W29" s="53">
        <v>10687.9</v>
      </c>
      <c r="X29" s="53">
        <v>10670.2</v>
      </c>
      <c r="Y29" s="53">
        <v>10668.9</v>
      </c>
      <c r="Z29" s="53">
        <v>10389.299999999999</v>
      </c>
      <c r="AA29" s="53">
        <v>10323.6</v>
      </c>
      <c r="AB29" s="53">
        <v>10321.200000000001</v>
      </c>
      <c r="AC29" s="53">
        <v>10324.6</v>
      </c>
      <c r="AD29" s="53">
        <v>10262.9</v>
      </c>
      <c r="AE29" s="53">
        <v>10262.200000000001</v>
      </c>
      <c r="AF29" s="53">
        <v>10258.6</v>
      </c>
      <c r="AG29" s="71"/>
    </row>
    <row r="30" spans="1:33" ht="13.8" x14ac:dyDescent="0.25">
      <c r="B30" s="316" t="s">
        <v>121</v>
      </c>
      <c r="C30" s="53">
        <v>66585.100000000006</v>
      </c>
      <c r="D30" s="53">
        <v>66448.800000000003</v>
      </c>
      <c r="E30" s="53">
        <v>66455</v>
      </c>
      <c r="F30" s="53">
        <v>66450.7</v>
      </c>
      <c r="G30" s="53">
        <v>67193.3</v>
      </c>
      <c r="H30" s="53">
        <v>67627.399999999994</v>
      </c>
      <c r="I30" s="53">
        <v>67545.899999999994</v>
      </c>
      <c r="J30" s="53">
        <v>67712.799999999988</v>
      </c>
      <c r="K30" s="53">
        <v>67788</v>
      </c>
      <c r="L30" s="53">
        <v>67453.899999999994</v>
      </c>
      <c r="M30" s="53">
        <v>67461.5</v>
      </c>
      <c r="N30" s="53">
        <v>68902.399999999994</v>
      </c>
      <c r="O30" s="53">
        <v>70088.899999999994</v>
      </c>
      <c r="P30" s="53">
        <v>70737.3</v>
      </c>
      <c r="Q30" s="53">
        <v>71420.5</v>
      </c>
      <c r="R30" s="53">
        <v>71888.100000000006</v>
      </c>
      <c r="S30" s="53">
        <v>72406.5</v>
      </c>
      <c r="T30" s="53">
        <v>73036</v>
      </c>
      <c r="U30" s="53">
        <v>72995.399999999994</v>
      </c>
      <c r="V30" s="53">
        <v>73017.7</v>
      </c>
      <c r="W30" s="53">
        <v>73123.8</v>
      </c>
      <c r="X30" s="53">
        <v>73158.600000000006</v>
      </c>
      <c r="Y30" s="53">
        <v>73234.399999999994</v>
      </c>
      <c r="Z30" s="53">
        <v>74317.3</v>
      </c>
      <c r="AA30" s="53">
        <v>74137.399999999994</v>
      </c>
      <c r="AB30" s="53">
        <v>74095.100000000006</v>
      </c>
      <c r="AC30" s="53">
        <v>74128.800000000003</v>
      </c>
      <c r="AD30" s="53">
        <v>74125</v>
      </c>
      <c r="AE30" s="53">
        <v>74184.100000000006</v>
      </c>
      <c r="AF30" s="53">
        <v>74275.8</v>
      </c>
      <c r="AG30" s="71"/>
    </row>
    <row r="31" spans="1:33" x14ac:dyDescent="0.25">
      <c r="B31" s="317"/>
      <c r="C31" s="53"/>
      <c r="D31" s="53"/>
      <c r="E31" s="53"/>
      <c r="F31" s="53"/>
      <c r="G31" s="53"/>
      <c r="H31" s="53"/>
      <c r="I31" s="53"/>
      <c r="J31" s="53"/>
      <c r="K31" s="53"/>
      <c r="L31" s="53"/>
      <c r="M31" s="53"/>
      <c r="N31" s="53"/>
      <c r="O31" s="53"/>
      <c r="P31" s="53"/>
      <c r="Q31" s="53"/>
      <c r="R31" s="53"/>
      <c r="S31" s="53"/>
      <c r="T31" s="53"/>
      <c r="U31" s="53"/>
      <c r="V31" s="53"/>
      <c r="W31" s="53"/>
      <c r="X31" s="53"/>
      <c r="Y31" s="53"/>
      <c r="Z31" s="53"/>
      <c r="AA31" s="53"/>
      <c r="AB31" s="53"/>
      <c r="AC31" s="53"/>
      <c r="AD31" s="53"/>
      <c r="AE31" s="53"/>
      <c r="AF31" s="53"/>
      <c r="AG31" s="71"/>
    </row>
    <row r="32" spans="1:33" ht="13.8" x14ac:dyDescent="0.25">
      <c r="B32" s="315" t="s">
        <v>118</v>
      </c>
      <c r="C32" s="55">
        <f t="shared" ref="C32:U32" si="22">+SUM(C33:C35)</f>
        <v>21808.1</v>
      </c>
      <c r="D32" s="55">
        <f t="shared" si="22"/>
        <v>21767.9</v>
      </c>
      <c r="E32" s="55">
        <f t="shared" si="22"/>
        <v>21463</v>
      </c>
      <c r="F32" s="55">
        <f t="shared" si="22"/>
        <v>21479.9</v>
      </c>
      <c r="G32" s="55">
        <f t="shared" si="22"/>
        <v>20650.199999999997</v>
      </c>
      <c r="H32" s="55">
        <f t="shared" si="22"/>
        <v>21020</v>
      </c>
      <c r="I32" s="55">
        <f t="shared" si="22"/>
        <v>20550.800000000003</v>
      </c>
      <c r="J32" s="55">
        <f t="shared" si="22"/>
        <v>20382.2</v>
      </c>
      <c r="K32" s="55">
        <f t="shared" si="22"/>
        <v>20211.099999999999</v>
      </c>
      <c r="L32" s="55">
        <f t="shared" si="22"/>
        <v>20696.400000000001</v>
      </c>
      <c r="M32" s="55">
        <f t="shared" si="22"/>
        <v>20527.900000000001</v>
      </c>
      <c r="N32" s="55">
        <f t="shared" si="22"/>
        <v>20891.400000000001</v>
      </c>
      <c r="O32" s="55">
        <f t="shared" si="22"/>
        <v>20674.8</v>
      </c>
      <c r="P32" s="55">
        <f t="shared" si="22"/>
        <v>20551.2</v>
      </c>
      <c r="Q32" s="55">
        <f t="shared" si="22"/>
        <v>20544.5</v>
      </c>
      <c r="R32" s="55">
        <f t="shared" si="22"/>
        <v>20425.800000000003</v>
      </c>
      <c r="S32" s="55">
        <f t="shared" si="22"/>
        <v>20771.8</v>
      </c>
      <c r="T32" s="55">
        <f t="shared" si="22"/>
        <v>21007.499999999996</v>
      </c>
      <c r="U32" s="55">
        <f t="shared" si="22"/>
        <v>22024.9</v>
      </c>
      <c r="V32" s="55">
        <f t="shared" ref="V32" si="23">+SUM(V33:V35)</f>
        <v>22335.4</v>
      </c>
      <c r="W32" s="55">
        <f t="shared" ref="W32:AF32" si="24">+SUM(W33:W35)</f>
        <v>7057.3</v>
      </c>
      <c r="X32" s="55">
        <f t="shared" si="24"/>
        <v>7019.8</v>
      </c>
      <c r="Y32" s="55">
        <f t="shared" si="24"/>
        <v>7193.7999999999993</v>
      </c>
      <c r="Z32" s="55">
        <f t="shared" si="24"/>
        <v>7373.3</v>
      </c>
      <c r="AA32" s="55">
        <f t="shared" si="24"/>
        <v>7341.4999999999991</v>
      </c>
      <c r="AB32" s="55">
        <f t="shared" ref="AB32:AE32" si="25">+SUM(AB33:AB35)</f>
        <v>7308.4000000000005</v>
      </c>
      <c r="AC32" s="55">
        <f t="shared" si="25"/>
        <v>7101.4000000000005</v>
      </c>
      <c r="AD32" s="55">
        <f t="shared" si="25"/>
        <v>7287.7000000000007</v>
      </c>
      <c r="AE32" s="55">
        <f t="shared" si="25"/>
        <v>7315.8</v>
      </c>
      <c r="AF32" s="55">
        <f t="shared" si="24"/>
        <v>7082.2000000000007</v>
      </c>
      <c r="AG32" s="71"/>
    </row>
    <row r="33" spans="2:33" ht="13.8" x14ac:dyDescent="0.25">
      <c r="B33" s="316" t="s">
        <v>122</v>
      </c>
      <c r="C33" s="53">
        <v>21725.599999999999</v>
      </c>
      <c r="D33" s="53">
        <v>21584.800000000003</v>
      </c>
      <c r="E33" s="53">
        <v>21294.400000000001</v>
      </c>
      <c r="F33" s="53">
        <v>21302.400000000001</v>
      </c>
      <c r="G33" s="53">
        <v>20473.3</v>
      </c>
      <c r="H33" s="53">
        <v>20841.300000000003</v>
      </c>
      <c r="I33" s="53">
        <v>20315.300000000003</v>
      </c>
      <c r="J33" s="53">
        <v>20148.5</v>
      </c>
      <c r="K33" s="53">
        <v>19989.2</v>
      </c>
      <c r="L33" s="53">
        <v>20467.2</v>
      </c>
      <c r="M33" s="53">
        <v>20222</v>
      </c>
      <c r="N33" s="53">
        <v>20581.400000000001</v>
      </c>
      <c r="O33" s="53">
        <v>20368</v>
      </c>
      <c r="P33" s="53">
        <v>20245.3</v>
      </c>
      <c r="Q33" s="53">
        <v>20253.900000000001</v>
      </c>
      <c r="R33" s="53">
        <v>20135.5</v>
      </c>
      <c r="S33" s="53">
        <v>20479</v>
      </c>
      <c r="T33" s="53">
        <v>20727.099999999999</v>
      </c>
      <c r="U33" s="53">
        <v>21730.9</v>
      </c>
      <c r="V33" s="53">
        <v>22035.3</v>
      </c>
      <c r="W33" s="53">
        <v>6697.3</v>
      </c>
      <c r="X33" s="53">
        <v>6661</v>
      </c>
      <c r="Y33" s="53">
        <v>6823.5</v>
      </c>
      <c r="Z33" s="53">
        <v>6995.6</v>
      </c>
      <c r="AA33" s="53">
        <v>6964.4</v>
      </c>
      <c r="AB33" s="53">
        <v>6933.2</v>
      </c>
      <c r="AC33" s="53">
        <v>6737</v>
      </c>
      <c r="AD33" s="53">
        <v>6912.6</v>
      </c>
      <c r="AE33" s="53">
        <v>6956</v>
      </c>
      <c r="AF33" s="53">
        <v>6735.6</v>
      </c>
      <c r="AG33" s="71"/>
    </row>
    <row r="34" spans="2:33" ht="13.8" x14ac:dyDescent="0.25">
      <c r="B34" s="316" t="s">
        <v>62</v>
      </c>
      <c r="C34" s="53">
        <v>17.2</v>
      </c>
      <c r="D34" s="53">
        <v>17.100000000000001</v>
      </c>
      <c r="E34" s="53">
        <v>16.8</v>
      </c>
      <c r="F34" s="53">
        <v>16.8</v>
      </c>
      <c r="G34" s="53">
        <v>16.8</v>
      </c>
      <c r="H34" s="53">
        <v>17.100000000000001</v>
      </c>
      <c r="I34" s="53">
        <v>16.600000000000001</v>
      </c>
      <c r="J34" s="53">
        <v>16.5</v>
      </c>
      <c r="K34" s="53">
        <v>16.3</v>
      </c>
      <c r="L34" s="53">
        <v>16.7</v>
      </c>
      <c r="M34" s="53">
        <v>16.5</v>
      </c>
      <c r="N34" s="53">
        <v>16.8</v>
      </c>
      <c r="O34" s="53">
        <v>16.600000000000001</v>
      </c>
      <c r="P34" s="53">
        <v>16.5</v>
      </c>
      <c r="Q34" s="53">
        <v>16.5</v>
      </c>
      <c r="R34" s="53">
        <v>16.399999999999999</v>
      </c>
      <c r="S34" s="53">
        <v>16.600000000000001</v>
      </c>
      <c r="T34" s="53">
        <v>16.8</v>
      </c>
      <c r="U34" s="53">
        <v>17.7</v>
      </c>
      <c r="V34" s="53">
        <v>17.899999999999999</v>
      </c>
      <c r="W34" s="53">
        <v>17.600000000000001</v>
      </c>
      <c r="X34" s="53">
        <v>17.5</v>
      </c>
      <c r="Y34" s="53">
        <v>17.899999999999999</v>
      </c>
      <c r="Z34" s="53">
        <v>18.3</v>
      </c>
      <c r="AA34" s="53">
        <v>18.2</v>
      </c>
      <c r="AB34" s="53">
        <v>18.100000000000001</v>
      </c>
      <c r="AC34" s="53">
        <v>17.600000000000001</v>
      </c>
      <c r="AD34" s="53">
        <v>18</v>
      </c>
      <c r="AE34" s="53">
        <v>18.3</v>
      </c>
      <c r="AF34" s="53">
        <v>17.8</v>
      </c>
      <c r="AG34" s="71"/>
    </row>
    <row r="35" spans="2:33" ht="13.8" x14ac:dyDescent="0.25">
      <c r="B35" s="316" t="s">
        <v>121</v>
      </c>
      <c r="C35" s="126">
        <v>65.3</v>
      </c>
      <c r="D35" s="126">
        <v>166</v>
      </c>
      <c r="E35" s="126">
        <v>151.80000000000001</v>
      </c>
      <c r="F35" s="126">
        <v>160.70000000000002</v>
      </c>
      <c r="G35" s="126">
        <v>160.1</v>
      </c>
      <c r="H35" s="126">
        <v>161.6</v>
      </c>
      <c r="I35" s="126">
        <v>218.9</v>
      </c>
      <c r="J35" s="126">
        <v>217.20000000000002</v>
      </c>
      <c r="K35" s="126">
        <v>205.6</v>
      </c>
      <c r="L35" s="126">
        <v>212.5</v>
      </c>
      <c r="M35" s="126">
        <v>289.39999999999998</v>
      </c>
      <c r="N35" s="126">
        <v>293.2</v>
      </c>
      <c r="O35" s="126">
        <v>290.2</v>
      </c>
      <c r="P35" s="126">
        <v>289.39999999999998</v>
      </c>
      <c r="Q35" s="126">
        <v>274.10000000000002</v>
      </c>
      <c r="R35" s="126">
        <v>273.89999999999998</v>
      </c>
      <c r="S35" s="126">
        <v>276.2</v>
      </c>
      <c r="T35" s="126">
        <v>263.60000000000002</v>
      </c>
      <c r="U35" s="126">
        <v>276.3</v>
      </c>
      <c r="V35" s="126">
        <v>282.2</v>
      </c>
      <c r="W35" s="126">
        <v>342.4</v>
      </c>
      <c r="X35" s="126">
        <v>341.3</v>
      </c>
      <c r="Y35" s="126">
        <v>352.4</v>
      </c>
      <c r="Z35" s="126">
        <v>359.4</v>
      </c>
      <c r="AA35" s="126">
        <v>358.9</v>
      </c>
      <c r="AB35" s="126">
        <v>357.1</v>
      </c>
      <c r="AC35" s="126">
        <v>346.8</v>
      </c>
      <c r="AD35" s="126">
        <v>357.1</v>
      </c>
      <c r="AE35" s="126">
        <v>341.5</v>
      </c>
      <c r="AF35" s="126">
        <v>328.8</v>
      </c>
      <c r="AG35" s="71"/>
    </row>
    <row r="36" spans="2:33" ht="13.8" x14ac:dyDescent="0.25">
      <c r="B36" s="56"/>
      <c r="C36" s="53"/>
      <c r="D36" s="53"/>
      <c r="E36" s="53"/>
      <c r="F36" s="53"/>
      <c r="G36" s="53"/>
      <c r="H36" s="53"/>
      <c r="I36" s="53"/>
      <c r="J36" s="53"/>
      <c r="K36" s="53"/>
      <c r="L36" s="53"/>
      <c r="M36" s="53"/>
      <c r="N36" s="53"/>
      <c r="O36" s="53"/>
      <c r="P36" s="53"/>
      <c r="Q36" s="53"/>
      <c r="R36" s="53"/>
      <c r="S36" s="53"/>
      <c r="T36" s="53"/>
      <c r="U36" s="53"/>
      <c r="V36" s="53"/>
      <c r="W36" s="53"/>
      <c r="X36" s="53"/>
      <c r="Y36" s="53"/>
      <c r="Z36" s="53"/>
      <c r="AA36" s="53"/>
      <c r="AB36" s="53"/>
      <c r="AC36" s="53"/>
      <c r="AD36" s="53"/>
      <c r="AE36" s="53"/>
      <c r="AF36" s="53"/>
      <c r="AG36" s="71"/>
    </row>
    <row r="37" spans="2:33" ht="13.8" x14ac:dyDescent="0.25">
      <c r="B37" s="54" t="s">
        <v>119</v>
      </c>
      <c r="C37" s="55">
        <f t="shared" ref="C37:V37" si="26">+SUM(C38:C38)</f>
        <v>1117.7</v>
      </c>
      <c r="D37" s="55">
        <f t="shared" si="26"/>
        <v>1095.9000000000001</v>
      </c>
      <c r="E37" s="55">
        <f t="shared" si="26"/>
        <v>1108.5999999999999</v>
      </c>
      <c r="F37" s="55">
        <f t="shared" si="26"/>
        <v>1109.0999999999999</v>
      </c>
      <c r="G37" s="55">
        <f t="shared" si="26"/>
        <v>754.4</v>
      </c>
      <c r="H37" s="55">
        <f t="shared" si="26"/>
        <v>760.8</v>
      </c>
      <c r="I37" s="55">
        <f t="shared" si="26"/>
        <v>754.5</v>
      </c>
      <c r="J37" s="55">
        <f t="shared" si="26"/>
        <v>779.6</v>
      </c>
      <c r="K37" s="55">
        <f t="shared" si="26"/>
        <v>769.1</v>
      </c>
      <c r="L37" s="55">
        <f t="shared" si="26"/>
        <v>769.4</v>
      </c>
      <c r="M37" s="55">
        <f t="shared" si="26"/>
        <v>753.8</v>
      </c>
      <c r="N37" s="55">
        <f t="shared" si="26"/>
        <v>760</v>
      </c>
      <c r="O37" s="55">
        <f t="shared" si="26"/>
        <v>761.6</v>
      </c>
      <c r="P37" s="55">
        <f t="shared" si="26"/>
        <v>763.8</v>
      </c>
      <c r="Q37" s="55">
        <f t="shared" si="26"/>
        <v>766.5</v>
      </c>
      <c r="R37" s="55">
        <f t="shared" si="26"/>
        <v>769</v>
      </c>
      <c r="S37" s="55">
        <f t="shared" si="26"/>
        <v>801.4</v>
      </c>
      <c r="T37" s="55">
        <f t="shared" si="26"/>
        <v>800.3</v>
      </c>
      <c r="U37" s="55">
        <f t="shared" si="26"/>
        <v>815.7</v>
      </c>
      <c r="V37" s="55">
        <f t="shared" si="26"/>
        <v>815.6</v>
      </c>
      <c r="W37" s="55">
        <f t="shared" ref="W37:AF37" si="27">+SUM(W38:W38)</f>
        <v>819</v>
      </c>
      <c r="X37" s="55">
        <f t="shared" si="27"/>
        <v>825.3</v>
      </c>
      <c r="Y37" s="55">
        <f t="shared" si="27"/>
        <v>822.8</v>
      </c>
      <c r="Z37" s="55">
        <f t="shared" si="27"/>
        <v>831</v>
      </c>
      <c r="AA37" s="55">
        <f t="shared" si="27"/>
        <v>819.6</v>
      </c>
      <c r="AB37" s="55">
        <f t="shared" si="27"/>
        <v>805</v>
      </c>
      <c r="AC37" s="55">
        <f t="shared" si="27"/>
        <v>775</v>
      </c>
      <c r="AD37" s="55">
        <f t="shared" si="27"/>
        <v>785.2</v>
      </c>
      <c r="AE37" s="55">
        <f t="shared" si="27"/>
        <v>778.6</v>
      </c>
      <c r="AF37" s="55">
        <f t="shared" si="27"/>
        <v>726.4</v>
      </c>
      <c r="AG37" s="71"/>
    </row>
    <row r="38" spans="2:33" ht="13.8" x14ac:dyDescent="0.25">
      <c r="B38" s="56" t="s">
        <v>122</v>
      </c>
      <c r="C38" s="53">
        <v>1117.7</v>
      </c>
      <c r="D38" s="53">
        <v>1095.9000000000001</v>
      </c>
      <c r="E38" s="53">
        <v>1108.5999999999999</v>
      </c>
      <c r="F38" s="53">
        <v>1109.0999999999999</v>
      </c>
      <c r="G38" s="53">
        <v>754.4</v>
      </c>
      <c r="H38" s="53">
        <v>760.8</v>
      </c>
      <c r="I38" s="53">
        <v>754.5</v>
      </c>
      <c r="J38" s="53">
        <v>779.6</v>
      </c>
      <c r="K38" s="53">
        <v>769.1</v>
      </c>
      <c r="L38" s="53">
        <v>769.4</v>
      </c>
      <c r="M38" s="53">
        <v>753.8</v>
      </c>
      <c r="N38" s="53">
        <v>760</v>
      </c>
      <c r="O38" s="53">
        <v>761.6</v>
      </c>
      <c r="P38" s="53">
        <v>763.8</v>
      </c>
      <c r="Q38" s="53">
        <v>766.5</v>
      </c>
      <c r="R38" s="53">
        <v>769</v>
      </c>
      <c r="S38" s="53">
        <v>801.4</v>
      </c>
      <c r="T38" s="53">
        <v>800.3</v>
      </c>
      <c r="U38" s="53">
        <v>815.7</v>
      </c>
      <c r="V38" s="53">
        <v>815.6</v>
      </c>
      <c r="W38" s="53">
        <v>819</v>
      </c>
      <c r="X38" s="53">
        <v>825.3</v>
      </c>
      <c r="Y38" s="53">
        <v>822.8</v>
      </c>
      <c r="Z38" s="53">
        <v>831</v>
      </c>
      <c r="AA38" s="53">
        <v>819.6</v>
      </c>
      <c r="AB38" s="53">
        <v>805</v>
      </c>
      <c r="AC38" s="53">
        <v>775</v>
      </c>
      <c r="AD38" s="53">
        <v>785.2</v>
      </c>
      <c r="AE38" s="53">
        <v>778.6</v>
      </c>
      <c r="AF38" s="53">
        <v>726.4</v>
      </c>
      <c r="AG38" s="71"/>
    </row>
    <row r="39" spans="2:33" ht="13.8" x14ac:dyDescent="0.25">
      <c r="B39" s="56"/>
      <c r="C39" s="53"/>
      <c r="D39" s="53"/>
      <c r="E39" s="53"/>
      <c r="F39" s="53"/>
      <c r="G39" s="53"/>
      <c r="H39" s="53"/>
      <c r="I39" s="53"/>
      <c r="J39" s="53"/>
      <c r="K39" s="53"/>
      <c r="L39" s="53"/>
      <c r="M39" s="53"/>
      <c r="N39" s="53"/>
      <c r="O39" s="53"/>
      <c r="P39" s="53"/>
      <c r="Q39" s="53"/>
      <c r="R39" s="53"/>
      <c r="S39" s="53"/>
      <c r="T39" s="53"/>
      <c r="U39" s="53"/>
      <c r="V39" s="53"/>
      <c r="W39" s="53"/>
      <c r="X39" s="53"/>
      <c r="Y39" s="53"/>
      <c r="Z39" s="53"/>
      <c r="AA39" s="53"/>
      <c r="AB39" s="53"/>
      <c r="AC39" s="53"/>
      <c r="AD39" s="53"/>
      <c r="AE39" s="53"/>
      <c r="AF39" s="53"/>
      <c r="AG39" s="71"/>
    </row>
    <row r="40" spans="2:33" ht="13.8" x14ac:dyDescent="0.25">
      <c r="B40" s="54" t="s">
        <v>120</v>
      </c>
      <c r="C40" s="55">
        <f t="shared" ref="C40:AF40" si="28">+C41</f>
        <v>28330.7</v>
      </c>
      <c r="D40" s="55">
        <f t="shared" si="28"/>
        <v>28275.200000000001</v>
      </c>
      <c r="E40" s="55">
        <f t="shared" si="28"/>
        <v>28079</v>
      </c>
      <c r="F40" s="55">
        <f t="shared" si="28"/>
        <v>38837.1</v>
      </c>
      <c r="G40" s="55">
        <f t="shared" si="28"/>
        <v>38607</v>
      </c>
      <c r="H40" s="55">
        <f t="shared" si="28"/>
        <v>38955</v>
      </c>
      <c r="I40" s="55">
        <f t="shared" si="28"/>
        <v>44234.8</v>
      </c>
      <c r="J40" s="55">
        <f t="shared" si="28"/>
        <v>43684</v>
      </c>
      <c r="K40" s="55">
        <f t="shared" si="28"/>
        <v>43523.199999999997</v>
      </c>
      <c r="L40" s="55">
        <f t="shared" si="28"/>
        <v>44032.800000000003</v>
      </c>
      <c r="M40" s="55">
        <f t="shared" si="28"/>
        <v>43827.3</v>
      </c>
      <c r="N40" s="55">
        <f t="shared" si="28"/>
        <v>44141.599999999999</v>
      </c>
      <c r="O40" s="55">
        <f t="shared" si="28"/>
        <v>43953.2</v>
      </c>
      <c r="P40" s="55">
        <f t="shared" si="28"/>
        <v>43838.5</v>
      </c>
      <c r="Q40" s="55">
        <f t="shared" si="28"/>
        <v>43569.3</v>
      </c>
      <c r="R40" s="55">
        <f t="shared" si="28"/>
        <v>43616.3</v>
      </c>
      <c r="S40" s="55">
        <f t="shared" si="28"/>
        <v>43795.8</v>
      </c>
      <c r="T40" s="55">
        <f t="shared" si="28"/>
        <v>43915.5</v>
      </c>
      <c r="U40" s="55">
        <f t="shared" si="28"/>
        <v>45106.9</v>
      </c>
      <c r="V40" s="55">
        <f t="shared" si="28"/>
        <v>45292.5</v>
      </c>
      <c r="W40" s="55">
        <f t="shared" si="28"/>
        <v>44935.5</v>
      </c>
      <c r="X40" s="55">
        <f t="shared" si="28"/>
        <v>45061.7</v>
      </c>
      <c r="Y40" s="55">
        <f t="shared" si="28"/>
        <v>45746.3</v>
      </c>
      <c r="Z40" s="55">
        <f t="shared" si="28"/>
        <v>45976</v>
      </c>
      <c r="AA40" s="55">
        <f t="shared" si="28"/>
        <v>45989.2</v>
      </c>
      <c r="AB40" s="55">
        <f t="shared" si="28"/>
        <v>45942.9</v>
      </c>
      <c r="AC40" s="55">
        <f t="shared" si="28"/>
        <v>45239.6</v>
      </c>
      <c r="AD40" s="55">
        <f t="shared" si="28"/>
        <v>45836.7</v>
      </c>
      <c r="AE40" s="55">
        <f t="shared" si="28"/>
        <v>46114.8</v>
      </c>
      <c r="AF40" s="55">
        <f t="shared" si="28"/>
        <v>45528.5</v>
      </c>
      <c r="AG40" s="71"/>
    </row>
    <row r="41" spans="2:33" ht="13.8" x14ac:dyDescent="0.25">
      <c r="B41" s="56" t="s">
        <v>121</v>
      </c>
      <c r="C41" s="53">
        <v>28330.7</v>
      </c>
      <c r="D41" s="53">
        <v>28275.200000000001</v>
      </c>
      <c r="E41" s="53">
        <v>28079</v>
      </c>
      <c r="F41" s="53">
        <v>38837.1</v>
      </c>
      <c r="G41" s="53">
        <v>38607</v>
      </c>
      <c r="H41" s="53">
        <v>38955</v>
      </c>
      <c r="I41" s="53">
        <v>44234.8</v>
      </c>
      <c r="J41" s="53">
        <v>43684</v>
      </c>
      <c r="K41" s="53">
        <v>43523.199999999997</v>
      </c>
      <c r="L41" s="53">
        <v>44032.800000000003</v>
      </c>
      <c r="M41" s="53">
        <v>43827.3</v>
      </c>
      <c r="N41" s="53">
        <v>44141.599999999999</v>
      </c>
      <c r="O41" s="53">
        <v>43953.2</v>
      </c>
      <c r="P41" s="53">
        <v>43838.5</v>
      </c>
      <c r="Q41" s="53">
        <v>43569.3</v>
      </c>
      <c r="R41" s="53">
        <v>43616.3</v>
      </c>
      <c r="S41" s="53">
        <v>43795.8</v>
      </c>
      <c r="T41" s="53">
        <v>43915.5</v>
      </c>
      <c r="U41" s="53">
        <v>45106.9</v>
      </c>
      <c r="V41" s="53">
        <v>45292.5</v>
      </c>
      <c r="W41" s="53">
        <v>44935.5</v>
      </c>
      <c r="X41" s="53">
        <v>45061.7</v>
      </c>
      <c r="Y41" s="53">
        <v>45746.3</v>
      </c>
      <c r="Z41" s="53">
        <v>45976</v>
      </c>
      <c r="AA41" s="53">
        <v>45989.2</v>
      </c>
      <c r="AB41" s="53">
        <v>45942.9</v>
      </c>
      <c r="AC41" s="53">
        <v>45239.6</v>
      </c>
      <c r="AD41" s="53">
        <v>45836.7</v>
      </c>
      <c r="AE41" s="53">
        <v>46114.8</v>
      </c>
      <c r="AF41" s="53">
        <v>45528.5</v>
      </c>
      <c r="AG41" s="71"/>
    </row>
    <row r="42" spans="2:33" ht="13.8" x14ac:dyDescent="0.25">
      <c r="B42" s="56"/>
      <c r="C42" s="53"/>
      <c r="D42" s="53"/>
      <c r="E42" s="53"/>
      <c r="F42" s="53"/>
      <c r="G42" s="53"/>
      <c r="H42" s="53"/>
      <c r="I42" s="53"/>
      <c r="J42" s="53"/>
      <c r="K42" s="53"/>
      <c r="L42" s="53"/>
      <c r="M42" s="53"/>
      <c r="N42" s="53"/>
      <c r="O42" s="53"/>
      <c r="P42" s="53"/>
      <c r="Q42" s="53"/>
      <c r="R42" s="53"/>
      <c r="S42" s="53"/>
      <c r="T42" s="53"/>
      <c r="U42" s="53"/>
      <c r="V42" s="53"/>
      <c r="W42" s="53"/>
      <c r="X42" s="53"/>
      <c r="Y42" s="53"/>
      <c r="Z42" s="53"/>
      <c r="AA42" s="53"/>
      <c r="AB42" s="53"/>
      <c r="AC42" s="53"/>
      <c r="AD42" s="53"/>
      <c r="AE42" s="53"/>
      <c r="AF42" s="53"/>
      <c r="AG42" s="71"/>
    </row>
    <row r="43" spans="2:33" ht="13.8" x14ac:dyDescent="0.25">
      <c r="B43" s="54" t="s">
        <v>66</v>
      </c>
      <c r="C43" s="55">
        <f t="shared" ref="C43:V43" si="29">+SUM(C44:C44)</f>
        <v>665.1</v>
      </c>
      <c r="D43" s="55">
        <f t="shared" si="29"/>
        <v>662.5</v>
      </c>
      <c r="E43" s="55">
        <f t="shared" si="29"/>
        <v>664.4</v>
      </c>
      <c r="F43" s="55">
        <f t="shared" si="29"/>
        <v>651.1</v>
      </c>
      <c r="G43" s="55">
        <f t="shared" si="29"/>
        <v>554.9</v>
      </c>
      <c r="H43" s="55">
        <f t="shared" si="29"/>
        <v>568.29999999999995</v>
      </c>
      <c r="I43" s="55">
        <f t="shared" si="29"/>
        <v>562.20000000000005</v>
      </c>
      <c r="J43" s="55">
        <f t="shared" si="29"/>
        <v>564.5</v>
      </c>
      <c r="K43" s="55">
        <f t="shared" si="29"/>
        <v>560.6</v>
      </c>
      <c r="L43" s="55">
        <f t="shared" si="29"/>
        <v>572.20000000000005</v>
      </c>
      <c r="M43" s="55">
        <f t="shared" si="29"/>
        <v>570.9</v>
      </c>
      <c r="N43" s="55">
        <f t="shared" si="29"/>
        <v>589</v>
      </c>
      <c r="O43" s="55">
        <f t="shared" si="29"/>
        <v>599</v>
      </c>
      <c r="P43" s="55">
        <f t="shared" si="29"/>
        <v>597.20000000000005</v>
      </c>
      <c r="Q43" s="55">
        <f t="shared" si="29"/>
        <v>597.70000000000005</v>
      </c>
      <c r="R43" s="55">
        <f t="shared" si="29"/>
        <v>606.79999999999995</v>
      </c>
      <c r="S43" s="55">
        <f t="shared" si="29"/>
        <v>620.9</v>
      </c>
      <c r="T43" s="55">
        <f t="shared" si="29"/>
        <v>629.29999999999995</v>
      </c>
      <c r="U43" s="55">
        <f t="shared" si="29"/>
        <v>655.7</v>
      </c>
      <c r="V43" s="55">
        <f t="shared" si="29"/>
        <v>662.1</v>
      </c>
      <c r="W43" s="55">
        <f t="shared" ref="W43:X43" si="30">+SUM(W44:W44)</f>
        <v>218.8</v>
      </c>
      <c r="X43" s="55">
        <f t="shared" si="30"/>
        <v>218.9</v>
      </c>
      <c r="Y43" s="55">
        <f>+SUM(Y44:Y45)</f>
        <v>226.1</v>
      </c>
      <c r="Z43" s="55">
        <f>+SUM(Z44:Z45)</f>
        <v>234.2</v>
      </c>
      <c r="AA43" s="55">
        <f t="shared" ref="AA43:AF43" si="31">+SUM(AA44:AA45)</f>
        <v>235.7</v>
      </c>
      <c r="AB43" s="55">
        <f t="shared" ref="AB43:AE43" si="32">+SUM(AB44:AB45)</f>
        <v>232.8</v>
      </c>
      <c r="AC43" s="55">
        <f t="shared" si="32"/>
        <v>228.4</v>
      </c>
      <c r="AD43" s="55">
        <f t="shared" si="32"/>
        <v>231.9</v>
      </c>
      <c r="AE43" s="55">
        <f t="shared" si="32"/>
        <v>224.1</v>
      </c>
      <c r="AF43" s="55">
        <f t="shared" si="31"/>
        <v>226.39999999999998</v>
      </c>
      <c r="AG43" s="71"/>
    </row>
    <row r="44" spans="2:33" ht="13.8" x14ac:dyDescent="0.25">
      <c r="B44" s="56" t="s">
        <v>122</v>
      </c>
      <c r="C44" s="53">
        <v>665.1</v>
      </c>
      <c r="D44" s="53">
        <v>662.5</v>
      </c>
      <c r="E44" s="53">
        <v>664.4</v>
      </c>
      <c r="F44" s="53">
        <v>651.1</v>
      </c>
      <c r="G44" s="53">
        <v>554.9</v>
      </c>
      <c r="H44" s="53">
        <v>568.29999999999995</v>
      </c>
      <c r="I44" s="53">
        <v>562.20000000000005</v>
      </c>
      <c r="J44" s="53">
        <v>564.5</v>
      </c>
      <c r="K44" s="53">
        <v>560.6</v>
      </c>
      <c r="L44" s="53">
        <v>572.20000000000005</v>
      </c>
      <c r="M44" s="53">
        <v>570.9</v>
      </c>
      <c r="N44" s="53">
        <v>589</v>
      </c>
      <c r="O44" s="53">
        <v>599</v>
      </c>
      <c r="P44" s="53">
        <v>597.20000000000005</v>
      </c>
      <c r="Q44" s="53">
        <v>597.70000000000005</v>
      </c>
      <c r="R44" s="53">
        <v>606.79999999999995</v>
      </c>
      <c r="S44" s="53">
        <v>620.9</v>
      </c>
      <c r="T44" s="53">
        <v>629.29999999999995</v>
      </c>
      <c r="U44" s="53">
        <v>655.7</v>
      </c>
      <c r="V44" s="53">
        <v>662.1</v>
      </c>
      <c r="W44" s="53">
        <v>218.8</v>
      </c>
      <c r="X44" s="53">
        <v>218.9</v>
      </c>
      <c r="Y44" s="53">
        <v>226.1</v>
      </c>
      <c r="Z44" s="53">
        <v>233.2</v>
      </c>
      <c r="AA44" s="53">
        <v>234.7</v>
      </c>
      <c r="AB44" s="53">
        <v>231.8</v>
      </c>
      <c r="AC44" s="53">
        <v>227.4</v>
      </c>
      <c r="AD44" s="53">
        <v>230.9</v>
      </c>
      <c r="AE44" s="53">
        <v>223.1</v>
      </c>
      <c r="AF44" s="53">
        <v>225.7</v>
      </c>
      <c r="AG44" s="71"/>
    </row>
    <row r="45" spans="2:33" ht="13.8" x14ac:dyDescent="0.25">
      <c r="B45" s="56" t="s">
        <v>62</v>
      </c>
      <c r="C45" s="53">
        <v>0</v>
      </c>
      <c r="D45" s="53">
        <v>0</v>
      </c>
      <c r="E45" s="53">
        <v>0</v>
      </c>
      <c r="F45" s="53">
        <v>0</v>
      </c>
      <c r="G45" s="53">
        <v>0</v>
      </c>
      <c r="H45" s="53">
        <v>0</v>
      </c>
      <c r="I45" s="53">
        <v>0</v>
      </c>
      <c r="J45" s="53">
        <v>0</v>
      </c>
      <c r="K45" s="53">
        <v>0</v>
      </c>
      <c r="L45" s="53">
        <v>0</v>
      </c>
      <c r="M45" s="53">
        <v>0</v>
      </c>
      <c r="N45" s="53">
        <v>0</v>
      </c>
      <c r="O45" s="53">
        <v>0</v>
      </c>
      <c r="P45" s="53">
        <v>0</v>
      </c>
      <c r="Q45" s="53">
        <v>0</v>
      </c>
      <c r="R45" s="53">
        <v>0</v>
      </c>
      <c r="S45" s="53">
        <v>0</v>
      </c>
      <c r="T45" s="53">
        <v>0</v>
      </c>
      <c r="U45" s="53">
        <v>0</v>
      </c>
      <c r="V45" s="53">
        <v>0</v>
      </c>
      <c r="W45" s="53">
        <v>0</v>
      </c>
      <c r="X45" s="53">
        <v>0</v>
      </c>
      <c r="Y45" s="53">
        <v>0</v>
      </c>
      <c r="Z45" s="53">
        <v>1</v>
      </c>
      <c r="AA45" s="53">
        <v>1</v>
      </c>
      <c r="AB45" s="53">
        <v>1</v>
      </c>
      <c r="AC45" s="53">
        <v>1</v>
      </c>
      <c r="AD45" s="53">
        <v>1</v>
      </c>
      <c r="AE45" s="53">
        <v>1</v>
      </c>
      <c r="AF45" s="53">
        <v>0.7</v>
      </c>
      <c r="AG45" s="71"/>
    </row>
    <row r="46" spans="2:33" ht="14.4" thickBot="1" x14ac:dyDescent="0.3">
      <c r="B46" s="57"/>
      <c r="C46" s="58"/>
      <c r="D46" s="58"/>
      <c r="E46" s="58"/>
      <c r="F46" s="58"/>
      <c r="G46" s="58"/>
      <c r="H46" s="58"/>
      <c r="I46" s="58"/>
      <c r="J46" s="58"/>
      <c r="K46" s="58"/>
      <c r="L46" s="58"/>
      <c r="M46" s="58"/>
      <c r="N46" s="58"/>
      <c r="O46" s="58"/>
      <c r="P46" s="58"/>
      <c r="Q46" s="58"/>
      <c r="R46" s="58"/>
      <c r="S46" s="58"/>
      <c r="T46" s="58"/>
      <c r="U46" s="58"/>
      <c r="V46" s="58"/>
      <c r="W46" s="58"/>
      <c r="X46" s="58"/>
      <c r="Y46" s="58"/>
      <c r="Z46" s="58"/>
      <c r="AA46" s="58"/>
      <c r="AB46" s="58"/>
      <c r="AC46" s="58"/>
      <c r="AD46" s="58"/>
      <c r="AE46" s="58"/>
      <c r="AF46" s="58"/>
      <c r="AG46" s="58"/>
    </row>
    <row r="47" spans="2:33" ht="13.8" thickTop="1" x14ac:dyDescent="0.25">
      <c r="B47" s="69" t="s">
        <v>59</v>
      </c>
      <c r="C47" s="175"/>
      <c r="D47" s="175"/>
      <c r="E47" s="175"/>
      <c r="F47" s="175"/>
      <c r="G47" s="175"/>
      <c r="H47" s="175"/>
      <c r="I47" s="175"/>
      <c r="J47" s="175"/>
      <c r="K47" s="175"/>
      <c r="L47" s="175"/>
      <c r="M47" s="175"/>
      <c r="N47" s="175"/>
      <c r="O47" s="175"/>
      <c r="P47" s="175"/>
      <c r="Q47" s="175"/>
      <c r="R47" s="175"/>
      <c r="S47" s="175"/>
      <c r="T47" s="175"/>
      <c r="U47" s="175"/>
      <c r="V47" s="175"/>
      <c r="W47" s="175"/>
      <c r="X47" s="175"/>
      <c r="Y47" s="175"/>
      <c r="Z47" s="175"/>
      <c r="AA47" s="175"/>
      <c r="AB47" s="175"/>
      <c r="AC47" s="175"/>
      <c r="AD47" s="175"/>
      <c r="AE47" s="175"/>
      <c r="AF47" s="175"/>
    </row>
    <row r="48" spans="2:33" x14ac:dyDescent="0.25">
      <c r="B48" s="70"/>
      <c r="C48" s="174"/>
      <c r="D48" s="174"/>
      <c r="E48" s="174"/>
      <c r="F48" s="174"/>
      <c r="G48" s="174"/>
      <c r="H48" s="174"/>
      <c r="I48" s="174"/>
      <c r="J48" s="174"/>
      <c r="K48" s="174"/>
      <c r="L48" s="174"/>
      <c r="M48" s="174"/>
      <c r="N48" s="174"/>
      <c r="O48" s="174"/>
      <c r="P48" s="174"/>
      <c r="Q48" s="174"/>
      <c r="R48" s="174"/>
      <c r="S48" s="174"/>
      <c r="T48" s="174"/>
      <c r="U48" s="174"/>
      <c r="V48" s="174"/>
      <c r="W48" s="174"/>
      <c r="X48" s="174"/>
      <c r="Y48" s="174"/>
      <c r="Z48" s="174"/>
      <c r="AA48" s="174"/>
      <c r="AB48" s="174"/>
      <c r="AC48" s="174"/>
      <c r="AD48" s="174"/>
      <c r="AE48" s="174"/>
      <c r="AF48" s="174"/>
    </row>
    <row r="49" spans="2:33" ht="13.8" x14ac:dyDescent="0.25">
      <c r="B49" s="384" t="s">
        <v>125</v>
      </c>
      <c r="C49" s="384"/>
      <c r="D49" s="384"/>
      <c r="E49" s="384"/>
      <c r="F49" s="384"/>
      <c r="G49" s="384"/>
      <c r="H49" s="384"/>
      <c r="I49" s="384"/>
      <c r="J49" s="384"/>
      <c r="K49" s="384"/>
      <c r="L49" s="384"/>
      <c r="M49" s="384"/>
      <c r="N49" s="384"/>
      <c r="O49" s="384"/>
      <c r="P49" s="384"/>
      <c r="Q49" s="384"/>
      <c r="R49" s="384"/>
      <c r="S49" s="384"/>
      <c r="T49" s="384"/>
      <c r="U49" s="384"/>
      <c r="V49" s="384"/>
      <c r="W49" s="384"/>
      <c r="X49" s="384"/>
      <c r="Y49" s="384"/>
      <c r="Z49" s="384"/>
      <c r="AA49" s="384"/>
      <c r="AB49" s="384"/>
      <c r="AC49" s="384"/>
      <c r="AD49" s="384"/>
      <c r="AE49" s="384"/>
      <c r="AF49" s="384"/>
      <c r="AG49" s="384"/>
    </row>
    <row r="50" spans="2:33" ht="16.5" customHeight="1" thickBot="1" x14ac:dyDescent="0.3">
      <c r="D50" s="66"/>
    </row>
    <row r="51" spans="2:33" ht="17.399999999999999" thickTop="1" x14ac:dyDescent="0.3">
      <c r="B51" s="52"/>
      <c r="C51" s="230">
        <f t="shared" ref="C51:K51" si="33">+C11</f>
        <v>43466</v>
      </c>
      <c r="D51" s="230">
        <f t="shared" si="33"/>
        <v>43497</v>
      </c>
      <c r="E51" s="230">
        <f t="shared" si="33"/>
        <v>43525</v>
      </c>
      <c r="F51" s="230">
        <f t="shared" si="33"/>
        <v>43556</v>
      </c>
      <c r="G51" s="230">
        <f t="shared" si="33"/>
        <v>43586</v>
      </c>
      <c r="H51" s="230">
        <f t="shared" si="33"/>
        <v>43617</v>
      </c>
      <c r="I51" s="230">
        <f t="shared" si="33"/>
        <v>43647</v>
      </c>
      <c r="J51" s="230">
        <f t="shared" si="33"/>
        <v>43678</v>
      </c>
      <c r="K51" s="230">
        <f t="shared" si="33"/>
        <v>43709</v>
      </c>
      <c r="L51" s="230">
        <f>+L11</f>
        <v>43739</v>
      </c>
      <c r="M51" s="230">
        <f t="shared" ref="M51:N51" si="34">+M11</f>
        <v>43770</v>
      </c>
      <c r="N51" s="230">
        <f t="shared" si="34"/>
        <v>43800</v>
      </c>
      <c r="O51" s="230">
        <f t="shared" ref="O51:AF51" si="35">+O11</f>
        <v>43831</v>
      </c>
      <c r="P51" s="230">
        <f t="shared" si="35"/>
        <v>43862</v>
      </c>
      <c r="Q51" s="230">
        <f t="shared" si="35"/>
        <v>43891</v>
      </c>
      <c r="R51" s="230">
        <f t="shared" si="35"/>
        <v>43922</v>
      </c>
      <c r="S51" s="230">
        <f t="shared" si="35"/>
        <v>43952</v>
      </c>
      <c r="T51" s="230">
        <f t="shared" ref="T51:W51" si="36">+T11</f>
        <v>43983</v>
      </c>
      <c r="U51" s="230">
        <f t="shared" si="36"/>
        <v>44013</v>
      </c>
      <c r="V51" s="230">
        <f t="shared" si="36"/>
        <v>44044</v>
      </c>
      <c r="W51" s="230">
        <f t="shared" si="36"/>
        <v>44075</v>
      </c>
      <c r="X51" s="230">
        <f>+X11</f>
        <v>44105</v>
      </c>
      <c r="Y51" s="230">
        <f t="shared" ref="Y51:AE51" si="37">+Y11</f>
        <v>44136</v>
      </c>
      <c r="Z51" s="230">
        <f t="shared" si="37"/>
        <v>44166</v>
      </c>
      <c r="AA51" s="230">
        <f t="shared" si="37"/>
        <v>44197</v>
      </c>
      <c r="AB51" s="230">
        <f t="shared" si="37"/>
        <v>44228</v>
      </c>
      <c r="AC51" s="230">
        <f t="shared" si="37"/>
        <v>44256</v>
      </c>
      <c r="AD51" s="230" t="str">
        <f t="shared" si="37"/>
        <v>abr 21 (*)</v>
      </c>
      <c r="AE51" s="230" t="str">
        <f t="shared" si="37"/>
        <v>may 21 (*)</v>
      </c>
      <c r="AF51" s="230" t="str">
        <f t="shared" si="35"/>
        <v>jun 21 (*)</v>
      </c>
      <c r="AG51" s="123" t="s">
        <v>204</v>
      </c>
    </row>
    <row r="52" spans="2:33" ht="15.6" x14ac:dyDescent="0.3">
      <c r="B52" s="342" t="s">
        <v>151</v>
      </c>
      <c r="C52" s="325">
        <f t="shared" ref="C52:M52" si="38">SUM(C54:C60)</f>
        <v>332746.59999999998</v>
      </c>
      <c r="D52" s="325">
        <f t="shared" si="38"/>
        <v>331571.20000000007</v>
      </c>
      <c r="E52" s="325">
        <f t="shared" si="38"/>
        <v>322317.3</v>
      </c>
      <c r="F52" s="325">
        <f t="shared" si="38"/>
        <v>331741.09999999998</v>
      </c>
      <c r="G52" s="325">
        <f t="shared" si="38"/>
        <v>327350.40000000008</v>
      </c>
      <c r="H52" s="325">
        <f t="shared" si="38"/>
        <v>334706.09999999998</v>
      </c>
      <c r="I52" s="325">
        <f t="shared" si="38"/>
        <v>339420.3</v>
      </c>
      <c r="J52" s="325">
        <f t="shared" si="38"/>
        <v>307589.19999999995</v>
      </c>
      <c r="K52" s="325">
        <f t="shared" si="38"/>
        <v>308742.69999999995</v>
      </c>
      <c r="L52" s="325">
        <f t="shared" si="38"/>
        <v>309941.60000000003</v>
      </c>
      <c r="M52" s="325">
        <f t="shared" si="38"/>
        <v>310778.5</v>
      </c>
      <c r="N52" s="325">
        <f t="shared" ref="N52:R52" si="39">SUM(N54:N60)</f>
        <v>320525.39999999997</v>
      </c>
      <c r="O52" s="325">
        <f t="shared" si="39"/>
        <v>321908.59999999998</v>
      </c>
      <c r="P52" s="325">
        <f t="shared" si="39"/>
        <v>321843.5</v>
      </c>
      <c r="Q52" s="325">
        <f t="shared" si="39"/>
        <v>320855.3</v>
      </c>
      <c r="R52" s="325">
        <f t="shared" si="39"/>
        <v>320737.5</v>
      </c>
      <c r="S52" s="325">
        <f t="shared" ref="S52:AF52" si="40">SUM(S54:S60)</f>
        <v>322280.10000000003</v>
      </c>
      <c r="T52" s="325">
        <f t="shared" ref="T52:AE52" si="41">SUM(T54:T60)</f>
        <v>322014.59999999992</v>
      </c>
      <c r="U52" s="325">
        <f t="shared" si="41"/>
        <v>325507.80000000005</v>
      </c>
      <c r="V52" s="325">
        <f t="shared" si="41"/>
        <v>326886.69999999995</v>
      </c>
      <c r="W52" s="325">
        <f t="shared" si="41"/>
        <v>329672.39999999997</v>
      </c>
      <c r="X52" s="325">
        <f t="shared" si="41"/>
        <v>330633.3</v>
      </c>
      <c r="Y52" s="325">
        <f t="shared" si="41"/>
        <v>330670.09999999992</v>
      </c>
      <c r="Z52" s="325">
        <f t="shared" si="41"/>
        <v>332975</v>
      </c>
      <c r="AA52" s="325">
        <f t="shared" si="41"/>
        <v>332328.89999999997</v>
      </c>
      <c r="AB52" s="325">
        <f t="shared" si="41"/>
        <v>332288.7</v>
      </c>
      <c r="AC52" s="325">
        <f t="shared" si="41"/>
        <v>332989.60000000003</v>
      </c>
      <c r="AD52" s="325">
        <f t="shared" si="41"/>
        <v>335909.7</v>
      </c>
      <c r="AE52" s="325">
        <f t="shared" si="41"/>
        <v>338563.59999999992</v>
      </c>
      <c r="AF52" s="325">
        <f t="shared" si="40"/>
        <v>340939.60000000003</v>
      </c>
      <c r="AG52" s="327">
        <f>SUM(AG54:AG60)</f>
        <v>0.99999999999999989</v>
      </c>
    </row>
    <row r="53" spans="2:33" x14ac:dyDescent="0.25">
      <c r="B53" s="357" t="s">
        <v>59</v>
      </c>
      <c r="C53" s="53"/>
      <c r="D53" s="53"/>
      <c r="E53" s="53"/>
      <c r="F53" s="53"/>
      <c r="G53" s="53"/>
      <c r="H53" s="53"/>
      <c r="I53" s="53"/>
      <c r="J53" s="53"/>
      <c r="K53" s="53"/>
      <c r="L53" s="53"/>
      <c r="M53" s="53"/>
      <c r="N53" s="53"/>
      <c r="O53" s="53"/>
      <c r="P53" s="53"/>
      <c r="Q53" s="53"/>
      <c r="R53" s="53"/>
      <c r="S53" s="53"/>
      <c r="T53" s="53"/>
      <c r="U53" s="53"/>
      <c r="V53" s="53"/>
      <c r="W53" s="53"/>
      <c r="X53" s="53"/>
      <c r="Y53" s="53"/>
      <c r="Z53" s="53"/>
      <c r="AA53" s="53"/>
      <c r="AB53" s="53"/>
      <c r="AC53" s="53"/>
      <c r="AD53" s="53"/>
      <c r="AE53" s="53"/>
      <c r="AF53" s="53"/>
      <c r="AG53" s="53"/>
    </row>
    <row r="54" spans="2:33" ht="14.4" x14ac:dyDescent="0.3">
      <c r="B54" s="84" t="s">
        <v>126</v>
      </c>
      <c r="C54" s="53">
        <f t="shared" ref="C54:N54" si="42">+C16</f>
        <v>58362.8</v>
      </c>
      <c r="D54" s="53">
        <f t="shared" si="42"/>
        <v>54664</v>
      </c>
      <c r="E54" s="53">
        <f t="shared" si="42"/>
        <v>47839.7</v>
      </c>
      <c r="F54" s="53">
        <f t="shared" si="42"/>
        <v>48809.5</v>
      </c>
      <c r="G54" s="53">
        <f t="shared" si="42"/>
        <v>48285.899999999994</v>
      </c>
      <c r="H54" s="53">
        <f t="shared" si="42"/>
        <v>51064</v>
      </c>
      <c r="I54" s="53">
        <f t="shared" si="42"/>
        <v>49104.5</v>
      </c>
      <c r="J54" s="53">
        <f t="shared" si="42"/>
        <v>37395.9</v>
      </c>
      <c r="K54" s="53">
        <f t="shared" si="42"/>
        <v>38682.199999999997</v>
      </c>
      <c r="L54" s="53">
        <f t="shared" si="42"/>
        <v>38586.9</v>
      </c>
      <c r="M54" s="53">
        <f t="shared" si="42"/>
        <v>39617.5</v>
      </c>
      <c r="N54" s="53">
        <f t="shared" si="42"/>
        <v>47129.5</v>
      </c>
      <c r="O54" s="53">
        <f t="shared" ref="O54:P54" si="43">+O16</f>
        <v>48201.1</v>
      </c>
      <c r="P54" s="53">
        <f t="shared" si="43"/>
        <v>47922.9</v>
      </c>
      <c r="Q54" s="53">
        <f t="shared" ref="Q54:R54" si="44">+Q16</f>
        <v>40667.699999999997</v>
      </c>
      <c r="R54" s="53">
        <f t="shared" si="44"/>
        <v>40720.300000000003</v>
      </c>
      <c r="S54" s="53">
        <f t="shared" ref="S54:AF54" si="45">+S16</f>
        <v>40791</v>
      </c>
      <c r="T54" s="53">
        <f t="shared" ref="T54:AE54" si="46">+T16</f>
        <v>39188.400000000001</v>
      </c>
      <c r="U54" s="53">
        <f t="shared" si="46"/>
        <v>40155.600000000006</v>
      </c>
      <c r="V54" s="53">
        <f t="shared" si="46"/>
        <v>39766.699999999997</v>
      </c>
      <c r="W54" s="53">
        <f t="shared" si="46"/>
        <v>39735.899999999994</v>
      </c>
      <c r="X54" s="53">
        <f t="shared" si="46"/>
        <v>40065.300000000003</v>
      </c>
      <c r="Y54" s="53">
        <f t="shared" si="46"/>
        <v>37960.400000000001</v>
      </c>
      <c r="Z54" s="53">
        <f t="shared" si="46"/>
        <v>36856.800000000003</v>
      </c>
      <c r="AA54" s="53">
        <f t="shared" si="46"/>
        <v>35644.1</v>
      </c>
      <c r="AB54" s="53">
        <f t="shared" si="46"/>
        <v>35778.1</v>
      </c>
      <c r="AC54" s="53">
        <f t="shared" si="46"/>
        <v>35860.9</v>
      </c>
      <c r="AD54" s="53">
        <f t="shared" si="46"/>
        <v>36424.799999999996</v>
      </c>
      <c r="AE54" s="53">
        <f t="shared" si="46"/>
        <v>37542.799999999996</v>
      </c>
      <c r="AF54" s="53">
        <f t="shared" si="45"/>
        <v>36824.9</v>
      </c>
      <c r="AG54" s="71">
        <f>+AF54/$AF$52</f>
        <v>0.10801004048810992</v>
      </c>
    </row>
    <row r="55" spans="2:33" ht="14.4" x14ac:dyDescent="0.3">
      <c r="B55" s="84" t="s">
        <v>127</v>
      </c>
      <c r="C55" s="53">
        <f t="shared" ref="C55:N55" si="47">+C21</f>
        <v>21908</v>
      </c>
      <c r="D55" s="53">
        <f t="shared" si="47"/>
        <v>22424</v>
      </c>
      <c r="E55" s="53">
        <f t="shared" si="47"/>
        <v>23433.300000000003</v>
      </c>
      <c r="F55" s="53">
        <f t="shared" si="47"/>
        <v>24252.400000000001</v>
      </c>
      <c r="G55" s="53">
        <f t="shared" si="47"/>
        <v>24444.5</v>
      </c>
      <c r="H55" s="53">
        <f t="shared" si="47"/>
        <v>27204.2</v>
      </c>
      <c r="I55" s="53">
        <f t="shared" si="47"/>
        <v>28331.3</v>
      </c>
      <c r="J55" s="53">
        <f t="shared" si="47"/>
        <v>21528.6</v>
      </c>
      <c r="K55" s="53">
        <f t="shared" si="47"/>
        <v>22608.799999999999</v>
      </c>
      <c r="L55" s="53">
        <f t="shared" si="47"/>
        <v>22863.399999999998</v>
      </c>
      <c r="M55" s="53">
        <f t="shared" si="47"/>
        <v>23790.5</v>
      </c>
      <c r="N55" s="53">
        <f t="shared" si="47"/>
        <v>24451.199999999997</v>
      </c>
      <c r="O55" s="53">
        <f t="shared" ref="O55:P55" si="48">+O21</f>
        <v>24106.5</v>
      </c>
      <c r="P55" s="53">
        <f t="shared" si="48"/>
        <v>24043.5</v>
      </c>
      <c r="Q55" s="53">
        <f t="shared" ref="Q55:R55" si="49">+Q21</f>
        <v>30109.5</v>
      </c>
      <c r="R55" s="53">
        <f t="shared" si="49"/>
        <v>29588.3</v>
      </c>
      <c r="S55" s="53">
        <f t="shared" ref="S55:AF55" si="50">+S21</f>
        <v>32190.400000000001</v>
      </c>
      <c r="T55" s="53">
        <f t="shared" ref="T55:AE55" si="51">+T21</f>
        <v>32613.5</v>
      </c>
      <c r="U55" s="53">
        <f t="shared" si="51"/>
        <v>36710</v>
      </c>
      <c r="V55" s="53">
        <f t="shared" si="51"/>
        <v>38013.9</v>
      </c>
      <c r="W55" s="53">
        <f t="shared" si="51"/>
        <v>39360.699999999997</v>
      </c>
      <c r="X55" s="53">
        <f t="shared" si="51"/>
        <v>39917.199999999997</v>
      </c>
      <c r="Y55" s="53">
        <f t="shared" si="51"/>
        <v>40634.699999999997</v>
      </c>
      <c r="Z55" s="53">
        <f t="shared" si="51"/>
        <v>42121.9</v>
      </c>
      <c r="AA55" s="53">
        <f t="shared" si="51"/>
        <v>43033.700000000004</v>
      </c>
      <c r="AB55" s="53">
        <f t="shared" si="51"/>
        <v>43055</v>
      </c>
      <c r="AC55" s="53">
        <f t="shared" si="51"/>
        <v>44702.6</v>
      </c>
      <c r="AD55" s="53">
        <f t="shared" si="51"/>
        <v>46362</v>
      </c>
      <c r="AE55" s="53">
        <f t="shared" si="51"/>
        <v>47626.9</v>
      </c>
      <c r="AF55" s="53">
        <f t="shared" si="50"/>
        <v>51605.7</v>
      </c>
      <c r="AG55" s="71">
        <f t="shared" ref="AG55:AG60" si="52">+AF55/$AF$52</f>
        <v>0.15136317400501437</v>
      </c>
    </row>
    <row r="56" spans="2:33" ht="14.4" x14ac:dyDescent="0.3">
      <c r="B56" s="84" t="s">
        <v>128</v>
      </c>
      <c r="C56" s="53">
        <f t="shared" ref="C56:N56" si="53">+C27</f>
        <v>200554.2</v>
      </c>
      <c r="D56" s="53">
        <f t="shared" si="53"/>
        <v>202681.7</v>
      </c>
      <c r="E56" s="53">
        <f t="shared" si="53"/>
        <v>199729.3</v>
      </c>
      <c r="F56" s="53">
        <f t="shared" si="53"/>
        <v>196602</v>
      </c>
      <c r="G56" s="53">
        <f t="shared" si="53"/>
        <v>194053.5</v>
      </c>
      <c r="H56" s="53">
        <f t="shared" si="53"/>
        <v>195133.8</v>
      </c>
      <c r="I56" s="53">
        <f t="shared" si="53"/>
        <v>195882.19999999998</v>
      </c>
      <c r="J56" s="53">
        <f t="shared" si="53"/>
        <v>183254.39999999999</v>
      </c>
      <c r="K56" s="53">
        <f t="shared" si="53"/>
        <v>182387.7</v>
      </c>
      <c r="L56" s="53">
        <f t="shared" si="53"/>
        <v>182420.5</v>
      </c>
      <c r="M56" s="53">
        <f t="shared" si="53"/>
        <v>181690.6</v>
      </c>
      <c r="N56" s="53">
        <f t="shared" si="53"/>
        <v>182562.69999999998</v>
      </c>
      <c r="O56" s="53">
        <f t="shared" ref="O56:P56" si="54">+O27</f>
        <v>183612.4</v>
      </c>
      <c r="P56" s="53">
        <f t="shared" si="54"/>
        <v>184126.4</v>
      </c>
      <c r="Q56" s="53">
        <f t="shared" ref="Q56:R56" si="55">+Q27</f>
        <v>184600.09999999998</v>
      </c>
      <c r="R56" s="53">
        <f t="shared" si="55"/>
        <v>185011</v>
      </c>
      <c r="S56" s="53">
        <f t="shared" ref="S56:AF56" si="56">+S27</f>
        <v>183308.79999999999</v>
      </c>
      <c r="T56" s="53">
        <f t="shared" ref="T56:AE56" si="57">+T27</f>
        <v>183860.09999999998</v>
      </c>
      <c r="U56" s="53">
        <f t="shared" si="57"/>
        <v>180039</v>
      </c>
      <c r="V56" s="53">
        <f t="shared" si="57"/>
        <v>180000.5</v>
      </c>
      <c r="W56" s="53">
        <f t="shared" si="57"/>
        <v>197545.2</v>
      </c>
      <c r="X56" s="53">
        <f t="shared" si="57"/>
        <v>197525.1</v>
      </c>
      <c r="Y56" s="53">
        <f t="shared" si="57"/>
        <v>198086</v>
      </c>
      <c r="Z56" s="53">
        <f t="shared" si="57"/>
        <v>199581.8</v>
      </c>
      <c r="AA56" s="53">
        <f t="shared" si="57"/>
        <v>199265.09999999998</v>
      </c>
      <c r="AB56" s="53">
        <f t="shared" si="57"/>
        <v>199166.5</v>
      </c>
      <c r="AC56" s="53">
        <f t="shared" si="57"/>
        <v>199081.7</v>
      </c>
      <c r="AD56" s="53">
        <f t="shared" si="57"/>
        <v>198981.4</v>
      </c>
      <c r="AE56" s="53">
        <f t="shared" si="57"/>
        <v>198960.6</v>
      </c>
      <c r="AF56" s="53">
        <f t="shared" si="56"/>
        <v>198945.5</v>
      </c>
      <c r="AG56" s="71">
        <f t="shared" si="52"/>
        <v>0.58352124540534445</v>
      </c>
    </row>
    <row r="57" spans="2:33" ht="14.4" x14ac:dyDescent="0.3">
      <c r="B57" s="84" t="s">
        <v>129</v>
      </c>
      <c r="C57" s="53">
        <f t="shared" ref="C57:N57" si="58">+C32</f>
        <v>21808.1</v>
      </c>
      <c r="D57" s="53">
        <f t="shared" si="58"/>
        <v>21767.9</v>
      </c>
      <c r="E57" s="53">
        <f t="shared" si="58"/>
        <v>21463</v>
      </c>
      <c r="F57" s="53">
        <f t="shared" si="58"/>
        <v>21479.9</v>
      </c>
      <c r="G57" s="53">
        <f t="shared" si="58"/>
        <v>20650.199999999997</v>
      </c>
      <c r="H57" s="53">
        <f t="shared" si="58"/>
        <v>21020</v>
      </c>
      <c r="I57" s="53">
        <f t="shared" si="58"/>
        <v>20550.800000000003</v>
      </c>
      <c r="J57" s="53">
        <f t="shared" si="58"/>
        <v>20382.2</v>
      </c>
      <c r="K57" s="53">
        <f t="shared" si="58"/>
        <v>20211.099999999999</v>
      </c>
      <c r="L57" s="53">
        <f t="shared" si="58"/>
        <v>20696.400000000001</v>
      </c>
      <c r="M57" s="53">
        <f t="shared" si="58"/>
        <v>20527.900000000001</v>
      </c>
      <c r="N57" s="53">
        <f t="shared" si="58"/>
        <v>20891.400000000001</v>
      </c>
      <c r="O57" s="53">
        <f t="shared" ref="O57:P57" si="59">+O32</f>
        <v>20674.8</v>
      </c>
      <c r="P57" s="53">
        <f t="shared" si="59"/>
        <v>20551.2</v>
      </c>
      <c r="Q57" s="53">
        <f t="shared" ref="Q57:R57" si="60">+Q32</f>
        <v>20544.5</v>
      </c>
      <c r="R57" s="53">
        <f t="shared" si="60"/>
        <v>20425.800000000003</v>
      </c>
      <c r="S57" s="53">
        <f t="shared" ref="S57:AF57" si="61">+S32</f>
        <v>20771.8</v>
      </c>
      <c r="T57" s="53">
        <f t="shared" ref="T57:AE57" si="62">+T32</f>
        <v>21007.499999999996</v>
      </c>
      <c r="U57" s="53">
        <f t="shared" si="62"/>
        <v>22024.9</v>
      </c>
      <c r="V57" s="53">
        <f t="shared" si="62"/>
        <v>22335.4</v>
      </c>
      <c r="W57" s="53">
        <f t="shared" si="62"/>
        <v>7057.3</v>
      </c>
      <c r="X57" s="53">
        <f t="shared" si="62"/>
        <v>7019.8</v>
      </c>
      <c r="Y57" s="53">
        <f t="shared" si="62"/>
        <v>7193.7999999999993</v>
      </c>
      <c r="Z57" s="53">
        <f t="shared" si="62"/>
        <v>7373.3</v>
      </c>
      <c r="AA57" s="53">
        <f t="shared" si="62"/>
        <v>7341.4999999999991</v>
      </c>
      <c r="AB57" s="53">
        <f t="shared" si="62"/>
        <v>7308.4000000000005</v>
      </c>
      <c r="AC57" s="53">
        <f t="shared" si="62"/>
        <v>7101.4000000000005</v>
      </c>
      <c r="AD57" s="53">
        <f t="shared" si="62"/>
        <v>7287.7000000000007</v>
      </c>
      <c r="AE57" s="53">
        <f t="shared" si="62"/>
        <v>7315.8</v>
      </c>
      <c r="AF57" s="53">
        <f t="shared" si="61"/>
        <v>7082.2000000000007</v>
      </c>
      <c r="AG57" s="71">
        <f t="shared" si="52"/>
        <v>2.0772594324625242E-2</v>
      </c>
    </row>
    <row r="58" spans="2:33" ht="14.4" x14ac:dyDescent="0.3">
      <c r="B58" s="84" t="s">
        <v>130</v>
      </c>
      <c r="C58" s="53">
        <f t="shared" ref="C58:N58" si="63">+C37</f>
        <v>1117.7</v>
      </c>
      <c r="D58" s="53">
        <f t="shared" si="63"/>
        <v>1095.9000000000001</v>
      </c>
      <c r="E58" s="53">
        <f t="shared" si="63"/>
        <v>1108.5999999999999</v>
      </c>
      <c r="F58" s="53">
        <f t="shared" si="63"/>
        <v>1109.0999999999999</v>
      </c>
      <c r="G58" s="53">
        <f t="shared" si="63"/>
        <v>754.4</v>
      </c>
      <c r="H58" s="53">
        <f t="shared" si="63"/>
        <v>760.8</v>
      </c>
      <c r="I58" s="53">
        <f t="shared" si="63"/>
        <v>754.5</v>
      </c>
      <c r="J58" s="53">
        <f t="shared" si="63"/>
        <v>779.6</v>
      </c>
      <c r="K58" s="53">
        <f t="shared" si="63"/>
        <v>769.1</v>
      </c>
      <c r="L58" s="53">
        <f t="shared" si="63"/>
        <v>769.4</v>
      </c>
      <c r="M58" s="53">
        <f t="shared" si="63"/>
        <v>753.8</v>
      </c>
      <c r="N58" s="53">
        <f t="shared" si="63"/>
        <v>760</v>
      </c>
      <c r="O58" s="53">
        <f t="shared" ref="O58:P58" si="64">+O37</f>
        <v>761.6</v>
      </c>
      <c r="P58" s="53">
        <f t="shared" si="64"/>
        <v>763.8</v>
      </c>
      <c r="Q58" s="53">
        <f t="shared" ref="Q58:R58" si="65">+Q37</f>
        <v>766.5</v>
      </c>
      <c r="R58" s="53">
        <f t="shared" si="65"/>
        <v>769</v>
      </c>
      <c r="S58" s="53">
        <f t="shared" ref="S58:AF58" si="66">+S37</f>
        <v>801.4</v>
      </c>
      <c r="T58" s="53">
        <f t="shared" ref="T58:AE58" si="67">+T37</f>
        <v>800.3</v>
      </c>
      <c r="U58" s="53">
        <f t="shared" si="67"/>
        <v>815.7</v>
      </c>
      <c r="V58" s="53">
        <f t="shared" si="67"/>
        <v>815.6</v>
      </c>
      <c r="W58" s="53">
        <f t="shared" si="67"/>
        <v>819</v>
      </c>
      <c r="X58" s="53">
        <f t="shared" si="67"/>
        <v>825.3</v>
      </c>
      <c r="Y58" s="53">
        <f t="shared" si="67"/>
        <v>822.8</v>
      </c>
      <c r="Z58" s="53">
        <f t="shared" si="67"/>
        <v>831</v>
      </c>
      <c r="AA58" s="53">
        <f t="shared" si="67"/>
        <v>819.6</v>
      </c>
      <c r="AB58" s="53">
        <f t="shared" si="67"/>
        <v>805</v>
      </c>
      <c r="AC58" s="53">
        <f t="shared" si="67"/>
        <v>775</v>
      </c>
      <c r="AD58" s="53">
        <f t="shared" si="67"/>
        <v>785.2</v>
      </c>
      <c r="AE58" s="53">
        <f t="shared" si="67"/>
        <v>778.6</v>
      </c>
      <c r="AF58" s="53">
        <f t="shared" si="66"/>
        <v>726.4</v>
      </c>
      <c r="AG58" s="71">
        <f t="shared" si="52"/>
        <v>2.1305826603891125E-3</v>
      </c>
    </row>
    <row r="59" spans="2:33" ht="14.4" x14ac:dyDescent="0.3">
      <c r="B59" s="84" t="s">
        <v>131</v>
      </c>
      <c r="C59" s="53">
        <f t="shared" ref="C59:N59" si="68">+C40</f>
        <v>28330.7</v>
      </c>
      <c r="D59" s="53">
        <f t="shared" si="68"/>
        <v>28275.200000000001</v>
      </c>
      <c r="E59" s="53">
        <f t="shared" si="68"/>
        <v>28079</v>
      </c>
      <c r="F59" s="53">
        <f t="shared" si="68"/>
        <v>38837.1</v>
      </c>
      <c r="G59" s="53">
        <f t="shared" si="68"/>
        <v>38607</v>
      </c>
      <c r="H59" s="53">
        <f t="shared" si="68"/>
        <v>38955</v>
      </c>
      <c r="I59" s="53">
        <f t="shared" si="68"/>
        <v>44234.8</v>
      </c>
      <c r="J59" s="53">
        <f t="shared" si="68"/>
        <v>43684</v>
      </c>
      <c r="K59" s="53">
        <f t="shared" si="68"/>
        <v>43523.199999999997</v>
      </c>
      <c r="L59" s="53">
        <f t="shared" si="68"/>
        <v>44032.800000000003</v>
      </c>
      <c r="M59" s="53">
        <f t="shared" si="68"/>
        <v>43827.3</v>
      </c>
      <c r="N59" s="53">
        <f t="shared" si="68"/>
        <v>44141.599999999999</v>
      </c>
      <c r="O59" s="53">
        <f t="shared" ref="O59:P59" si="69">+O40</f>
        <v>43953.2</v>
      </c>
      <c r="P59" s="53">
        <f t="shared" si="69"/>
        <v>43838.5</v>
      </c>
      <c r="Q59" s="53">
        <f t="shared" ref="Q59:R59" si="70">+Q40</f>
        <v>43569.3</v>
      </c>
      <c r="R59" s="53">
        <f t="shared" si="70"/>
        <v>43616.3</v>
      </c>
      <c r="S59" s="53">
        <f t="shared" ref="S59:AF59" si="71">+S40</f>
        <v>43795.8</v>
      </c>
      <c r="T59" s="53">
        <f t="shared" ref="T59:AE59" si="72">+T40</f>
        <v>43915.5</v>
      </c>
      <c r="U59" s="53">
        <f t="shared" si="72"/>
        <v>45106.9</v>
      </c>
      <c r="V59" s="53">
        <f t="shared" si="72"/>
        <v>45292.5</v>
      </c>
      <c r="W59" s="53">
        <f t="shared" si="72"/>
        <v>44935.5</v>
      </c>
      <c r="X59" s="53">
        <f t="shared" si="72"/>
        <v>45061.7</v>
      </c>
      <c r="Y59" s="53">
        <f t="shared" si="72"/>
        <v>45746.3</v>
      </c>
      <c r="Z59" s="53">
        <f t="shared" si="72"/>
        <v>45976</v>
      </c>
      <c r="AA59" s="53">
        <f t="shared" si="72"/>
        <v>45989.2</v>
      </c>
      <c r="AB59" s="53">
        <f t="shared" si="72"/>
        <v>45942.9</v>
      </c>
      <c r="AC59" s="53">
        <f t="shared" si="72"/>
        <v>45239.6</v>
      </c>
      <c r="AD59" s="53">
        <f t="shared" si="72"/>
        <v>45836.7</v>
      </c>
      <c r="AE59" s="53">
        <f t="shared" si="72"/>
        <v>46114.8</v>
      </c>
      <c r="AF59" s="53">
        <f t="shared" si="71"/>
        <v>45528.5</v>
      </c>
      <c r="AG59" s="71">
        <f t="shared" si="52"/>
        <v>0.13353831587765105</v>
      </c>
    </row>
    <row r="60" spans="2:33" ht="14.4" x14ac:dyDescent="0.3">
      <c r="B60" s="84" t="s">
        <v>354</v>
      </c>
      <c r="C60" s="53">
        <f t="shared" ref="C60:N60" si="73">+C43</f>
        <v>665.1</v>
      </c>
      <c r="D60" s="53">
        <f t="shared" si="73"/>
        <v>662.5</v>
      </c>
      <c r="E60" s="53">
        <f t="shared" si="73"/>
        <v>664.4</v>
      </c>
      <c r="F60" s="53">
        <f t="shared" si="73"/>
        <v>651.1</v>
      </c>
      <c r="G60" s="53">
        <f t="shared" si="73"/>
        <v>554.9</v>
      </c>
      <c r="H60" s="53">
        <f t="shared" si="73"/>
        <v>568.29999999999995</v>
      </c>
      <c r="I60" s="53">
        <f t="shared" si="73"/>
        <v>562.20000000000005</v>
      </c>
      <c r="J60" s="53">
        <f t="shared" si="73"/>
        <v>564.5</v>
      </c>
      <c r="K60" s="53">
        <f t="shared" si="73"/>
        <v>560.6</v>
      </c>
      <c r="L60" s="53">
        <f t="shared" si="73"/>
        <v>572.20000000000005</v>
      </c>
      <c r="M60" s="53">
        <f t="shared" si="73"/>
        <v>570.9</v>
      </c>
      <c r="N60" s="53">
        <f t="shared" si="73"/>
        <v>589</v>
      </c>
      <c r="O60" s="53">
        <f t="shared" ref="O60:P60" si="74">+O43</f>
        <v>599</v>
      </c>
      <c r="P60" s="53">
        <f t="shared" si="74"/>
        <v>597.20000000000005</v>
      </c>
      <c r="Q60" s="53">
        <f t="shared" ref="Q60:R60" si="75">+Q43</f>
        <v>597.70000000000005</v>
      </c>
      <c r="R60" s="53">
        <f t="shared" si="75"/>
        <v>606.79999999999995</v>
      </c>
      <c r="S60" s="53">
        <f t="shared" ref="S60:AF60" si="76">+S43</f>
        <v>620.9</v>
      </c>
      <c r="T60" s="53">
        <f t="shared" ref="T60:AE60" si="77">+T43</f>
        <v>629.29999999999995</v>
      </c>
      <c r="U60" s="53">
        <f t="shared" si="77"/>
        <v>655.7</v>
      </c>
      <c r="V60" s="53">
        <f t="shared" si="77"/>
        <v>662.1</v>
      </c>
      <c r="W60" s="53">
        <f t="shared" si="77"/>
        <v>218.8</v>
      </c>
      <c r="X60" s="53">
        <f t="shared" si="77"/>
        <v>218.9</v>
      </c>
      <c r="Y60" s="53">
        <f t="shared" si="77"/>
        <v>226.1</v>
      </c>
      <c r="Z60" s="53">
        <f t="shared" si="77"/>
        <v>234.2</v>
      </c>
      <c r="AA60" s="53">
        <f t="shared" si="77"/>
        <v>235.7</v>
      </c>
      <c r="AB60" s="53">
        <f t="shared" si="77"/>
        <v>232.8</v>
      </c>
      <c r="AC60" s="53">
        <f t="shared" si="77"/>
        <v>228.4</v>
      </c>
      <c r="AD60" s="53">
        <f t="shared" si="77"/>
        <v>231.9</v>
      </c>
      <c r="AE60" s="53">
        <f t="shared" si="77"/>
        <v>224.1</v>
      </c>
      <c r="AF60" s="53">
        <f t="shared" si="76"/>
        <v>226.39999999999998</v>
      </c>
      <c r="AG60" s="71">
        <f t="shared" si="52"/>
        <v>6.6404723886576969E-4</v>
      </c>
    </row>
    <row r="61" spans="2:33" ht="14.4" thickBot="1" x14ac:dyDescent="0.3">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row>
    <row r="62" spans="2:33" ht="13.8" thickTop="1" x14ac:dyDescent="0.25"/>
    <row r="63" spans="2:33" x14ac:dyDescent="0.25">
      <c r="C63" s="83"/>
      <c r="D63" s="83"/>
      <c r="E63" s="83"/>
      <c r="F63" s="83"/>
      <c r="G63" s="83"/>
      <c r="H63" s="83"/>
      <c r="I63" s="83"/>
      <c r="J63" s="83"/>
      <c r="K63" s="83"/>
      <c r="L63" s="83"/>
      <c r="M63" s="83"/>
      <c r="N63" s="83"/>
      <c r="O63" s="83"/>
      <c r="P63" s="83"/>
      <c r="Q63" s="83"/>
      <c r="R63" s="83"/>
      <c r="S63" s="83"/>
      <c r="T63" s="83"/>
      <c r="U63" s="83"/>
      <c r="V63" s="83"/>
      <c r="W63" s="83"/>
      <c r="X63" s="83"/>
      <c r="Y63" s="83"/>
      <c r="Z63" s="83"/>
      <c r="AA63" s="83"/>
      <c r="AB63" s="83"/>
      <c r="AC63" s="83"/>
      <c r="AD63" s="83"/>
      <c r="AE63" s="83"/>
      <c r="AF63" s="83"/>
    </row>
    <row r="64" spans="2:33" ht="13.8" x14ac:dyDescent="0.25">
      <c r="B64" s="384" t="s">
        <v>68</v>
      </c>
      <c r="C64" s="384"/>
      <c r="D64" s="384"/>
      <c r="E64" s="384"/>
      <c r="F64" s="384"/>
      <c r="G64" s="384"/>
      <c r="H64" s="384"/>
      <c r="I64" s="384"/>
      <c r="J64" s="384"/>
      <c r="K64" s="384"/>
      <c r="L64" s="384"/>
      <c r="M64" s="384"/>
      <c r="N64" s="384"/>
      <c r="O64" s="384"/>
      <c r="P64" s="384"/>
      <c r="Q64" s="384"/>
      <c r="R64" s="384"/>
      <c r="S64" s="384"/>
      <c r="T64" s="384"/>
      <c r="U64" s="384"/>
      <c r="V64" s="384"/>
      <c r="W64" s="384"/>
      <c r="X64" s="384"/>
      <c r="Y64" s="384"/>
      <c r="Z64" s="384"/>
      <c r="AA64" s="384"/>
      <c r="AB64" s="384"/>
      <c r="AC64" s="384"/>
      <c r="AD64" s="384"/>
      <c r="AE64" s="384"/>
      <c r="AF64" s="384"/>
      <c r="AG64" s="384"/>
    </row>
    <row r="65" spans="2:34" ht="13.8" thickBot="1" x14ac:dyDescent="0.3">
      <c r="D65" s="66"/>
    </row>
    <row r="66" spans="2:34" ht="17.399999999999999" thickTop="1" x14ac:dyDescent="0.3">
      <c r="B66" s="52"/>
      <c r="C66" s="231">
        <f>+C51</f>
        <v>43466</v>
      </c>
      <c r="D66" s="231">
        <f t="shared" ref="D66:AF66" si="78">+D51</f>
        <v>43497</v>
      </c>
      <c r="E66" s="231">
        <f t="shared" si="78"/>
        <v>43525</v>
      </c>
      <c r="F66" s="231">
        <f t="shared" si="78"/>
        <v>43556</v>
      </c>
      <c r="G66" s="231">
        <f t="shared" si="78"/>
        <v>43586</v>
      </c>
      <c r="H66" s="231">
        <f t="shared" si="78"/>
        <v>43617</v>
      </c>
      <c r="I66" s="231">
        <f t="shared" si="78"/>
        <v>43647</v>
      </c>
      <c r="J66" s="231">
        <f t="shared" si="78"/>
        <v>43678</v>
      </c>
      <c r="K66" s="231">
        <f t="shared" si="78"/>
        <v>43709</v>
      </c>
      <c r="L66" s="231">
        <f t="shared" si="78"/>
        <v>43739</v>
      </c>
      <c r="M66" s="231">
        <f t="shared" si="78"/>
        <v>43770</v>
      </c>
      <c r="N66" s="231">
        <f t="shared" si="78"/>
        <v>43800</v>
      </c>
      <c r="O66" s="231">
        <f t="shared" si="78"/>
        <v>43831</v>
      </c>
      <c r="P66" s="231">
        <f t="shared" ref="P66:W66" si="79">+P51</f>
        <v>43862</v>
      </c>
      <c r="Q66" s="231">
        <f t="shared" si="79"/>
        <v>43891</v>
      </c>
      <c r="R66" s="231">
        <f t="shared" si="79"/>
        <v>43922</v>
      </c>
      <c r="S66" s="231">
        <f t="shared" si="79"/>
        <v>43952</v>
      </c>
      <c r="T66" s="231">
        <f t="shared" si="79"/>
        <v>43983</v>
      </c>
      <c r="U66" s="231">
        <f t="shared" si="79"/>
        <v>44013</v>
      </c>
      <c r="V66" s="231">
        <f t="shared" si="79"/>
        <v>44044</v>
      </c>
      <c r="W66" s="231">
        <f t="shared" si="79"/>
        <v>44075</v>
      </c>
      <c r="X66" s="231">
        <f t="shared" si="78"/>
        <v>44105</v>
      </c>
      <c r="Y66" s="231">
        <f t="shared" ref="Y66:AE66" si="80">+Y51</f>
        <v>44136</v>
      </c>
      <c r="Z66" s="231">
        <f t="shared" si="80"/>
        <v>44166</v>
      </c>
      <c r="AA66" s="231">
        <f t="shared" si="80"/>
        <v>44197</v>
      </c>
      <c r="AB66" s="231">
        <f t="shared" si="80"/>
        <v>44228</v>
      </c>
      <c r="AC66" s="231">
        <f t="shared" si="80"/>
        <v>44256</v>
      </c>
      <c r="AD66" s="231" t="str">
        <f t="shared" si="80"/>
        <v>abr 21 (*)</v>
      </c>
      <c r="AE66" s="231" t="str">
        <f t="shared" si="80"/>
        <v>may 21 (*)</v>
      </c>
      <c r="AF66" s="231" t="str">
        <f t="shared" si="78"/>
        <v>jun 21 (*)</v>
      </c>
      <c r="AG66" s="123" t="s">
        <v>204</v>
      </c>
    </row>
    <row r="67" spans="2:34" ht="15.6" x14ac:dyDescent="0.3">
      <c r="B67" s="342" t="s">
        <v>151</v>
      </c>
      <c r="C67" s="325">
        <f t="shared" ref="C67:M67" si="81">SUM(C69:C71)</f>
        <v>332746.59999999998</v>
      </c>
      <c r="D67" s="325">
        <f t="shared" si="81"/>
        <v>331571.19999999995</v>
      </c>
      <c r="E67" s="325">
        <f t="shared" si="81"/>
        <v>322317.30000000005</v>
      </c>
      <c r="F67" s="325">
        <f t="shared" si="81"/>
        <v>331741.10000000003</v>
      </c>
      <c r="G67" s="325">
        <f t="shared" si="81"/>
        <v>327350.39999999997</v>
      </c>
      <c r="H67" s="325">
        <f t="shared" si="81"/>
        <v>334706.09999999998</v>
      </c>
      <c r="I67" s="325">
        <f t="shared" si="81"/>
        <v>339420.29999999993</v>
      </c>
      <c r="J67" s="325">
        <f t="shared" si="81"/>
        <v>307589.19999999995</v>
      </c>
      <c r="K67" s="325">
        <f t="shared" si="81"/>
        <v>308742.7</v>
      </c>
      <c r="L67" s="325">
        <f t="shared" si="81"/>
        <v>309941.59999999998</v>
      </c>
      <c r="M67" s="325">
        <f t="shared" si="81"/>
        <v>310778.5</v>
      </c>
      <c r="N67" s="325">
        <f t="shared" ref="N67:R67" si="82">SUM(N69:N71)</f>
        <v>320525.40000000002</v>
      </c>
      <c r="O67" s="325">
        <f t="shared" si="82"/>
        <v>321908.59999999998</v>
      </c>
      <c r="P67" s="325">
        <f t="shared" si="82"/>
        <v>321843.5</v>
      </c>
      <c r="Q67" s="325">
        <f t="shared" si="82"/>
        <v>320855.3</v>
      </c>
      <c r="R67" s="325">
        <f t="shared" si="82"/>
        <v>320737.50000000006</v>
      </c>
      <c r="S67" s="325">
        <f t="shared" ref="S67:AF67" si="83">SUM(S69:S71)</f>
        <v>322280.09999999998</v>
      </c>
      <c r="T67" s="325">
        <f t="shared" ref="T67:AE67" si="84">SUM(T69:T71)</f>
        <v>322014.59999999998</v>
      </c>
      <c r="U67" s="325">
        <f t="shared" si="84"/>
        <v>325507.8</v>
      </c>
      <c r="V67" s="325">
        <f t="shared" si="84"/>
        <v>326886.69999999995</v>
      </c>
      <c r="W67" s="325">
        <f t="shared" si="84"/>
        <v>329672.40000000002</v>
      </c>
      <c r="X67" s="325">
        <f t="shared" si="84"/>
        <v>330633.3</v>
      </c>
      <c r="Y67" s="325">
        <f t="shared" si="84"/>
        <v>330670.09999999998</v>
      </c>
      <c r="Z67" s="325">
        <f t="shared" si="84"/>
        <v>332975</v>
      </c>
      <c r="AA67" s="325">
        <f t="shared" si="84"/>
        <v>332328.89999999997</v>
      </c>
      <c r="AB67" s="325">
        <f t="shared" si="84"/>
        <v>332288.7</v>
      </c>
      <c r="AC67" s="325">
        <f t="shared" si="84"/>
        <v>332989.59999999998</v>
      </c>
      <c r="AD67" s="325">
        <f t="shared" si="84"/>
        <v>335909.69999999995</v>
      </c>
      <c r="AE67" s="325">
        <f t="shared" si="84"/>
        <v>338563.6</v>
      </c>
      <c r="AF67" s="325">
        <f t="shared" si="83"/>
        <v>340939.6</v>
      </c>
      <c r="AG67" s="327">
        <f>SUM(AG69:AG71)</f>
        <v>1</v>
      </c>
    </row>
    <row r="68" spans="2:34" x14ac:dyDescent="0.25">
      <c r="B68" s="357" t="s">
        <v>59</v>
      </c>
      <c r="C68" s="53"/>
      <c r="D68" s="53"/>
      <c r="E68" s="53"/>
      <c r="F68" s="53"/>
      <c r="G68" s="53"/>
      <c r="H68" s="53"/>
      <c r="I68" s="53"/>
      <c r="J68" s="53"/>
      <c r="K68" s="53"/>
      <c r="L68" s="53"/>
      <c r="M68" s="53"/>
      <c r="N68" s="53"/>
      <c r="O68" s="53"/>
      <c r="P68" s="53"/>
      <c r="Q68" s="53"/>
      <c r="R68" s="53"/>
      <c r="S68" s="53"/>
      <c r="T68" s="53"/>
      <c r="U68" s="53"/>
      <c r="V68" s="53"/>
      <c r="W68" s="53"/>
      <c r="X68" s="53"/>
      <c r="Y68" s="53"/>
      <c r="Z68" s="53"/>
      <c r="AA68" s="53"/>
      <c r="AB68" s="53"/>
      <c r="AC68" s="53"/>
      <c r="AD68" s="53"/>
      <c r="AE68" s="53"/>
      <c r="AF68" s="53"/>
      <c r="AG68" s="53"/>
    </row>
    <row r="69" spans="2:34" ht="14.4" x14ac:dyDescent="0.3">
      <c r="B69" s="84" t="s">
        <v>132</v>
      </c>
      <c r="C69" s="53">
        <f t="shared" ref="C69" si="85">+C44+C38+C33+C28+C22+C17</f>
        <v>190439.5</v>
      </c>
      <c r="D69" s="53">
        <f t="shared" ref="D69:E69" si="86">+D44+D38+D33+D28+D22+D17</f>
        <v>189357.19999999998</v>
      </c>
      <c r="E69" s="53">
        <f t="shared" si="86"/>
        <v>182758.39999999999</v>
      </c>
      <c r="F69" s="53">
        <f t="shared" ref="F69:O69" si="87">+F44+F38+F33+F28+F22+F17</f>
        <v>182453.90000000002</v>
      </c>
      <c r="G69" s="53">
        <f t="shared" ref="G69:H69" si="88">+G44+G38+G33+G28+G22+G17</f>
        <v>178665.8</v>
      </c>
      <c r="H69" s="53">
        <f t="shared" si="88"/>
        <v>182829.2</v>
      </c>
      <c r="I69" s="53">
        <f t="shared" si="87"/>
        <v>182269.89999999997</v>
      </c>
      <c r="J69" s="53">
        <f t="shared" ref="J69:K69" si="89">+J44+J38+J33+J28+J22+J17</f>
        <v>156907.59999999998</v>
      </c>
      <c r="K69" s="53">
        <f t="shared" si="89"/>
        <v>158110.40000000002</v>
      </c>
      <c r="L69" s="53">
        <f t="shared" si="87"/>
        <v>158060.1</v>
      </c>
      <c r="M69" s="53">
        <f t="shared" ref="M69:N69" si="90">+M44+M38+M33+M28+M22+M17</f>
        <v>158429.69999999998</v>
      </c>
      <c r="N69" s="53">
        <f t="shared" si="90"/>
        <v>158732.6</v>
      </c>
      <c r="O69" s="53">
        <f t="shared" si="87"/>
        <v>157342.39999999999</v>
      </c>
      <c r="P69" s="53">
        <f t="shared" ref="P69" si="91">+P44+P38+P33+P28+P22+P17</f>
        <v>156008.4</v>
      </c>
      <c r="Q69" s="53">
        <f t="shared" ref="Q69:R69" si="92">+Q44+Q38+Q33+Q28+Q22+Q17</f>
        <v>155327</v>
      </c>
      <c r="R69" s="53">
        <f t="shared" si="92"/>
        <v>152577.20000000001</v>
      </c>
      <c r="S69" s="53">
        <f t="shared" ref="S69" si="93">+S44+S38+S33+S28+S22+S17</f>
        <v>155131.09999999998</v>
      </c>
      <c r="T69" s="53">
        <f t="shared" ref="T69" si="94">+T44+T38+T33+T28+T22+T17</f>
        <v>155125.1</v>
      </c>
      <c r="U69" s="53">
        <f t="shared" ref="U69:AA69" si="95">+U44+U38+U33+U28+U22+U17</f>
        <v>159865</v>
      </c>
      <c r="V69" s="53">
        <f t="shared" ref="V69:W69" si="96">+V44+V38+V33+V28+V22+V17</f>
        <v>160045.19999999998</v>
      </c>
      <c r="W69" s="53">
        <f t="shared" si="96"/>
        <v>165087.79999999999</v>
      </c>
      <c r="X69" s="53">
        <f t="shared" si="95"/>
        <v>167969.1</v>
      </c>
      <c r="Y69" s="53">
        <f t="shared" ref="Y69:Z69" si="97">+Y44+Y38+Y33+Y28+Y22+Y17</f>
        <v>169690.8</v>
      </c>
      <c r="Z69" s="53">
        <f t="shared" si="97"/>
        <v>172016.3</v>
      </c>
      <c r="AA69" s="53">
        <f t="shared" si="95"/>
        <v>172332.79999999999</v>
      </c>
      <c r="AB69" s="53">
        <f t="shared" ref="AB69:AC69" si="98">+AB44+AB38+AB33+AB28+AB22+AB17</f>
        <v>173611.2</v>
      </c>
      <c r="AC69" s="53">
        <f t="shared" si="98"/>
        <v>174189.1</v>
      </c>
      <c r="AD69" s="53">
        <f t="shared" ref="AD69:AF69" si="99">+AD44+AD38+AD33+AD28+AD22+AD17</f>
        <v>174442.69999999998</v>
      </c>
      <c r="AE69" s="53">
        <f t="shared" ref="AE69" si="100">+AE44+AE38+AE33+AE28+AE22+AE17</f>
        <v>176862.19999999998</v>
      </c>
      <c r="AF69" s="53">
        <f t="shared" si="99"/>
        <v>177580.59999999998</v>
      </c>
      <c r="AG69" s="71">
        <f>ROUND(+AF69/$AF$67,4)-AH69</f>
        <v>0.52080000000000004</v>
      </c>
      <c r="AH69" s="68">
        <v>1E-4</v>
      </c>
    </row>
    <row r="70" spans="2:34" ht="14.4" x14ac:dyDescent="0.3">
      <c r="B70" s="84" t="s">
        <v>133</v>
      </c>
      <c r="C70" s="53">
        <f t="shared" ref="C70:AF70" si="101">+C29+C23+C18+C34+C45</f>
        <v>37059.300000000003</v>
      </c>
      <c r="D70" s="53">
        <f t="shared" si="101"/>
        <v>36546.5</v>
      </c>
      <c r="E70" s="53">
        <f t="shared" si="101"/>
        <v>36310.300000000003</v>
      </c>
      <c r="F70" s="53">
        <f t="shared" si="101"/>
        <v>35402.500000000007</v>
      </c>
      <c r="G70" s="53">
        <f t="shared" si="101"/>
        <v>34510.9</v>
      </c>
      <c r="H70" s="53">
        <f t="shared" si="101"/>
        <v>36118.400000000001</v>
      </c>
      <c r="I70" s="53">
        <f t="shared" si="101"/>
        <v>36432.800000000003</v>
      </c>
      <c r="J70" s="53">
        <f t="shared" si="101"/>
        <v>32843.599999999999</v>
      </c>
      <c r="K70" s="53">
        <f t="shared" si="101"/>
        <v>32115.1</v>
      </c>
      <c r="L70" s="53">
        <f t="shared" si="101"/>
        <v>32783.699999999997</v>
      </c>
      <c r="M70" s="53">
        <f t="shared" si="101"/>
        <v>33036.800000000003</v>
      </c>
      <c r="N70" s="53">
        <f t="shared" si="101"/>
        <v>39630</v>
      </c>
      <c r="O70" s="53">
        <f t="shared" si="101"/>
        <v>39397.299999999996</v>
      </c>
      <c r="P70" s="53">
        <f t="shared" si="101"/>
        <v>40250</v>
      </c>
      <c r="Q70" s="53">
        <f t="shared" si="101"/>
        <v>40559.600000000006</v>
      </c>
      <c r="R70" s="53">
        <f t="shared" si="101"/>
        <v>43737.200000000004</v>
      </c>
      <c r="S70" s="53">
        <f t="shared" si="101"/>
        <v>42484.799999999996</v>
      </c>
      <c r="T70" s="53">
        <f t="shared" si="101"/>
        <v>43122.400000000001</v>
      </c>
      <c r="U70" s="53">
        <f t="shared" si="101"/>
        <v>41335.899999999994</v>
      </c>
      <c r="V70" s="53">
        <f t="shared" si="101"/>
        <v>43870.9</v>
      </c>
      <c r="W70" s="53">
        <f t="shared" si="101"/>
        <v>42370.2</v>
      </c>
      <c r="X70" s="53">
        <f t="shared" si="101"/>
        <v>40420.699999999997</v>
      </c>
      <c r="Y70" s="53">
        <f t="shared" si="101"/>
        <v>37428.200000000004</v>
      </c>
      <c r="Z70" s="53">
        <f t="shared" si="101"/>
        <v>35791</v>
      </c>
      <c r="AA70" s="53">
        <f t="shared" si="101"/>
        <v>34556.399999999994</v>
      </c>
      <c r="AB70" s="53">
        <f t="shared" si="101"/>
        <v>32215.199999999997</v>
      </c>
      <c r="AC70" s="53">
        <f t="shared" si="101"/>
        <v>33337.199999999997</v>
      </c>
      <c r="AD70" s="53">
        <f t="shared" ref="AD70:AE70" si="102">+AD29+AD23+AD18+AD34+AD45</f>
        <v>35509.300000000003</v>
      </c>
      <c r="AE70" s="53">
        <f t="shared" si="102"/>
        <v>35575.9</v>
      </c>
      <c r="AF70" s="53">
        <f t="shared" si="101"/>
        <v>38816.1</v>
      </c>
      <c r="AG70" s="71">
        <f t="shared" ref="AG70:AG71" si="103">ROUND(+AF70/$AF$67,4)</f>
        <v>0.1139</v>
      </c>
    </row>
    <row r="71" spans="2:34" ht="14.4" x14ac:dyDescent="0.3">
      <c r="B71" s="84" t="s">
        <v>134</v>
      </c>
      <c r="C71" s="53">
        <f t="shared" ref="C71" si="104">+C41+C35+C30+C19</f>
        <v>105247.8</v>
      </c>
      <c r="D71" s="53">
        <f t="shared" ref="D71:E71" si="105">+D41+D35+D30+D19</f>
        <v>105667.5</v>
      </c>
      <c r="E71" s="53">
        <f t="shared" si="105"/>
        <v>103248.6</v>
      </c>
      <c r="F71" s="53">
        <f t="shared" ref="F71:O71" si="106">+F41+F35+F30+F19</f>
        <v>113884.7</v>
      </c>
      <c r="G71" s="53">
        <f t="shared" ref="G71:H71" si="107">+G41+G35+G30+G19</f>
        <v>114173.7</v>
      </c>
      <c r="H71" s="53">
        <f t="shared" si="107"/>
        <v>115758.5</v>
      </c>
      <c r="I71" s="53">
        <f t="shared" si="106"/>
        <v>120717.6</v>
      </c>
      <c r="J71" s="53">
        <f t="shared" ref="J71:K71" si="108">+J41+J35+J30+J19</f>
        <v>117837.99999999999</v>
      </c>
      <c r="K71" s="53">
        <f t="shared" si="108"/>
        <v>118517.19999999998</v>
      </c>
      <c r="L71" s="53">
        <f t="shared" si="106"/>
        <v>119097.8</v>
      </c>
      <c r="M71" s="53">
        <f t="shared" ref="M71:N71" si="109">+M41+M35+M30+M19</f>
        <v>119312.00000000001</v>
      </c>
      <c r="N71" s="53">
        <f t="shared" si="109"/>
        <v>122162.79999999999</v>
      </c>
      <c r="O71" s="53">
        <f t="shared" si="106"/>
        <v>125168.9</v>
      </c>
      <c r="P71" s="53">
        <f t="shared" ref="P71" si="110">+P41+P35+P30+P19</f>
        <v>125585.1</v>
      </c>
      <c r="Q71" s="53">
        <f t="shared" ref="Q71:R71" si="111">+Q41+Q35+Q30+Q19</f>
        <v>124968.7</v>
      </c>
      <c r="R71" s="53">
        <f t="shared" si="111"/>
        <v>124423.10000000002</v>
      </c>
      <c r="S71" s="53">
        <f t="shared" ref="S71" si="112">+S41+S35+S30+S19</f>
        <v>124664.2</v>
      </c>
      <c r="T71" s="53">
        <f t="shared" ref="T71" si="113">+T41+T35+T30+T19</f>
        <v>123767.1</v>
      </c>
      <c r="U71" s="53">
        <f t="shared" ref="U71:X71" si="114">+U41+U35+U30+U19</f>
        <v>124306.90000000001</v>
      </c>
      <c r="V71" s="53">
        <f t="shared" ref="V71:W71" si="115">+V41+V35+V30+V19</f>
        <v>122970.59999999999</v>
      </c>
      <c r="W71" s="53">
        <f t="shared" si="115"/>
        <v>122214.40000000001</v>
      </c>
      <c r="X71" s="53">
        <f t="shared" si="114"/>
        <v>122243.5</v>
      </c>
      <c r="Y71" s="53">
        <f t="shared" ref="Y71:Z71" si="116">+Y41+Y35+Y30+Y19</f>
        <v>123551.1</v>
      </c>
      <c r="Z71" s="53">
        <f t="shared" si="116"/>
        <v>125167.70000000001</v>
      </c>
      <c r="AA71" s="53">
        <f t="shared" ref="AA71:AB71" si="117">+AA41+AA35+AA30+AA19</f>
        <v>125439.7</v>
      </c>
      <c r="AB71" s="53">
        <f t="shared" si="117"/>
        <v>126462.3</v>
      </c>
      <c r="AC71" s="53">
        <f t="shared" ref="AC71:AF71" si="118">+AC41+AC35+AC30+AC19</f>
        <v>125463.30000000002</v>
      </c>
      <c r="AD71" s="53">
        <f t="shared" ref="AD71:AE71" si="119">+AD41+AD35+AD30+AD19</f>
        <v>125957.69999999998</v>
      </c>
      <c r="AE71" s="53">
        <f t="shared" si="119"/>
        <v>126125.50000000001</v>
      </c>
      <c r="AF71" s="53">
        <f t="shared" si="118"/>
        <v>124542.90000000001</v>
      </c>
      <c r="AG71" s="71">
        <f t="shared" si="103"/>
        <v>0.36530000000000001</v>
      </c>
    </row>
    <row r="72" spans="2:34" ht="14.4" thickBot="1" x14ac:dyDescent="0.3">
      <c r="B72" s="57"/>
      <c r="C72" s="58"/>
      <c r="D72" s="58"/>
      <c r="E72" s="58"/>
      <c r="F72" s="58"/>
      <c r="G72" s="58"/>
      <c r="H72" s="58"/>
      <c r="I72" s="58"/>
      <c r="J72" s="58"/>
      <c r="K72" s="58"/>
      <c r="L72" s="58"/>
      <c r="M72" s="58"/>
      <c r="N72" s="58"/>
      <c r="O72" s="58"/>
      <c r="P72" s="58"/>
      <c r="Q72" s="58"/>
      <c r="R72" s="58"/>
      <c r="S72" s="58"/>
      <c r="T72" s="58"/>
      <c r="U72" s="58"/>
      <c r="V72" s="58"/>
      <c r="W72" s="58"/>
      <c r="X72" s="58"/>
      <c r="Y72" s="58"/>
      <c r="Z72" s="58"/>
      <c r="AA72" s="58"/>
      <c r="AB72" s="58"/>
      <c r="AC72" s="58"/>
      <c r="AD72" s="58"/>
      <c r="AE72" s="58"/>
      <c r="AF72" s="58"/>
      <c r="AG72" s="58"/>
    </row>
    <row r="73" spans="2:34" ht="13.8" thickTop="1" x14ac:dyDescent="0.25"/>
    <row r="74" spans="2:34" x14ac:dyDescent="0.25">
      <c r="B74" s="118" t="s">
        <v>67</v>
      </c>
      <c r="C74" s="118"/>
      <c r="D74" s="118"/>
      <c r="E74" s="118"/>
      <c r="N74" s="83"/>
      <c r="O74" s="83"/>
      <c r="P74" s="83"/>
      <c r="Q74" s="121"/>
      <c r="R74" s="121"/>
      <c r="S74" s="121"/>
      <c r="T74" s="121"/>
      <c r="U74" s="121"/>
      <c r="V74" s="121"/>
      <c r="W74" s="121"/>
      <c r="X74" s="121"/>
      <c r="Y74" s="121"/>
      <c r="Z74" s="121"/>
      <c r="AA74" s="121"/>
      <c r="AB74" s="121"/>
      <c r="AC74" s="121"/>
      <c r="AD74" s="121"/>
      <c r="AE74" s="121"/>
      <c r="AF74" s="121"/>
    </row>
    <row r="75" spans="2:34" x14ac:dyDescent="0.25">
      <c r="B75" s="385" t="s">
        <v>117</v>
      </c>
      <c r="C75" s="385"/>
      <c r="D75" s="385"/>
      <c r="E75" s="385"/>
      <c r="F75" s="385"/>
      <c r="G75" s="385"/>
      <c r="H75" s="385"/>
      <c r="I75" s="385"/>
      <c r="J75" s="385"/>
      <c r="K75" s="385"/>
      <c r="L75" s="385"/>
      <c r="M75" s="385"/>
      <c r="N75" s="385"/>
      <c r="O75" s="385"/>
      <c r="P75" s="385"/>
      <c r="Q75" s="385"/>
      <c r="R75" s="385"/>
      <c r="S75" s="385"/>
      <c r="T75" s="385"/>
      <c r="U75" s="385"/>
      <c r="V75" s="385"/>
      <c r="W75" s="385"/>
      <c r="X75" s="385"/>
      <c r="Y75" s="385"/>
      <c r="Z75" s="385"/>
      <c r="AA75" s="385"/>
      <c r="AB75" s="385"/>
      <c r="AC75" s="385"/>
      <c r="AD75" s="385"/>
      <c r="AE75" s="385"/>
      <c r="AF75" s="385"/>
      <c r="AG75" s="385"/>
    </row>
    <row r="76" spans="2:34" ht="17.25" customHeight="1" x14ac:dyDescent="0.25">
      <c r="B76" s="214" t="s">
        <v>152</v>
      </c>
      <c r="AG76" s="121"/>
    </row>
    <row r="77" spans="2:34" ht="80.099999999999994" customHeight="1" x14ac:dyDescent="0.25">
      <c r="B77" s="373" t="s">
        <v>210</v>
      </c>
      <c r="C77" s="374"/>
      <c r="D77" s="374"/>
      <c r="E77" s="374"/>
      <c r="F77" s="374"/>
      <c r="G77" s="375"/>
      <c r="H77" s="87"/>
      <c r="I77" s="87"/>
      <c r="J77" s="87"/>
      <c r="AG77" s="121"/>
    </row>
    <row r="78" spans="2:34" ht="71.099999999999994" customHeight="1" x14ac:dyDescent="0.25">
      <c r="B78" s="376" t="s">
        <v>209</v>
      </c>
      <c r="C78" s="377"/>
      <c r="D78" s="377"/>
      <c r="E78" s="377"/>
      <c r="F78" s="377"/>
      <c r="G78" s="378"/>
      <c r="H78" s="121"/>
      <c r="I78" s="121"/>
      <c r="J78" s="121"/>
      <c r="AG78" s="121"/>
    </row>
    <row r="79" spans="2:34" x14ac:dyDescent="0.25">
      <c r="C79" s="83"/>
      <c r="D79" s="83"/>
      <c r="E79" s="83"/>
      <c r="F79" s="83"/>
      <c r="G79" s="83"/>
      <c r="H79" s="83"/>
      <c r="I79" s="83"/>
      <c r="J79" s="83"/>
      <c r="K79" s="83"/>
      <c r="L79" s="83"/>
      <c r="M79" s="83"/>
      <c r="N79" s="83"/>
      <c r="O79" s="83"/>
      <c r="P79" s="83"/>
      <c r="Q79" s="83"/>
      <c r="R79" s="83"/>
      <c r="S79" s="83"/>
      <c r="T79" s="83"/>
      <c r="U79" s="83"/>
      <c r="V79" s="83"/>
      <c r="W79" s="83"/>
      <c r="X79" s="83"/>
      <c r="Y79" s="83"/>
      <c r="Z79" s="83"/>
      <c r="AA79" s="83"/>
      <c r="AB79" s="83"/>
      <c r="AC79" s="83"/>
      <c r="AD79" s="83"/>
      <c r="AE79" s="83"/>
      <c r="AF79" s="83"/>
      <c r="AG79" s="121"/>
    </row>
    <row r="80" spans="2:34" x14ac:dyDescent="0.25">
      <c r="C80" s="121"/>
      <c r="D80" s="121"/>
      <c r="E80" s="121"/>
      <c r="F80" s="121"/>
      <c r="G80" s="121"/>
      <c r="H80" s="121"/>
      <c r="I80" s="121"/>
      <c r="J80" s="121"/>
    </row>
    <row r="82" spans="3:10" x14ac:dyDescent="0.25">
      <c r="C82" s="121"/>
      <c r="D82" s="121"/>
      <c r="E82" s="121"/>
      <c r="H82" s="121"/>
      <c r="I82" s="121"/>
      <c r="J82" s="121"/>
    </row>
    <row r="132" spans="2:4" x14ac:dyDescent="0.25">
      <c r="C132" s="241">
        <f>+AF52-AF54-AF55-C133</f>
        <v>0</v>
      </c>
    </row>
    <row r="133" spans="2:4" x14ac:dyDescent="0.25">
      <c r="B133" s="235"/>
      <c r="C133" s="240">
        <f>SUM(C134:C137)</f>
        <v>252509</v>
      </c>
      <c r="D133" s="323">
        <f>SUM(D134:D137)</f>
        <v>1</v>
      </c>
    </row>
    <row r="134" spans="2:4" ht="14.4" x14ac:dyDescent="0.3">
      <c r="B134" s="236" t="str">
        <f>+B56</f>
        <v xml:space="preserve">  Dólares</v>
      </c>
      <c r="C134" s="237">
        <f>+AF56</f>
        <v>198945.5</v>
      </c>
      <c r="D134" s="322">
        <f>ROUND(+C134/$C$133,4)</f>
        <v>0.78790000000000004</v>
      </c>
    </row>
    <row r="135" spans="2:4" ht="14.4" x14ac:dyDescent="0.3">
      <c r="B135" s="236" t="str">
        <f>+B57</f>
        <v xml:space="preserve">  Euros</v>
      </c>
      <c r="C135" s="237">
        <f>+AF57</f>
        <v>7082.2000000000007</v>
      </c>
      <c r="D135" s="322">
        <f t="shared" ref="D135:D137" si="120">ROUND(+C135/$C$133,4)</f>
        <v>2.8000000000000001E-2</v>
      </c>
    </row>
    <row r="136" spans="2:4" ht="14.4" x14ac:dyDescent="0.3">
      <c r="B136" s="236" t="str">
        <f>+B59</f>
        <v xml:space="preserve">  DEG</v>
      </c>
      <c r="C136" s="237">
        <f>+AF59</f>
        <v>45528.5</v>
      </c>
      <c r="D136" s="322">
        <f t="shared" si="120"/>
        <v>0.18029999999999999</v>
      </c>
    </row>
    <row r="137" spans="2:4" ht="14.4" x14ac:dyDescent="0.3">
      <c r="B137" s="238" t="str">
        <f>+B60</f>
        <v xml:space="preserve">  Otras monedas</v>
      </c>
      <c r="C137" s="239">
        <f>+AF60+AF58</f>
        <v>952.8</v>
      </c>
      <c r="D137" s="322">
        <f t="shared" si="120"/>
        <v>3.8E-3</v>
      </c>
    </row>
    <row r="139" spans="2:4" x14ac:dyDescent="0.25">
      <c r="C139" s="241">
        <f>+C133+C140-AF52</f>
        <v>0</v>
      </c>
    </row>
    <row r="140" spans="2:4" x14ac:dyDescent="0.25">
      <c r="B140" s="235"/>
      <c r="C140" s="240">
        <f>SUM(C141:C142)</f>
        <v>88430.6</v>
      </c>
      <c r="D140" s="323">
        <f>SUM(D141:D142)</f>
        <v>1</v>
      </c>
    </row>
    <row r="141" spans="2:4" ht="14.4" x14ac:dyDescent="0.3">
      <c r="B141" s="236" t="str">
        <f>+B54</f>
        <v xml:space="preserve">  Pesos no ajustable por CER</v>
      </c>
      <c r="C141" s="237">
        <f>+AF54</f>
        <v>36824.9</v>
      </c>
      <c r="D141" s="322">
        <f>ROUND(+C141/$C$140,4)</f>
        <v>0.41639999999999999</v>
      </c>
    </row>
    <row r="142" spans="2:4" ht="14.4" x14ac:dyDescent="0.3">
      <c r="B142" s="238" t="str">
        <f>+B55</f>
        <v xml:space="preserve">  Pesos ajustable por CER</v>
      </c>
      <c r="C142" s="239">
        <f>+AF55</f>
        <v>51605.7</v>
      </c>
      <c r="D142" s="322">
        <f>ROUND(+C142/$C$140,4)</f>
        <v>0.58360000000000001</v>
      </c>
    </row>
    <row r="234" spans="2:3" x14ac:dyDescent="0.25">
      <c r="B234" s="82"/>
      <c r="C234" s="83"/>
    </row>
    <row r="235" spans="2:3" x14ac:dyDescent="0.25">
      <c r="B235" s="82"/>
      <c r="C235" s="83"/>
    </row>
    <row r="236" spans="2:3" x14ac:dyDescent="0.25">
      <c r="B236" s="82"/>
      <c r="C236" s="83"/>
    </row>
    <row r="237" spans="2:3" x14ac:dyDescent="0.25">
      <c r="B237" s="82"/>
      <c r="C237" s="83"/>
    </row>
    <row r="238" spans="2:3" x14ac:dyDescent="0.25">
      <c r="B238" s="82"/>
      <c r="C238" s="83"/>
    </row>
    <row r="239" spans="2:3" x14ac:dyDescent="0.25">
      <c r="B239" s="82"/>
    </row>
    <row r="240" spans="2:3" x14ac:dyDescent="0.25">
      <c r="B240" s="82"/>
      <c r="C240" s="83"/>
    </row>
    <row r="243" spans="2:3" x14ac:dyDescent="0.25">
      <c r="B243" s="82"/>
      <c r="C243" s="83"/>
    </row>
    <row r="244" spans="2:3" x14ac:dyDescent="0.25">
      <c r="B244" s="82"/>
      <c r="C244" s="83"/>
    </row>
    <row r="245" spans="2:3" x14ac:dyDescent="0.25">
      <c r="B245" s="82"/>
      <c r="C245" s="83"/>
    </row>
  </sheetData>
  <mergeCells count="8">
    <mergeCell ref="B6:J6"/>
    <mergeCell ref="B7:J7"/>
    <mergeCell ref="B8:J8"/>
    <mergeCell ref="B78:G78"/>
    <mergeCell ref="B77:G77"/>
    <mergeCell ref="B75:AG75"/>
    <mergeCell ref="B49:AG49"/>
    <mergeCell ref="B64:AG64"/>
  </mergeCells>
  <hyperlinks>
    <hyperlink ref="A1" location="Indice!A1" display="A.1"/>
  </hyperlinks>
  <pageMargins left="0.11811023622047245" right="0.11811023622047245" top="0.35433070866141736" bottom="0.35433070866141736" header="0.31496062992125984" footer="0.31496062992125984"/>
  <pageSetup paperSize="9" scale="75" orientation="portrait" horizontalDpi="4294967294" verticalDpi="4294967294"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AQ293"/>
  <sheetViews>
    <sheetView zoomScale="70" zoomScaleNormal="70" workbookViewId="0">
      <selection activeCell="B2" sqref="B2"/>
    </sheetView>
  </sheetViews>
  <sheetFormatPr baseColWidth="10" defaultColWidth="11.44140625" defaultRowHeight="13.8" x14ac:dyDescent="0.25"/>
  <cols>
    <col min="1" max="1" width="8.33203125" style="149" customWidth="1"/>
    <col min="2" max="2" width="86.109375" style="133" customWidth="1"/>
    <col min="3" max="3" width="11.6640625" style="134" customWidth="1"/>
    <col min="4" max="13" width="11.6640625" style="72" customWidth="1"/>
    <col min="14" max="21" width="11.6640625" style="131" customWidth="1"/>
    <col min="22" max="22" width="11.6640625" style="72" customWidth="1"/>
    <col min="23" max="31" width="13.109375" style="72" customWidth="1"/>
    <col min="32" max="32" width="13.109375" style="72" bestFit="1" customWidth="1"/>
    <col min="33" max="16384" width="11.44140625" style="72"/>
  </cols>
  <sheetData>
    <row r="1" spans="1:43" x14ac:dyDescent="0.25">
      <c r="A1" s="244" t="s">
        <v>116</v>
      </c>
    </row>
    <row r="2" spans="1:43" ht="15.6" x14ac:dyDescent="0.3">
      <c r="A2" s="135"/>
      <c r="B2" s="202" t="s">
        <v>196</v>
      </c>
      <c r="C2" s="136"/>
    </row>
    <row r="3" spans="1:43" ht="15.6" x14ac:dyDescent="0.3">
      <c r="A3" s="137"/>
      <c r="B3" s="205" t="s">
        <v>0</v>
      </c>
      <c r="C3" s="138"/>
      <c r="D3" s="138"/>
      <c r="E3" s="138"/>
      <c r="F3" s="138"/>
      <c r="G3" s="138"/>
      <c r="H3" s="138"/>
      <c r="I3" s="138"/>
      <c r="J3" s="138"/>
      <c r="K3" s="138"/>
      <c r="L3" s="138"/>
      <c r="M3" s="138"/>
      <c r="N3" s="169"/>
      <c r="O3" s="169"/>
      <c r="P3" s="169"/>
      <c r="Q3" s="169"/>
      <c r="R3" s="169"/>
      <c r="S3" s="169"/>
      <c r="T3" s="169"/>
      <c r="U3" s="169"/>
    </row>
    <row r="4" spans="1:43" x14ac:dyDescent="0.25">
      <c r="A4" s="139"/>
      <c r="B4" s="140"/>
      <c r="C4" s="136"/>
    </row>
    <row r="5" spans="1:43" ht="16.8" x14ac:dyDescent="0.3">
      <c r="A5" s="139"/>
      <c r="B5" s="382" t="s">
        <v>206</v>
      </c>
      <c r="C5" s="382"/>
      <c r="D5" s="382"/>
      <c r="E5" s="382"/>
      <c r="F5" s="382"/>
      <c r="G5" s="382"/>
      <c r="H5" s="382"/>
      <c r="I5" s="382"/>
      <c r="J5" s="382"/>
      <c r="K5" s="382"/>
      <c r="L5" s="382"/>
      <c r="M5" s="382"/>
      <c r="N5" s="382"/>
      <c r="O5" s="72"/>
      <c r="P5" s="72"/>
      <c r="Q5" s="72"/>
      <c r="R5" s="72"/>
      <c r="S5" s="72"/>
      <c r="T5" s="72"/>
      <c r="U5" s="72"/>
    </row>
    <row r="6" spans="1:43" ht="16.8" x14ac:dyDescent="0.3">
      <c r="A6" s="139"/>
      <c r="B6" s="386" t="s">
        <v>69</v>
      </c>
      <c r="C6" s="386"/>
      <c r="D6" s="386"/>
      <c r="E6" s="386"/>
      <c r="F6" s="386"/>
      <c r="G6" s="386"/>
      <c r="H6" s="386"/>
      <c r="I6" s="386"/>
      <c r="J6" s="386"/>
      <c r="K6" s="386"/>
      <c r="L6" s="386"/>
      <c r="M6" s="386"/>
      <c r="N6" s="386"/>
      <c r="O6" s="72"/>
      <c r="P6" s="72"/>
      <c r="Q6" s="72"/>
      <c r="R6" s="72"/>
      <c r="S6" s="72"/>
      <c r="T6" s="72"/>
      <c r="U6" s="72"/>
    </row>
    <row r="7" spans="1:43" ht="16.2" x14ac:dyDescent="0.35">
      <c r="A7" s="141"/>
      <c r="B7" s="380" t="s">
        <v>342</v>
      </c>
      <c r="C7" s="380"/>
      <c r="D7" s="380"/>
      <c r="E7" s="380"/>
      <c r="F7" s="380"/>
      <c r="G7" s="380"/>
      <c r="H7" s="380"/>
      <c r="I7" s="380"/>
      <c r="J7" s="380"/>
      <c r="K7" s="380"/>
      <c r="L7" s="380"/>
      <c r="M7" s="380"/>
      <c r="N7" s="380"/>
      <c r="O7" s="72"/>
      <c r="P7" s="72"/>
      <c r="Q7" s="72"/>
      <c r="R7" s="72"/>
      <c r="S7" s="72"/>
      <c r="T7" s="72"/>
      <c r="U7" s="72"/>
    </row>
    <row r="8" spans="1:43" x14ac:dyDescent="0.25">
      <c r="A8" s="141"/>
      <c r="B8" s="142"/>
      <c r="C8" s="142"/>
      <c r="D8" s="143"/>
      <c r="E8" s="144"/>
      <c r="F8" s="144"/>
      <c r="G8" s="144"/>
      <c r="H8" s="144"/>
      <c r="I8" s="144"/>
      <c r="J8" s="144"/>
      <c r="K8" s="144"/>
      <c r="L8" s="144"/>
      <c r="M8" s="144"/>
      <c r="N8" s="170"/>
      <c r="O8" s="170"/>
      <c r="P8" s="170"/>
      <c r="Q8" s="170"/>
      <c r="R8" s="170"/>
      <c r="S8" s="170"/>
      <c r="T8" s="170"/>
      <c r="U8" s="170"/>
    </row>
    <row r="9" spans="1:43" ht="14.4" thickBot="1" x14ac:dyDescent="0.3">
      <c r="A9" s="141"/>
      <c r="B9" s="142"/>
      <c r="C9" s="142"/>
      <c r="D9" s="143"/>
      <c r="E9" s="144"/>
      <c r="F9" s="144"/>
      <c r="G9" s="144"/>
      <c r="H9" s="144"/>
      <c r="I9" s="144"/>
      <c r="J9" s="144"/>
      <c r="K9" s="144"/>
      <c r="L9" s="144"/>
      <c r="M9" s="144"/>
      <c r="N9" s="170"/>
      <c r="O9" s="170"/>
      <c r="P9" s="170"/>
      <c r="Q9" s="170"/>
      <c r="R9" s="170"/>
      <c r="S9" s="170"/>
      <c r="T9" s="170"/>
      <c r="U9" s="170"/>
    </row>
    <row r="10" spans="1:43" ht="18" thickTop="1" thickBot="1" x14ac:dyDescent="0.35">
      <c r="A10" s="141"/>
      <c r="B10" s="145"/>
      <c r="C10" s="246">
        <v>43466</v>
      </c>
      <c r="D10" s="246">
        <v>43497</v>
      </c>
      <c r="E10" s="246">
        <v>43525</v>
      </c>
      <c r="F10" s="246">
        <v>43556</v>
      </c>
      <c r="G10" s="246">
        <v>43586</v>
      </c>
      <c r="H10" s="246">
        <v>43617</v>
      </c>
      <c r="I10" s="246">
        <v>43647</v>
      </c>
      <c r="J10" s="246">
        <v>43678</v>
      </c>
      <c r="K10" s="246">
        <v>43709</v>
      </c>
      <c r="L10" s="246">
        <v>43739</v>
      </c>
      <c r="M10" s="246">
        <v>43770</v>
      </c>
      <c r="N10" s="246">
        <v>43800</v>
      </c>
      <c r="O10" s="268">
        <v>43831</v>
      </c>
      <c r="P10" s="268">
        <v>43862</v>
      </c>
      <c r="Q10" s="268">
        <v>43891</v>
      </c>
      <c r="R10" s="246">
        <v>43922</v>
      </c>
      <c r="S10" s="268">
        <v>43952</v>
      </c>
      <c r="T10" s="268">
        <v>43983</v>
      </c>
      <c r="U10" s="268">
        <v>44013</v>
      </c>
      <c r="V10" s="287">
        <v>44044</v>
      </c>
      <c r="W10" s="287">
        <v>44075</v>
      </c>
      <c r="X10" s="287">
        <v>44105</v>
      </c>
      <c r="Y10" s="287">
        <v>44136</v>
      </c>
      <c r="Z10" s="287">
        <v>44166</v>
      </c>
      <c r="AA10" s="287">
        <v>44197</v>
      </c>
      <c r="AB10" s="287">
        <v>44228</v>
      </c>
      <c r="AC10" s="287">
        <v>44256</v>
      </c>
      <c r="AD10" s="266" t="s">
        <v>346</v>
      </c>
      <c r="AE10" s="266" t="s">
        <v>347</v>
      </c>
      <c r="AF10" s="266" t="s">
        <v>350</v>
      </c>
    </row>
    <row r="11" spans="1:43" ht="16.2" thickTop="1" x14ac:dyDescent="0.3">
      <c r="A11" s="141"/>
      <c r="B11" s="146"/>
      <c r="C11" s="147"/>
      <c r="D11" s="147"/>
      <c r="E11" s="147"/>
      <c r="F11" s="147"/>
      <c r="G11" s="147"/>
      <c r="H11" s="147"/>
      <c r="I11" s="147"/>
      <c r="J11" s="147"/>
      <c r="K11" s="147"/>
      <c r="L11" s="147"/>
      <c r="M11" s="147"/>
      <c r="N11" s="171"/>
      <c r="O11" s="171"/>
      <c r="P11" s="171"/>
      <c r="Q11" s="171"/>
      <c r="R11" s="171"/>
      <c r="S11" s="171"/>
      <c r="T11" s="171"/>
      <c r="U11" s="171"/>
      <c r="V11" s="171"/>
      <c r="W11" s="171"/>
      <c r="X11" s="171"/>
      <c r="Y11" s="171"/>
      <c r="Z11" s="171"/>
      <c r="AA11" s="171"/>
      <c r="AB11" s="171"/>
      <c r="AC11" s="171"/>
      <c r="AD11" s="171"/>
      <c r="AE11" s="171"/>
      <c r="AF11" s="171"/>
    </row>
    <row r="12" spans="1:43" ht="31.2" x14ac:dyDescent="0.3">
      <c r="A12" s="141"/>
      <c r="B12" s="343" t="s">
        <v>135</v>
      </c>
      <c r="C12" s="344">
        <v>329386.40000000002</v>
      </c>
      <c r="D12" s="344">
        <f t="shared" ref="D12:AF12" si="0">+C278</f>
        <v>332851.7</v>
      </c>
      <c r="E12" s="344">
        <f t="shared" si="0"/>
        <v>331675.90000000002</v>
      </c>
      <c r="F12" s="344">
        <f t="shared" si="0"/>
        <v>322421.09999999998</v>
      </c>
      <c r="G12" s="344">
        <f t="shared" si="0"/>
        <v>331845</v>
      </c>
      <c r="H12" s="344">
        <f t="shared" si="0"/>
        <v>327454.5</v>
      </c>
      <c r="I12" s="344">
        <f t="shared" si="0"/>
        <v>334810.69999999995</v>
      </c>
      <c r="J12" s="344">
        <f t="shared" si="0"/>
        <v>339524</v>
      </c>
      <c r="K12" s="344">
        <f t="shared" si="0"/>
        <v>307692.09999999998</v>
      </c>
      <c r="L12" s="344">
        <f t="shared" si="0"/>
        <v>308845.5</v>
      </c>
      <c r="M12" s="344">
        <f t="shared" si="0"/>
        <v>310045.49999999994</v>
      </c>
      <c r="N12" s="344">
        <f t="shared" si="0"/>
        <v>310881.49999999994</v>
      </c>
      <c r="O12" s="344">
        <f t="shared" si="0"/>
        <v>320629.49999999994</v>
      </c>
      <c r="P12" s="344">
        <f t="shared" si="0"/>
        <v>322012.3</v>
      </c>
      <c r="Q12" s="344">
        <f t="shared" si="0"/>
        <v>321946.99999999994</v>
      </c>
      <c r="R12" s="344">
        <f t="shared" si="0"/>
        <v>320958.79999999993</v>
      </c>
      <c r="S12" s="344">
        <f t="shared" si="0"/>
        <v>320840.69999999995</v>
      </c>
      <c r="T12" s="344">
        <f t="shared" si="0"/>
        <v>322383.69999999995</v>
      </c>
      <c r="U12" s="344">
        <f t="shared" si="0"/>
        <v>322118.59999999992</v>
      </c>
      <c r="V12" s="344">
        <f t="shared" si="0"/>
        <v>325613.29999999993</v>
      </c>
      <c r="W12" s="344">
        <f t="shared" si="0"/>
        <v>326992.59999999986</v>
      </c>
      <c r="X12" s="344">
        <f t="shared" si="0"/>
        <v>329777.7</v>
      </c>
      <c r="Y12" s="344">
        <f t="shared" si="0"/>
        <v>330738.40000000002</v>
      </c>
      <c r="Z12" s="344">
        <f t="shared" si="0"/>
        <v>330776</v>
      </c>
      <c r="AA12" s="344">
        <f t="shared" si="0"/>
        <v>333081.7</v>
      </c>
      <c r="AB12" s="344">
        <f t="shared" si="0"/>
        <v>332435.3</v>
      </c>
      <c r="AC12" s="344">
        <f t="shared" si="0"/>
        <v>332395</v>
      </c>
      <c r="AD12" s="344">
        <f t="shared" si="0"/>
        <v>333094.89999999997</v>
      </c>
      <c r="AE12" s="344">
        <f t="shared" si="0"/>
        <v>336015.9</v>
      </c>
      <c r="AF12" s="344">
        <f t="shared" si="0"/>
        <v>338670.4</v>
      </c>
      <c r="AG12" s="124"/>
      <c r="AH12" s="124"/>
      <c r="AI12" s="124"/>
      <c r="AJ12" s="124"/>
      <c r="AK12" s="124"/>
      <c r="AL12" s="124"/>
      <c r="AM12" s="124"/>
      <c r="AN12" s="124"/>
      <c r="AO12" s="124"/>
      <c r="AP12" s="124"/>
      <c r="AQ12" s="124"/>
    </row>
    <row r="13" spans="1:43" ht="15.6" x14ac:dyDescent="0.25">
      <c r="A13" s="141"/>
      <c r="B13" s="75"/>
      <c r="C13" s="148"/>
      <c r="D13" s="148"/>
      <c r="E13" s="148"/>
      <c r="F13" s="148"/>
      <c r="G13" s="148"/>
      <c r="H13" s="148"/>
      <c r="I13" s="148"/>
      <c r="J13" s="148"/>
      <c r="K13" s="148"/>
      <c r="L13" s="148"/>
      <c r="M13" s="148"/>
      <c r="N13" s="148"/>
      <c r="O13" s="148"/>
      <c r="P13" s="148"/>
      <c r="Q13" s="148"/>
      <c r="R13" s="148"/>
      <c r="S13" s="148"/>
      <c r="T13" s="148"/>
      <c r="U13" s="148"/>
      <c r="V13" s="148"/>
      <c r="W13" s="148"/>
      <c r="X13" s="148"/>
      <c r="Y13" s="148"/>
      <c r="Z13" s="148"/>
      <c r="AA13" s="148"/>
      <c r="AB13" s="148"/>
      <c r="AC13" s="148"/>
      <c r="AD13" s="148"/>
      <c r="AE13" s="148"/>
      <c r="AF13" s="148"/>
      <c r="AG13" s="124"/>
      <c r="AH13" s="124"/>
      <c r="AI13" s="124"/>
      <c r="AJ13" s="124"/>
      <c r="AK13" s="124"/>
      <c r="AL13" s="124"/>
      <c r="AM13" s="124"/>
      <c r="AN13" s="124"/>
      <c r="AO13" s="124"/>
      <c r="AP13" s="124"/>
      <c r="AQ13" s="124"/>
    </row>
    <row r="14" spans="1:43" ht="31.2" x14ac:dyDescent="0.3">
      <c r="A14" s="141"/>
      <c r="B14" s="343" t="s">
        <v>70</v>
      </c>
      <c r="C14" s="344">
        <v>2805.4</v>
      </c>
      <c r="D14" s="344">
        <f t="shared" ref="D14:AF14" si="1">+C276</f>
        <v>2809.7000000000003</v>
      </c>
      <c r="E14" s="344">
        <f t="shared" si="1"/>
        <v>2801.0000000000005</v>
      </c>
      <c r="F14" s="344">
        <f t="shared" si="1"/>
        <v>2476.9000000000005</v>
      </c>
      <c r="G14" s="344">
        <f t="shared" si="1"/>
        <v>2477.8000000000006</v>
      </c>
      <c r="H14" s="344">
        <f t="shared" si="1"/>
        <v>2476.5000000000005</v>
      </c>
      <c r="I14" s="344">
        <f t="shared" si="1"/>
        <v>2456.4000000000005</v>
      </c>
      <c r="J14" s="344">
        <f t="shared" si="1"/>
        <v>2433.1000000000004</v>
      </c>
      <c r="K14" s="344">
        <f t="shared" si="1"/>
        <v>2409.6000000000004</v>
      </c>
      <c r="L14" s="344">
        <f t="shared" si="1"/>
        <v>2405.6000000000004</v>
      </c>
      <c r="M14" s="344">
        <f t="shared" si="1"/>
        <v>2425.9000000000005</v>
      </c>
      <c r="N14" s="344">
        <f t="shared" si="1"/>
        <v>2416.9000000000005</v>
      </c>
      <c r="O14" s="344">
        <f t="shared" si="1"/>
        <v>2434.9000000000005</v>
      </c>
      <c r="P14" s="344">
        <f t="shared" si="1"/>
        <v>2428.3000000000006</v>
      </c>
      <c r="Q14" s="344">
        <f t="shared" si="1"/>
        <v>2422.9000000000005</v>
      </c>
      <c r="R14" s="344">
        <f t="shared" si="1"/>
        <v>2422.4000000000005</v>
      </c>
      <c r="S14" s="344">
        <f t="shared" si="1"/>
        <v>2414.1000000000004</v>
      </c>
      <c r="T14" s="344">
        <f t="shared" si="1"/>
        <v>2424.6000000000004</v>
      </c>
      <c r="U14" s="344">
        <f t="shared" si="1"/>
        <v>2433.8000000000002</v>
      </c>
      <c r="V14" s="344">
        <f t="shared" si="1"/>
        <v>2474.6</v>
      </c>
      <c r="W14" s="344">
        <f t="shared" si="1"/>
        <v>2486.9</v>
      </c>
      <c r="X14" s="344">
        <f t="shared" si="1"/>
        <v>2469.8000000000002</v>
      </c>
      <c r="Y14" s="344">
        <f t="shared" si="1"/>
        <v>2456.3000000000002</v>
      </c>
      <c r="Z14" s="344">
        <f t="shared" si="1"/>
        <v>2477.8000000000002</v>
      </c>
      <c r="AA14" s="344">
        <f t="shared" si="1"/>
        <v>2500.5</v>
      </c>
      <c r="AB14" s="344">
        <f t="shared" si="1"/>
        <v>2493.9</v>
      </c>
      <c r="AC14" s="344">
        <f t="shared" si="1"/>
        <v>2488.8000000000002</v>
      </c>
      <c r="AD14" s="344">
        <f t="shared" si="1"/>
        <v>2461.2000000000003</v>
      </c>
      <c r="AE14" s="344">
        <f t="shared" si="1"/>
        <v>2485.1000000000004</v>
      </c>
      <c r="AF14" s="344">
        <f t="shared" si="1"/>
        <v>2502.6000000000004</v>
      </c>
      <c r="AG14" s="124"/>
      <c r="AH14" s="124"/>
      <c r="AI14" s="124"/>
      <c r="AJ14" s="124"/>
      <c r="AK14" s="124"/>
      <c r="AL14" s="124"/>
      <c r="AM14" s="124"/>
      <c r="AN14" s="124"/>
      <c r="AO14" s="124"/>
      <c r="AP14" s="124"/>
      <c r="AQ14" s="124"/>
    </row>
    <row r="15" spans="1:43" ht="15.6" x14ac:dyDescent="0.25">
      <c r="A15" s="141"/>
      <c r="B15" s="75"/>
      <c r="C15" s="148"/>
      <c r="D15" s="148"/>
      <c r="E15" s="148"/>
      <c r="F15" s="148"/>
      <c r="G15" s="148"/>
      <c r="H15" s="148"/>
      <c r="I15" s="148"/>
      <c r="J15" s="148"/>
      <c r="K15" s="148"/>
      <c r="L15" s="148"/>
      <c r="M15" s="148"/>
      <c r="N15" s="148"/>
      <c r="O15" s="148"/>
      <c r="P15" s="148"/>
      <c r="Q15" s="148"/>
      <c r="R15" s="148"/>
      <c r="S15" s="148"/>
      <c r="T15" s="148"/>
      <c r="U15" s="148"/>
      <c r="V15" s="148"/>
      <c r="W15" s="148"/>
      <c r="X15" s="148"/>
      <c r="Y15" s="148"/>
      <c r="Z15" s="148"/>
      <c r="AA15" s="148"/>
      <c r="AB15" s="148"/>
      <c r="AC15" s="148"/>
      <c r="AD15" s="148"/>
      <c r="AE15" s="148"/>
      <c r="AF15" s="148"/>
      <c r="AG15" s="124"/>
      <c r="AH15" s="124"/>
      <c r="AI15" s="124"/>
      <c r="AJ15" s="124"/>
      <c r="AK15" s="124"/>
      <c r="AL15" s="124"/>
      <c r="AM15" s="124"/>
      <c r="AN15" s="124"/>
      <c r="AO15" s="124"/>
      <c r="AP15" s="124"/>
      <c r="AQ15" s="124"/>
    </row>
    <row r="16" spans="1:43" ht="16.8" x14ac:dyDescent="0.3">
      <c r="A16" s="141"/>
      <c r="B16" s="343" t="s">
        <v>146</v>
      </c>
      <c r="C16" s="344">
        <f t="shared" ref="C16:AF16" si="2">+C12+C14</f>
        <v>332191.80000000005</v>
      </c>
      <c r="D16" s="344">
        <f t="shared" si="2"/>
        <v>335661.4</v>
      </c>
      <c r="E16" s="344">
        <f t="shared" si="2"/>
        <v>334476.90000000002</v>
      </c>
      <c r="F16" s="344">
        <f t="shared" si="2"/>
        <v>324898</v>
      </c>
      <c r="G16" s="344">
        <f t="shared" si="2"/>
        <v>334322.8</v>
      </c>
      <c r="H16" s="344">
        <f t="shared" si="2"/>
        <v>329931</v>
      </c>
      <c r="I16" s="344">
        <f t="shared" si="2"/>
        <v>337267.1</v>
      </c>
      <c r="J16" s="344">
        <f t="shared" si="2"/>
        <v>341957.1</v>
      </c>
      <c r="K16" s="344">
        <f t="shared" si="2"/>
        <v>310101.69999999995</v>
      </c>
      <c r="L16" s="344">
        <f t="shared" si="2"/>
        <v>311251.09999999998</v>
      </c>
      <c r="M16" s="344">
        <f t="shared" si="2"/>
        <v>312471.39999999997</v>
      </c>
      <c r="N16" s="344">
        <f t="shared" si="2"/>
        <v>313298.39999999997</v>
      </c>
      <c r="O16" s="344">
        <f t="shared" si="2"/>
        <v>323064.39999999997</v>
      </c>
      <c r="P16" s="344">
        <f t="shared" si="2"/>
        <v>324440.59999999998</v>
      </c>
      <c r="Q16" s="344">
        <f t="shared" si="2"/>
        <v>324369.89999999997</v>
      </c>
      <c r="R16" s="344">
        <f t="shared" si="2"/>
        <v>323381.19999999995</v>
      </c>
      <c r="S16" s="344">
        <f t="shared" si="2"/>
        <v>323254.79999999993</v>
      </c>
      <c r="T16" s="344">
        <f t="shared" si="2"/>
        <v>324808.29999999993</v>
      </c>
      <c r="U16" s="344">
        <f t="shared" si="2"/>
        <v>324552.39999999991</v>
      </c>
      <c r="V16" s="344">
        <f t="shared" si="2"/>
        <v>328087.89999999991</v>
      </c>
      <c r="W16" s="344">
        <f t="shared" si="2"/>
        <v>329479.49999999988</v>
      </c>
      <c r="X16" s="344">
        <f t="shared" si="2"/>
        <v>332247.5</v>
      </c>
      <c r="Y16" s="344">
        <f t="shared" si="2"/>
        <v>333194.7</v>
      </c>
      <c r="Z16" s="344">
        <f t="shared" si="2"/>
        <v>333253.8</v>
      </c>
      <c r="AA16" s="344">
        <f t="shared" si="2"/>
        <v>335582.2</v>
      </c>
      <c r="AB16" s="344">
        <f t="shared" si="2"/>
        <v>334929.2</v>
      </c>
      <c r="AC16" s="344">
        <f t="shared" si="2"/>
        <v>334883.8</v>
      </c>
      <c r="AD16" s="344">
        <f t="shared" si="2"/>
        <v>335556.1</v>
      </c>
      <c r="AE16" s="344">
        <f t="shared" si="2"/>
        <v>338501</v>
      </c>
      <c r="AF16" s="344">
        <f t="shared" si="2"/>
        <v>341173</v>
      </c>
      <c r="AG16" s="124"/>
      <c r="AH16" s="124"/>
      <c r="AI16" s="124"/>
      <c r="AJ16" s="124"/>
      <c r="AK16" s="124"/>
      <c r="AL16" s="124"/>
      <c r="AM16" s="124"/>
      <c r="AN16" s="124"/>
      <c r="AO16" s="124"/>
      <c r="AP16" s="124"/>
      <c r="AQ16" s="124"/>
    </row>
    <row r="17" spans="1:43" x14ac:dyDescent="0.25">
      <c r="A17" s="141"/>
      <c r="B17" s="150"/>
      <c r="C17" s="151"/>
      <c r="D17" s="151"/>
      <c r="E17" s="151"/>
      <c r="F17" s="151"/>
      <c r="G17" s="151"/>
      <c r="H17" s="151"/>
      <c r="I17" s="151"/>
      <c r="J17" s="151"/>
      <c r="K17" s="151"/>
      <c r="L17" s="151"/>
      <c r="M17" s="151"/>
      <c r="N17" s="151"/>
      <c r="O17" s="151"/>
      <c r="P17" s="151"/>
      <c r="Q17" s="151"/>
      <c r="R17" s="151"/>
      <c r="S17" s="151"/>
      <c r="T17" s="151"/>
      <c r="U17" s="151"/>
      <c r="V17" s="151"/>
      <c r="W17" s="151"/>
      <c r="X17" s="151"/>
      <c r="Y17" s="151"/>
      <c r="Z17" s="151"/>
      <c r="AA17" s="151"/>
      <c r="AB17" s="151"/>
      <c r="AC17" s="151"/>
      <c r="AD17" s="167"/>
      <c r="AE17" s="167"/>
      <c r="AF17" s="167"/>
      <c r="AG17" s="124"/>
      <c r="AH17" s="124"/>
      <c r="AI17" s="124"/>
      <c r="AJ17" s="124"/>
      <c r="AK17" s="124"/>
      <c r="AL17" s="124"/>
      <c r="AM17" s="124"/>
      <c r="AN17" s="124"/>
      <c r="AO17" s="124"/>
      <c r="AP17" s="124"/>
      <c r="AQ17" s="124"/>
    </row>
    <row r="18" spans="1:43" x14ac:dyDescent="0.25">
      <c r="A18" s="141"/>
      <c r="B18" s="152" t="s">
        <v>71</v>
      </c>
      <c r="C18" s="153"/>
      <c r="D18" s="153"/>
      <c r="E18" s="153"/>
      <c r="F18" s="153"/>
      <c r="G18" s="153"/>
      <c r="H18" s="153"/>
      <c r="I18" s="153"/>
      <c r="J18" s="153"/>
      <c r="K18" s="153"/>
      <c r="L18" s="153"/>
      <c r="M18" s="153"/>
      <c r="N18" s="153"/>
      <c r="O18" s="153"/>
      <c r="P18" s="153"/>
      <c r="Q18" s="153"/>
      <c r="R18" s="153"/>
      <c r="S18" s="153"/>
      <c r="T18" s="153"/>
      <c r="U18" s="153"/>
      <c r="V18" s="153"/>
      <c r="W18" s="153"/>
      <c r="X18" s="153"/>
      <c r="Y18" s="153"/>
      <c r="Z18" s="153"/>
      <c r="AA18" s="153"/>
      <c r="AB18" s="153"/>
      <c r="AC18" s="153"/>
      <c r="AD18" s="153"/>
      <c r="AE18" s="153"/>
      <c r="AF18" s="153"/>
      <c r="AG18" s="124"/>
      <c r="AH18" s="124"/>
      <c r="AI18" s="124"/>
      <c r="AJ18" s="124"/>
      <c r="AK18" s="124"/>
      <c r="AL18" s="124"/>
      <c r="AM18" s="124"/>
      <c r="AN18" s="124"/>
      <c r="AO18" s="124"/>
      <c r="AP18" s="124"/>
      <c r="AQ18" s="124"/>
    </row>
    <row r="19" spans="1:43" x14ac:dyDescent="0.25">
      <c r="A19" s="141"/>
      <c r="B19" s="154"/>
      <c r="C19" s="155"/>
      <c r="D19" s="155"/>
      <c r="E19" s="155"/>
      <c r="F19" s="155"/>
      <c r="G19" s="155"/>
      <c r="H19" s="155"/>
      <c r="I19" s="155"/>
      <c r="J19" s="155"/>
      <c r="K19" s="155"/>
      <c r="L19" s="155"/>
      <c r="M19" s="155"/>
      <c r="N19" s="155"/>
      <c r="O19" s="155"/>
      <c r="P19" s="155"/>
      <c r="Q19" s="155"/>
      <c r="R19" s="155"/>
      <c r="S19" s="155"/>
      <c r="T19" s="155"/>
      <c r="U19" s="155"/>
      <c r="V19" s="155"/>
      <c r="W19" s="155"/>
      <c r="X19" s="155"/>
      <c r="Y19" s="155"/>
      <c r="Z19" s="155"/>
      <c r="AA19" s="155"/>
      <c r="AB19" s="155"/>
      <c r="AC19" s="155"/>
      <c r="AD19" s="155"/>
      <c r="AE19" s="155"/>
      <c r="AF19" s="155"/>
      <c r="AG19" s="124"/>
      <c r="AH19" s="124"/>
      <c r="AI19" s="124"/>
      <c r="AJ19" s="124"/>
      <c r="AK19" s="124"/>
      <c r="AL19" s="124"/>
      <c r="AM19" s="124"/>
      <c r="AN19" s="124"/>
      <c r="AO19" s="124"/>
      <c r="AP19" s="124"/>
      <c r="AQ19" s="124"/>
    </row>
    <row r="20" spans="1:43" ht="15.6" x14ac:dyDescent="0.3">
      <c r="A20" s="141"/>
      <c r="B20" s="156" t="s">
        <v>299</v>
      </c>
      <c r="C20" s="157">
        <f t="shared" ref="C20:M20" si="3">+C22+C23+C66+C115+C124+C128+C125</f>
        <v>5848.7999999999993</v>
      </c>
      <c r="D20" s="157">
        <f t="shared" si="3"/>
        <v>11556.4</v>
      </c>
      <c r="E20" s="157">
        <f t="shared" si="3"/>
        <v>7135.2000000000007</v>
      </c>
      <c r="F20" s="157">
        <f t="shared" si="3"/>
        <v>19196.599999999999</v>
      </c>
      <c r="G20" s="157">
        <f t="shared" si="3"/>
        <v>7778.5</v>
      </c>
      <c r="H20" s="157">
        <f t="shared" si="3"/>
        <v>8519.1999999999989</v>
      </c>
      <c r="I20" s="157">
        <f t="shared" si="3"/>
        <v>13510.400000000001</v>
      </c>
      <c r="J20" s="157">
        <f t="shared" si="3"/>
        <v>1868.2999999999997</v>
      </c>
      <c r="K20" s="157">
        <f t="shared" si="3"/>
        <v>1357.9999999999998</v>
      </c>
      <c r="L20" s="157">
        <f t="shared" si="3"/>
        <v>3628</v>
      </c>
      <c r="M20" s="157">
        <f t="shared" si="3"/>
        <v>4915</v>
      </c>
      <c r="N20" s="157">
        <f t="shared" ref="N20:AF20" si="4">+N22+N23+N66+N115+N124+N128+N125+N126</f>
        <v>12084</v>
      </c>
      <c r="O20" s="157">
        <f t="shared" si="4"/>
        <v>3923.2</v>
      </c>
      <c r="P20" s="157">
        <f t="shared" si="4"/>
        <v>3701.6</v>
      </c>
      <c r="Q20" s="157">
        <f t="shared" si="4"/>
        <v>13145.3</v>
      </c>
      <c r="R20" s="157">
        <f t="shared" si="4"/>
        <v>9824.4999999999982</v>
      </c>
      <c r="S20" s="157">
        <f t="shared" si="4"/>
        <v>6565.3</v>
      </c>
      <c r="T20" s="157">
        <f t="shared" si="4"/>
        <v>5189.6000000000004</v>
      </c>
      <c r="U20" s="157">
        <f t="shared" si="4"/>
        <v>9929.1000000000022</v>
      </c>
      <c r="V20" s="157">
        <f t="shared" si="4"/>
        <v>4773.2</v>
      </c>
      <c r="W20" s="157">
        <f t="shared" si="4"/>
        <v>115799.40000000001</v>
      </c>
      <c r="X20" s="157">
        <f t="shared" si="4"/>
        <v>6801.3</v>
      </c>
      <c r="Y20" s="157">
        <f t="shared" si="4"/>
        <v>7406</v>
      </c>
      <c r="Z20" s="157">
        <f t="shared" si="4"/>
        <v>10560</v>
      </c>
      <c r="AA20" s="157">
        <f t="shared" si="4"/>
        <v>10923.4</v>
      </c>
      <c r="AB20" s="157">
        <f t="shared" si="4"/>
        <v>4186.1000000000013</v>
      </c>
      <c r="AC20" s="157">
        <f t="shared" si="4"/>
        <v>8173.9</v>
      </c>
      <c r="AD20" s="157">
        <f t="shared" si="4"/>
        <v>7651.0000000000018</v>
      </c>
      <c r="AE20" s="157">
        <f t="shared" si="4"/>
        <v>4510.3</v>
      </c>
      <c r="AF20" s="157">
        <f t="shared" si="4"/>
        <v>9597.9</v>
      </c>
      <c r="AG20" s="124"/>
      <c r="AH20" s="124"/>
      <c r="AI20" s="124"/>
      <c r="AJ20" s="124"/>
      <c r="AK20" s="124"/>
      <c r="AL20" s="124"/>
      <c r="AM20" s="124"/>
      <c r="AN20" s="124"/>
      <c r="AO20" s="124"/>
      <c r="AP20" s="124"/>
      <c r="AQ20" s="124"/>
    </row>
    <row r="21" spans="1:43" x14ac:dyDescent="0.25">
      <c r="A21" s="141"/>
      <c r="B21" s="154"/>
      <c r="C21" s="155"/>
      <c r="D21" s="155"/>
      <c r="E21" s="155"/>
      <c r="F21" s="155"/>
      <c r="G21" s="155"/>
      <c r="H21" s="155"/>
      <c r="I21" s="155"/>
      <c r="J21" s="155"/>
      <c r="K21" s="155"/>
      <c r="L21" s="155"/>
      <c r="M21" s="155"/>
      <c r="N21" s="155"/>
      <c r="O21" s="155"/>
      <c r="P21" s="155"/>
      <c r="Q21" s="155"/>
      <c r="R21" s="155"/>
      <c r="S21" s="155"/>
      <c r="T21" s="155"/>
      <c r="U21" s="155"/>
      <c r="V21" s="155"/>
      <c r="W21" s="155"/>
      <c r="X21" s="155"/>
      <c r="Y21" s="155"/>
      <c r="Z21" s="155"/>
      <c r="AA21" s="155"/>
      <c r="AB21" s="155"/>
      <c r="AC21" s="155"/>
      <c r="AD21" s="155"/>
      <c r="AE21" s="155"/>
      <c r="AF21" s="155"/>
      <c r="AG21" s="124"/>
      <c r="AH21" s="124"/>
      <c r="AI21" s="124"/>
      <c r="AJ21" s="124"/>
      <c r="AK21" s="124"/>
      <c r="AL21" s="124"/>
      <c r="AM21" s="124"/>
      <c r="AN21" s="124"/>
      <c r="AO21" s="124"/>
      <c r="AP21" s="124"/>
      <c r="AQ21" s="124"/>
    </row>
    <row r="22" spans="1:43" x14ac:dyDescent="0.25">
      <c r="A22" s="141"/>
      <c r="B22" s="158" t="s">
        <v>200</v>
      </c>
      <c r="C22" s="159">
        <v>669.2</v>
      </c>
      <c r="D22" s="159">
        <v>526.5</v>
      </c>
      <c r="E22" s="159">
        <v>1551.3</v>
      </c>
      <c r="F22" s="159">
        <v>707</v>
      </c>
      <c r="G22" s="159">
        <v>1207.7</v>
      </c>
      <c r="H22" s="159">
        <v>907.1</v>
      </c>
      <c r="I22" s="159">
        <v>329.8</v>
      </c>
      <c r="J22" s="159">
        <v>0</v>
      </c>
      <c r="K22" s="159">
        <v>192.6</v>
      </c>
      <c r="L22" s="159">
        <v>431</v>
      </c>
      <c r="M22" s="159">
        <v>3865</v>
      </c>
      <c r="N22" s="159">
        <v>5712</v>
      </c>
      <c r="O22" s="159">
        <v>422.4</v>
      </c>
      <c r="P22" s="159">
        <v>2254.1999999999998</v>
      </c>
      <c r="Q22" s="159">
        <v>2829.2</v>
      </c>
      <c r="R22" s="159">
        <v>1806.3</v>
      </c>
      <c r="S22" s="159">
        <v>708.5</v>
      </c>
      <c r="T22" s="159">
        <v>593.9</v>
      </c>
      <c r="U22" s="159">
        <v>1901.9</v>
      </c>
      <c r="V22" s="159">
        <v>553.1</v>
      </c>
      <c r="W22" s="159">
        <v>982.5</v>
      </c>
      <c r="X22" s="159">
        <v>0</v>
      </c>
      <c r="Y22" s="159">
        <v>1657.4</v>
      </c>
      <c r="Z22" s="159">
        <v>1540.7</v>
      </c>
      <c r="AA22" s="159">
        <v>0</v>
      </c>
      <c r="AB22" s="159">
        <v>561.29999999999995</v>
      </c>
      <c r="AC22" s="159">
        <v>2900.1</v>
      </c>
      <c r="AD22" s="159">
        <v>1135</v>
      </c>
      <c r="AE22" s="159">
        <v>242.1</v>
      </c>
      <c r="AF22" s="159">
        <v>2964.6</v>
      </c>
      <c r="AG22" s="124"/>
      <c r="AH22" s="124"/>
      <c r="AI22" s="124"/>
      <c r="AJ22" s="124"/>
      <c r="AK22" s="124"/>
      <c r="AL22" s="124"/>
      <c r="AM22" s="124"/>
      <c r="AN22" s="124"/>
      <c r="AO22" s="124"/>
      <c r="AP22" s="124"/>
      <c r="AQ22" s="124"/>
    </row>
    <row r="23" spans="1:43" x14ac:dyDescent="0.25">
      <c r="A23" s="141"/>
      <c r="B23" s="297" t="s">
        <v>72</v>
      </c>
      <c r="C23" s="288">
        <v>4113.3999999999996</v>
      </c>
      <c r="D23" s="288">
        <v>4677.6000000000004</v>
      </c>
      <c r="E23" s="288">
        <v>3776.3</v>
      </c>
      <c r="F23" s="288">
        <v>4104.3</v>
      </c>
      <c r="G23" s="288">
        <v>5549.7</v>
      </c>
      <c r="H23" s="288">
        <v>5782.6</v>
      </c>
      <c r="I23" s="288">
        <v>7378.5</v>
      </c>
      <c r="J23" s="288">
        <v>1570.1</v>
      </c>
      <c r="K23" s="288">
        <v>937</v>
      </c>
      <c r="L23" s="288">
        <v>2413</v>
      </c>
      <c r="M23" s="288">
        <v>830</v>
      </c>
      <c r="N23" s="288">
        <v>2130</v>
      </c>
      <c r="O23" s="288">
        <f t="shared" ref="O23:AA23" si="5">+SUM(O24:O65)</f>
        <v>2113.6</v>
      </c>
      <c r="P23" s="288">
        <f t="shared" si="5"/>
        <v>231.1</v>
      </c>
      <c r="Q23" s="288">
        <f t="shared" si="5"/>
        <v>2721.8</v>
      </c>
      <c r="R23" s="288">
        <f t="shared" si="5"/>
        <v>3836.4</v>
      </c>
      <c r="S23" s="288">
        <f t="shared" si="5"/>
        <v>2194.1999999999998</v>
      </c>
      <c r="T23" s="288">
        <f t="shared" si="5"/>
        <v>3416</v>
      </c>
      <c r="U23" s="288">
        <f t="shared" si="5"/>
        <v>3099.4999999999995</v>
      </c>
      <c r="V23" s="288">
        <f t="shared" si="5"/>
        <v>3626.6</v>
      </c>
      <c r="W23" s="288">
        <f t="shared" si="5"/>
        <v>2879.7000000000003</v>
      </c>
      <c r="X23" s="288">
        <f t="shared" si="5"/>
        <v>3105.5</v>
      </c>
      <c r="Y23" s="288">
        <f t="shared" si="5"/>
        <v>1332.5</v>
      </c>
      <c r="Z23" s="288">
        <f t="shared" si="5"/>
        <v>4161.5</v>
      </c>
      <c r="AA23" s="288">
        <f t="shared" si="5"/>
        <v>2603.9</v>
      </c>
      <c r="AB23" s="288">
        <f t="shared" ref="AB23:AE23" si="6">+SUM(AB24:AB65)</f>
        <v>1951.8000000000002</v>
      </c>
      <c r="AC23" s="288">
        <f t="shared" si="6"/>
        <v>2614.6</v>
      </c>
      <c r="AD23" s="288">
        <f t="shared" si="6"/>
        <v>4222.300000000002</v>
      </c>
      <c r="AE23" s="288">
        <f t="shared" si="6"/>
        <v>2921.7999999999997</v>
      </c>
      <c r="AF23" s="288">
        <v>4421.5</v>
      </c>
      <c r="AG23" s="124"/>
      <c r="AH23" s="124"/>
      <c r="AI23" s="124"/>
      <c r="AJ23" s="124"/>
      <c r="AK23" s="124"/>
      <c r="AL23" s="124"/>
      <c r="AM23" s="124"/>
      <c r="AN23" s="124"/>
      <c r="AO23" s="124"/>
      <c r="AP23" s="124"/>
      <c r="AQ23" s="124"/>
    </row>
    <row r="24" spans="1:43" x14ac:dyDescent="0.25">
      <c r="A24" s="141"/>
      <c r="B24" s="206" t="s">
        <v>90</v>
      </c>
      <c r="C24" s="163">
        <v>1322.5</v>
      </c>
      <c r="D24" s="163">
        <v>1931.9</v>
      </c>
      <c r="E24" s="163">
        <v>963.6</v>
      </c>
      <c r="F24" s="163">
        <v>2626.2</v>
      </c>
      <c r="G24" s="163">
        <v>2375.3000000000002</v>
      </c>
      <c r="H24" s="163">
        <v>2373.5</v>
      </c>
      <c r="I24" s="163">
        <v>3914.6</v>
      </c>
      <c r="J24" s="163">
        <v>0</v>
      </c>
      <c r="K24" s="163">
        <v>0</v>
      </c>
      <c r="L24" s="163">
        <v>1848</v>
      </c>
      <c r="M24" s="163">
        <v>0</v>
      </c>
      <c r="N24" s="163">
        <v>0</v>
      </c>
      <c r="O24" s="163">
        <v>0</v>
      </c>
      <c r="P24" s="163">
        <v>0</v>
      </c>
      <c r="Q24" s="163">
        <v>0</v>
      </c>
      <c r="R24" s="163">
        <v>0</v>
      </c>
      <c r="S24" s="163">
        <v>0</v>
      </c>
      <c r="T24" s="163">
        <v>0</v>
      </c>
      <c r="U24" s="163">
        <v>0</v>
      </c>
      <c r="V24" s="163">
        <v>0</v>
      </c>
      <c r="W24" s="163">
        <v>0</v>
      </c>
      <c r="X24" s="163">
        <v>0</v>
      </c>
      <c r="Y24" s="163">
        <v>0</v>
      </c>
      <c r="Z24" s="163">
        <v>0</v>
      </c>
      <c r="AA24" s="163">
        <v>0</v>
      </c>
      <c r="AB24" s="163">
        <v>0</v>
      </c>
      <c r="AC24" s="163">
        <v>0</v>
      </c>
      <c r="AD24" s="163">
        <v>0</v>
      </c>
      <c r="AE24" s="163">
        <v>0</v>
      </c>
      <c r="AF24" s="163">
        <v>0</v>
      </c>
      <c r="AG24" s="124"/>
      <c r="AH24" s="124"/>
      <c r="AI24" s="124"/>
      <c r="AJ24" s="124"/>
      <c r="AK24" s="124"/>
      <c r="AL24" s="124"/>
      <c r="AM24" s="124"/>
      <c r="AN24" s="124"/>
      <c r="AO24" s="124"/>
      <c r="AP24" s="124"/>
      <c r="AQ24" s="124"/>
    </row>
    <row r="25" spans="1:43" x14ac:dyDescent="0.25">
      <c r="A25" s="141"/>
      <c r="B25" s="206" t="s">
        <v>75</v>
      </c>
      <c r="C25" s="162">
        <v>0</v>
      </c>
      <c r="D25" s="163">
        <v>538.70000000000005</v>
      </c>
      <c r="E25" s="163">
        <v>1111</v>
      </c>
      <c r="F25" s="163">
        <v>21.2</v>
      </c>
      <c r="G25" s="163">
        <v>66.3</v>
      </c>
      <c r="H25" s="208">
        <v>0</v>
      </c>
      <c r="I25" s="208">
        <v>0</v>
      </c>
      <c r="J25" s="208">
        <v>0</v>
      </c>
      <c r="K25" s="208">
        <v>0</v>
      </c>
      <c r="L25" s="163">
        <v>0</v>
      </c>
      <c r="M25" s="163">
        <v>0</v>
      </c>
      <c r="N25" s="163">
        <v>618</v>
      </c>
      <c r="O25" s="163">
        <v>2113.6</v>
      </c>
      <c r="P25" s="163">
        <v>231.1</v>
      </c>
      <c r="Q25" s="163">
        <v>1935.6</v>
      </c>
      <c r="R25" s="163">
        <v>3004.7</v>
      </c>
      <c r="S25" s="163">
        <v>1577.2</v>
      </c>
      <c r="T25" s="163">
        <v>2815.3</v>
      </c>
      <c r="U25" s="163">
        <v>2982.9</v>
      </c>
      <c r="V25" s="163">
        <v>3613.1</v>
      </c>
      <c r="W25" s="163">
        <v>2711.4</v>
      </c>
      <c r="X25" s="163">
        <v>1941.4</v>
      </c>
      <c r="Y25" s="163">
        <v>548</v>
      </c>
      <c r="Z25" s="163">
        <v>2505.3000000000002</v>
      </c>
      <c r="AA25" s="163">
        <v>1302.2</v>
      </c>
      <c r="AB25" s="163">
        <v>566.4</v>
      </c>
      <c r="AC25" s="163">
        <v>1484.2</v>
      </c>
      <c r="AD25" s="163">
        <v>2421.8000000000002</v>
      </c>
      <c r="AE25" s="163">
        <v>2389.6999999999998</v>
      </c>
      <c r="AF25" s="163">
        <v>4154.2</v>
      </c>
      <c r="AG25" s="124"/>
      <c r="AH25" s="124"/>
      <c r="AI25" s="124"/>
      <c r="AJ25" s="124"/>
      <c r="AK25" s="124"/>
      <c r="AL25" s="124"/>
      <c r="AM25" s="124"/>
      <c r="AN25" s="124"/>
      <c r="AO25" s="124"/>
      <c r="AP25" s="124"/>
      <c r="AQ25" s="124"/>
    </row>
    <row r="26" spans="1:43" x14ac:dyDescent="0.25">
      <c r="A26" s="141"/>
      <c r="B26" s="206" t="s">
        <v>56</v>
      </c>
      <c r="C26" s="163">
        <v>2000</v>
      </c>
      <c r="D26" s="163">
        <v>2173.1999999999998</v>
      </c>
      <c r="E26" s="163">
        <v>1596.3</v>
      </c>
      <c r="F26" s="163">
        <v>1450</v>
      </c>
      <c r="G26" s="163">
        <v>1887.7</v>
      </c>
      <c r="H26" s="163">
        <v>3172.4</v>
      </c>
      <c r="I26" s="208">
        <v>0</v>
      </c>
      <c r="J26" s="208">
        <v>409.2</v>
      </c>
      <c r="K26" s="208">
        <v>0</v>
      </c>
      <c r="L26" s="163">
        <v>0</v>
      </c>
      <c r="M26" s="163">
        <v>0</v>
      </c>
      <c r="N26" s="163">
        <v>0</v>
      </c>
      <c r="O26" s="163">
        <v>0</v>
      </c>
      <c r="P26" s="163">
        <v>0</v>
      </c>
      <c r="Q26" s="163">
        <v>0</v>
      </c>
      <c r="R26" s="163">
        <v>0</v>
      </c>
      <c r="S26" s="163">
        <v>0</v>
      </c>
      <c r="T26" s="163">
        <v>0</v>
      </c>
      <c r="U26" s="163">
        <v>0</v>
      </c>
      <c r="V26" s="163">
        <v>0</v>
      </c>
      <c r="W26" s="163">
        <v>0</v>
      </c>
      <c r="X26" s="163">
        <v>0</v>
      </c>
      <c r="Y26" s="163">
        <v>0</v>
      </c>
      <c r="Z26" s="163">
        <v>0</v>
      </c>
      <c r="AA26" s="163">
        <v>0</v>
      </c>
      <c r="AB26" s="163">
        <v>0</v>
      </c>
      <c r="AC26" s="163">
        <v>0</v>
      </c>
      <c r="AD26" s="163">
        <v>0</v>
      </c>
      <c r="AE26" s="163">
        <v>0</v>
      </c>
      <c r="AF26" s="163">
        <v>0</v>
      </c>
      <c r="AG26" s="124"/>
      <c r="AH26" s="124"/>
      <c r="AI26" s="124"/>
      <c r="AJ26" s="124"/>
      <c r="AK26" s="124"/>
      <c r="AL26" s="124"/>
      <c r="AM26" s="124"/>
      <c r="AN26" s="124"/>
      <c r="AO26" s="124"/>
      <c r="AP26" s="124"/>
      <c r="AQ26" s="124"/>
    </row>
    <row r="27" spans="1:43" x14ac:dyDescent="0.25">
      <c r="A27" s="141"/>
      <c r="B27" s="206" t="s">
        <v>174</v>
      </c>
      <c r="C27" s="208">
        <v>0</v>
      </c>
      <c r="D27" s="208">
        <v>0</v>
      </c>
      <c r="E27" s="208">
        <v>0</v>
      </c>
      <c r="F27" s="208">
        <v>0</v>
      </c>
      <c r="G27" s="208">
        <v>1202.2</v>
      </c>
      <c r="H27" s="208">
        <v>236.6</v>
      </c>
      <c r="I27" s="208">
        <v>0</v>
      </c>
      <c r="J27" s="208">
        <v>0</v>
      </c>
      <c r="K27" s="208">
        <v>0</v>
      </c>
      <c r="L27" s="163">
        <v>0</v>
      </c>
      <c r="M27" s="163">
        <v>0</v>
      </c>
      <c r="N27" s="163">
        <v>0</v>
      </c>
      <c r="O27" s="163">
        <v>0</v>
      </c>
      <c r="P27" s="163">
        <v>0</v>
      </c>
      <c r="Q27" s="163">
        <v>0</v>
      </c>
      <c r="R27" s="163">
        <v>0</v>
      </c>
      <c r="S27" s="163">
        <v>0</v>
      </c>
      <c r="T27" s="163">
        <v>0</v>
      </c>
      <c r="U27" s="163">
        <v>0</v>
      </c>
      <c r="V27" s="163">
        <v>0</v>
      </c>
      <c r="W27" s="163">
        <v>0</v>
      </c>
      <c r="X27" s="163">
        <v>0</v>
      </c>
      <c r="Y27" s="163">
        <v>0</v>
      </c>
      <c r="Z27" s="163">
        <v>0</v>
      </c>
      <c r="AA27" s="163">
        <v>0</v>
      </c>
      <c r="AB27" s="163">
        <v>0</v>
      </c>
      <c r="AC27" s="163">
        <v>0</v>
      </c>
      <c r="AD27" s="163">
        <v>0</v>
      </c>
      <c r="AE27" s="163">
        <v>0</v>
      </c>
      <c r="AF27" s="163">
        <v>0</v>
      </c>
      <c r="AG27" s="124"/>
      <c r="AH27" s="124"/>
      <c r="AI27" s="124"/>
      <c r="AJ27" s="124"/>
      <c r="AK27" s="124"/>
      <c r="AL27" s="124"/>
      <c r="AM27" s="124"/>
      <c r="AN27" s="124"/>
      <c r="AO27" s="124"/>
      <c r="AP27" s="124"/>
      <c r="AQ27" s="124"/>
    </row>
    <row r="28" spans="1:43" x14ac:dyDescent="0.25">
      <c r="A28" s="141"/>
      <c r="B28" s="206" t="s">
        <v>337</v>
      </c>
      <c r="C28" s="208">
        <v>0</v>
      </c>
      <c r="D28" s="208">
        <v>0</v>
      </c>
      <c r="E28" s="208">
        <v>0</v>
      </c>
      <c r="F28" s="208">
        <v>0</v>
      </c>
      <c r="G28" s="208">
        <v>0</v>
      </c>
      <c r="H28" s="208">
        <v>0</v>
      </c>
      <c r="I28" s="208">
        <v>0</v>
      </c>
      <c r="J28" s="208">
        <v>0</v>
      </c>
      <c r="K28" s="208">
        <v>0</v>
      </c>
      <c r="L28" s="208">
        <v>0</v>
      </c>
      <c r="M28" s="208">
        <v>0</v>
      </c>
      <c r="N28" s="208">
        <v>0</v>
      </c>
      <c r="O28" s="208">
        <v>0</v>
      </c>
      <c r="P28" s="208">
        <v>0</v>
      </c>
      <c r="Q28" s="208">
        <v>0</v>
      </c>
      <c r="R28" s="208">
        <v>0</v>
      </c>
      <c r="S28" s="208">
        <v>0</v>
      </c>
      <c r="T28" s="208">
        <v>0</v>
      </c>
      <c r="U28" s="208">
        <v>0</v>
      </c>
      <c r="V28" s="208">
        <v>0</v>
      </c>
      <c r="W28" s="208">
        <v>0</v>
      </c>
      <c r="X28" s="208">
        <v>0</v>
      </c>
      <c r="Y28" s="208">
        <v>784.5</v>
      </c>
      <c r="Z28" s="163">
        <v>1656.2</v>
      </c>
      <c r="AA28" s="163">
        <v>1176.7</v>
      </c>
      <c r="AB28" s="163">
        <v>1385.4</v>
      </c>
      <c r="AC28" s="163">
        <v>808</v>
      </c>
      <c r="AD28" s="163">
        <v>656.6</v>
      </c>
      <c r="AE28" s="163">
        <v>532.1</v>
      </c>
      <c r="AF28" s="163">
        <v>267.3</v>
      </c>
      <c r="AG28" s="124"/>
      <c r="AH28" s="124"/>
      <c r="AI28" s="124"/>
      <c r="AJ28" s="124"/>
      <c r="AK28" s="124"/>
      <c r="AL28" s="124"/>
      <c r="AM28" s="124"/>
      <c r="AN28" s="124"/>
      <c r="AO28" s="124"/>
      <c r="AP28" s="124"/>
      <c r="AQ28" s="124"/>
    </row>
    <row r="29" spans="1:43" x14ac:dyDescent="0.25">
      <c r="A29" s="141"/>
      <c r="B29" s="206" t="s">
        <v>161</v>
      </c>
      <c r="C29" s="163">
        <v>500</v>
      </c>
      <c r="D29" s="208">
        <v>0</v>
      </c>
      <c r="E29" s="208">
        <v>0</v>
      </c>
      <c r="F29" s="208">
        <v>0</v>
      </c>
      <c r="G29" s="208">
        <v>0</v>
      </c>
      <c r="H29" s="208">
        <v>0</v>
      </c>
      <c r="I29" s="208">
        <v>3440.4</v>
      </c>
      <c r="J29" s="208">
        <v>1023.4</v>
      </c>
      <c r="K29" s="208">
        <v>0</v>
      </c>
      <c r="L29" s="163">
        <v>0</v>
      </c>
      <c r="M29" s="163">
        <v>0</v>
      </c>
      <c r="N29" s="163">
        <v>0</v>
      </c>
      <c r="O29" s="163">
        <v>0</v>
      </c>
      <c r="P29" s="163">
        <v>0</v>
      </c>
      <c r="Q29" s="163">
        <v>0</v>
      </c>
      <c r="R29" s="163">
        <v>0</v>
      </c>
      <c r="S29" s="163">
        <v>0</v>
      </c>
      <c r="T29" s="163">
        <v>0</v>
      </c>
      <c r="U29" s="163">
        <v>0</v>
      </c>
      <c r="V29" s="163">
        <v>0</v>
      </c>
      <c r="W29" s="163">
        <v>0</v>
      </c>
      <c r="X29" s="163">
        <v>0</v>
      </c>
      <c r="Y29" s="163">
        <v>0</v>
      </c>
      <c r="Z29" s="163">
        <v>0</v>
      </c>
      <c r="AA29" s="163">
        <v>0</v>
      </c>
      <c r="AB29" s="163">
        <v>0</v>
      </c>
      <c r="AC29" s="163">
        <v>0</v>
      </c>
      <c r="AD29" s="163">
        <v>0</v>
      </c>
      <c r="AE29" s="163">
        <v>0</v>
      </c>
      <c r="AF29" s="163">
        <v>0</v>
      </c>
      <c r="AG29" s="124"/>
      <c r="AH29" s="124"/>
      <c r="AI29" s="124"/>
      <c r="AJ29" s="124"/>
      <c r="AK29" s="124"/>
      <c r="AL29" s="124"/>
      <c r="AM29" s="124"/>
      <c r="AN29" s="124"/>
      <c r="AO29" s="124"/>
      <c r="AP29" s="124"/>
      <c r="AQ29" s="124"/>
    </row>
    <row r="30" spans="1:43" x14ac:dyDescent="0.25">
      <c r="A30" s="141"/>
      <c r="B30" s="206" t="s">
        <v>184</v>
      </c>
      <c r="C30" s="163">
        <v>0</v>
      </c>
      <c r="D30" s="163">
        <v>0</v>
      </c>
      <c r="E30" s="163">
        <v>0</v>
      </c>
      <c r="F30" s="163">
        <v>0</v>
      </c>
      <c r="G30" s="163">
        <v>0</v>
      </c>
      <c r="H30" s="163">
        <v>0</v>
      </c>
      <c r="I30" s="163">
        <v>0</v>
      </c>
      <c r="J30" s="163">
        <v>0</v>
      </c>
      <c r="K30" s="163">
        <v>0</v>
      </c>
      <c r="L30" s="163">
        <v>0</v>
      </c>
      <c r="M30" s="163">
        <v>39</v>
      </c>
      <c r="N30" s="163">
        <v>26</v>
      </c>
      <c r="O30" s="163">
        <v>0</v>
      </c>
      <c r="P30" s="163">
        <v>0</v>
      </c>
      <c r="Q30" s="163">
        <v>0</v>
      </c>
      <c r="R30" s="163">
        <v>0</v>
      </c>
      <c r="S30" s="163">
        <v>62.5</v>
      </c>
      <c r="T30" s="163">
        <v>0</v>
      </c>
      <c r="U30" s="163">
        <v>0</v>
      </c>
      <c r="V30" s="163">
        <v>3.5</v>
      </c>
      <c r="W30" s="163">
        <v>0</v>
      </c>
      <c r="X30" s="163">
        <v>58.7</v>
      </c>
      <c r="Y30" s="163">
        <v>0</v>
      </c>
      <c r="Z30" s="163">
        <v>0</v>
      </c>
      <c r="AA30" s="163">
        <v>6.2</v>
      </c>
      <c r="AB30" s="163">
        <v>0</v>
      </c>
      <c r="AC30" s="163">
        <v>111.3</v>
      </c>
      <c r="AD30" s="163">
        <v>56.4</v>
      </c>
      <c r="AE30" s="163">
        <v>0</v>
      </c>
      <c r="AF30" s="163">
        <v>0</v>
      </c>
      <c r="AG30" s="124"/>
      <c r="AH30" s="124"/>
      <c r="AI30" s="124"/>
      <c r="AJ30" s="124"/>
      <c r="AK30" s="124"/>
      <c r="AL30" s="124"/>
      <c r="AM30" s="124"/>
      <c r="AN30" s="124"/>
      <c r="AO30" s="124"/>
      <c r="AP30" s="124"/>
      <c r="AQ30" s="124"/>
    </row>
    <row r="31" spans="1:43" x14ac:dyDescent="0.25">
      <c r="A31" s="141"/>
      <c r="B31" s="269" t="s">
        <v>243</v>
      </c>
      <c r="C31" s="163">
        <v>0</v>
      </c>
      <c r="D31" s="163">
        <v>0</v>
      </c>
      <c r="E31" s="163">
        <v>0</v>
      </c>
      <c r="F31" s="163">
        <v>0</v>
      </c>
      <c r="G31" s="163">
        <v>0</v>
      </c>
      <c r="H31" s="163">
        <v>0</v>
      </c>
      <c r="I31" s="163">
        <v>0</v>
      </c>
      <c r="J31" s="163">
        <v>0</v>
      </c>
      <c r="K31" s="163">
        <v>0</v>
      </c>
      <c r="L31" s="163">
        <v>0</v>
      </c>
      <c r="M31" s="163">
        <v>0</v>
      </c>
      <c r="N31" s="163">
        <v>0</v>
      </c>
      <c r="O31" s="163">
        <v>0</v>
      </c>
      <c r="P31" s="163">
        <v>0</v>
      </c>
      <c r="Q31" s="163">
        <v>0</v>
      </c>
      <c r="R31" s="163">
        <v>0</v>
      </c>
      <c r="S31" s="163">
        <v>0</v>
      </c>
      <c r="T31" s="163">
        <v>0</v>
      </c>
      <c r="U31" s="163">
        <v>0</v>
      </c>
      <c r="V31" s="163">
        <v>1.1000000000000001</v>
      </c>
      <c r="W31" s="163">
        <v>0</v>
      </c>
      <c r="X31" s="163">
        <v>18.100000000000001</v>
      </c>
      <c r="Y31" s="163">
        <v>0</v>
      </c>
      <c r="Z31" s="163">
        <v>0</v>
      </c>
      <c r="AA31" s="163">
        <v>1.9</v>
      </c>
      <c r="AB31" s="163">
        <v>0</v>
      </c>
      <c r="AC31" s="163">
        <v>0</v>
      </c>
      <c r="AD31" s="163">
        <v>16.3</v>
      </c>
      <c r="AE31" s="163">
        <v>0</v>
      </c>
      <c r="AF31" s="163">
        <v>0</v>
      </c>
      <c r="AG31" s="124"/>
      <c r="AH31" s="124"/>
      <c r="AI31" s="124"/>
      <c r="AJ31" s="124"/>
      <c r="AK31" s="124"/>
      <c r="AL31" s="124"/>
      <c r="AM31" s="124"/>
      <c r="AN31" s="124"/>
      <c r="AO31" s="124"/>
      <c r="AP31" s="124"/>
      <c r="AQ31" s="124"/>
    </row>
    <row r="32" spans="1:43" x14ac:dyDescent="0.25">
      <c r="A32" s="141"/>
      <c r="B32" s="206" t="s">
        <v>73</v>
      </c>
      <c r="C32" s="163">
        <v>264.5</v>
      </c>
      <c r="D32" s="208">
        <v>0</v>
      </c>
      <c r="E32" s="208">
        <v>0</v>
      </c>
      <c r="F32" s="208">
        <v>0</v>
      </c>
      <c r="G32" s="208">
        <v>0</v>
      </c>
      <c r="H32" s="208">
        <v>0</v>
      </c>
      <c r="I32" s="208">
        <v>0</v>
      </c>
      <c r="J32" s="208">
        <v>0</v>
      </c>
      <c r="K32" s="208">
        <v>0</v>
      </c>
      <c r="L32" s="163">
        <v>0</v>
      </c>
      <c r="M32" s="163">
        <v>0</v>
      </c>
      <c r="N32" s="163">
        <v>0</v>
      </c>
      <c r="O32" s="163">
        <v>0</v>
      </c>
      <c r="P32" s="163">
        <v>0</v>
      </c>
      <c r="Q32" s="163">
        <v>0</v>
      </c>
      <c r="R32" s="163">
        <v>0</v>
      </c>
      <c r="S32" s="163">
        <v>0</v>
      </c>
      <c r="T32" s="163">
        <v>0</v>
      </c>
      <c r="U32" s="163">
        <v>0</v>
      </c>
      <c r="V32" s="163">
        <v>0</v>
      </c>
      <c r="W32" s="163">
        <v>0</v>
      </c>
      <c r="X32" s="163">
        <v>0</v>
      </c>
      <c r="Y32" s="163">
        <v>0</v>
      </c>
      <c r="Z32" s="163">
        <v>0</v>
      </c>
      <c r="AA32" s="163">
        <v>0</v>
      </c>
      <c r="AB32" s="163">
        <v>0</v>
      </c>
      <c r="AC32" s="163">
        <v>0</v>
      </c>
      <c r="AD32" s="163">
        <v>0</v>
      </c>
      <c r="AE32" s="163">
        <v>0</v>
      </c>
      <c r="AF32" s="163">
        <v>0</v>
      </c>
      <c r="AG32" s="124"/>
      <c r="AH32" s="124"/>
      <c r="AI32" s="124"/>
      <c r="AJ32" s="124"/>
      <c r="AK32" s="124"/>
      <c r="AL32" s="124"/>
      <c r="AM32" s="124"/>
      <c r="AN32" s="124"/>
      <c r="AO32" s="124"/>
      <c r="AP32" s="124"/>
      <c r="AQ32" s="124"/>
    </row>
    <row r="33" spans="1:43" x14ac:dyDescent="0.25">
      <c r="A33" s="141"/>
      <c r="B33" s="206" t="s">
        <v>185</v>
      </c>
      <c r="C33" s="163">
        <v>0</v>
      </c>
      <c r="D33" s="163">
        <v>0</v>
      </c>
      <c r="E33" s="163">
        <v>0</v>
      </c>
      <c r="F33" s="163">
        <v>0</v>
      </c>
      <c r="G33" s="163">
        <v>0</v>
      </c>
      <c r="H33" s="163">
        <v>0</v>
      </c>
      <c r="I33" s="163">
        <v>0</v>
      </c>
      <c r="J33" s="163">
        <v>0</v>
      </c>
      <c r="K33" s="163">
        <v>0</v>
      </c>
      <c r="L33" s="163">
        <v>0</v>
      </c>
      <c r="M33" s="163">
        <v>2</v>
      </c>
      <c r="N33" s="163">
        <v>0</v>
      </c>
      <c r="O33" s="163">
        <v>0</v>
      </c>
      <c r="P33" s="163">
        <v>0</v>
      </c>
      <c r="Q33" s="163">
        <v>0</v>
      </c>
      <c r="R33" s="163">
        <v>0</v>
      </c>
      <c r="S33" s="163">
        <v>1.4</v>
      </c>
      <c r="T33" s="163">
        <v>0</v>
      </c>
      <c r="U33" s="163">
        <v>0</v>
      </c>
      <c r="V33" s="163">
        <v>0.1</v>
      </c>
      <c r="W33" s="163">
        <v>0</v>
      </c>
      <c r="X33" s="163">
        <v>1.3</v>
      </c>
      <c r="Y33" s="163">
        <v>0</v>
      </c>
      <c r="Z33" s="163">
        <v>0</v>
      </c>
      <c r="AA33" s="163">
        <v>0.1</v>
      </c>
      <c r="AB33" s="163">
        <v>0</v>
      </c>
      <c r="AC33" s="163">
        <v>0</v>
      </c>
      <c r="AD33" s="163">
        <v>1.2</v>
      </c>
      <c r="AE33" s="163">
        <v>0</v>
      </c>
      <c r="AF33" s="163">
        <v>0</v>
      </c>
      <c r="AG33" s="124"/>
      <c r="AH33" s="124"/>
      <c r="AI33" s="124"/>
      <c r="AJ33" s="124"/>
      <c r="AK33" s="124"/>
      <c r="AL33" s="124"/>
      <c r="AM33" s="124"/>
      <c r="AN33" s="124"/>
      <c r="AO33" s="124"/>
      <c r="AP33" s="124"/>
      <c r="AQ33" s="124"/>
    </row>
    <row r="34" spans="1:43" x14ac:dyDescent="0.25">
      <c r="A34" s="141"/>
      <c r="B34" s="206" t="s">
        <v>91</v>
      </c>
      <c r="C34" s="163">
        <v>0</v>
      </c>
      <c r="D34" s="163">
        <v>0</v>
      </c>
      <c r="E34" s="163">
        <v>0</v>
      </c>
      <c r="F34" s="163">
        <v>0</v>
      </c>
      <c r="G34" s="163">
        <v>0</v>
      </c>
      <c r="H34" s="163">
        <v>0</v>
      </c>
      <c r="I34" s="163">
        <v>0</v>
      </c>
      <c r="J34" s="163">
        <v>0</v>
      </c>
      <c r="K34" s="163">
        <v>0</v>
      </c>
      <c r="L34" s="163">
        <v>0</v>
      </c>
      <c r="M34" s="163">
        <v>0</v>
      </c>
      <c r="N34" s="163">
        <v>0</v>
      </c>
      <c r="O34" s="163">
        <v>0</v>
      </c>
      <c r="P34" s="163">
        <v>0</v>
      </c>
      <c r="Q34" s="163">
        <v>0</v>
      </c>
      <c r="R34" s="163">
        <v>0</v>
      </c>
      <c r="S34" s="163">
        <v>0</v>
      </c>
      <c r="T34" s="163">
        <v>0</v>
      </c>
      <c r="U34" s="163">
        <v>0</v>
      </c>
      <c r="V34" s="163">
        <v>0</v>
      </c>
      <c r="W34" s="163">
        <v>168.3</v>
      </c>
      <c r="X34" s="163">
        <v>0</v>
      </c>
      <c r="Y34" s="163">
        <v>0</v>
      </c>
      <c r="Z34" s="163">
        <v>0</v>
      </c>
      <c r="AA34" s="163">
        <v>0</v>
      </c>
      <c r="AB34" s="163">
        <v>0</v>
      </c>
      <c r="AC34" s="163">
        <v>0</v>
      </c>
      <c r="AD34" s="163">
        <v>0</v>
      </c>
      <c r="AE34" s="163">
        <v>0</v>
      </c>
      <c r="AF34" s="163">
        <v>0</v>
      </c>
      <c r="AG34" s="124"/>
      <c r="AH34" s="124"/>
      <c r="AI34" s="124"/>
      <c r="AJ34" s="124"/>
      <c r="AK34" s="124"/>
      <c r="AL34" s="124"/>
      <c r="AM34" s="124"/>
      <c r="AN34" s="124"/>
      <c r="AO34" s="124"/>
      <c r="AP34" s="124"/>
      <c r="AQ34" s="124"/>
    </row>
    <row r="35" spans="1:43" x14ac:dyDescent="0.25">
      <c r="A35" s="141"/>
      <c r="B35" s="206" t="s">
        <v>186</v>
      </c>
      <c r="C35" s="163">
        <v>0</v>
      </c>
      <c r="D35" s="163">
        <v>0</v>
      </c>
      <c r="E35" s="163">
        <v>0</v>
      </c>
      <c r="F35" s="163">
        <v>0</v>
      </c>
      <c r="G35" s="163">
        <v>0</v>
      </c>
      <c r="H35" s="163">
        <v>0</v>
      </c>
      <c r="I35" s="163">
        <v>0</v>
      </c>
      <c r="J35" s="163">
        <v>0</v>
      </c>
      <c r="K35" s="163">
        <v>0</v>
      </c>
      <c r="L35" s="163">
        <v>0</v>
      </c>
      <c r="M35" s="163">
        <v>8</v>
      </c>
      <c r="N35" s="163">
        <v>0</v>
      </c>
      <c r="O35" s="163">
        <v>0</v>
      </c>
      <c r="P35" s="163">
        <v>0</v>
      </c>
      <c r="Q35" s="163">
        <v>0</v>
      </c>
      <c r="R35" s="163">
        <v>7.6</v>
      </c>
      <c r="S35" s="163">
        <v>0</v>
      </c>
      <c r="T35" s="163">
        <v>0</v>
      </c>
      <c r="U35" s="163">
        <v>1.1000000000000001</v>
      </c>
      <c r="V35" s="163">
        <v>0</v>
      </c>
      <c r="W35" s="163">
        <v>0</v>
      </c>
      <c r="X35" s="163">
        <v>6.4</v>
      </c>
      <c r="Y35" s="163">
        <v>0</v>
      </c>
      <c r="Z35" s="163">
        <v>0</v>
      </c>
      <c r="AA35" s="163">
        <v>0</v>
      </c>
      <c r="AB35" s="163">
        <v>0</v>
      </c>
      <c r="AC35" s="163">
        <v>0</v>
      </c>
      <c r="AD35" s="163">
        <v>0</v>
      </c>
      <c r="AE35" s="163">
        <v>0</v>
      </c>
      <c r="AF35" s="163">
        <v>0</v>
      </c>
      <c r="AG35" s="124"/>
      <c r="AH35" s="124"/>
      <c r="AI35" s="124"/>
      <c r="AJ35" s="124"/>
      <c r="AK35" s="124"/>
      <c r="AL35" s="124"/>
      <c r="AM35" s="124"/>
      <c r="AN35" s="124"/>
      <c r="AO35" s="124"/>
      <c r="AP35" s="124"/>
      <c r="AQ35" s="124"/>
    </row>
    <row r="36" spans="1:43" x14ac:dyDescent="0.25">
      <c r="A36" s="141"/>
      <c r="B36" s="206" t="s">
        <v>187</v>
      </c>
      <c r="C36" s="163">
        <v>0</v>
      </c>
      <c r="D36" s="163">
        <v>0</v>
      </c>
      <c r="E36" s="163">
        <v>0</v>
      </c>
      <c r="F36" s="163">
        <v>0</v>
      </c>
      <c r="G36" s="163">
        <v>0</v>
      </c>
      <c r="H36" s="163">
        <v>0</v>
      </c>
      <c r="I36" s="163">
        <v>0</v>
      </c>
      <c r="J36" s="163">
        <v>0</v>
      </c>
      <c r="K36" s="163">
        <v>0</v>
      </c>
      <c r="L36" s="163">
        <v>51</v>
      </c>
      <c r="M36" s="163">
        <v>77</v>
      </c>
      <c r="N36" s="163">
        <v>0</v>
      </c>
      <c r="O36" s="163">
        <v>0</v>
      </c>
      <c r="P36" s="163">
        <v>0</v>
      </c>
      <c r="Q36" s="163">
        <v>0</v>
      </c>
      <c r="R36" s="163">
        <v>49.4</v>
      </c>
      <c r="S36" s="163">
        <v>0</v>
      </c>
      <c r="T36" s="163">
        <v>0</v>
      </c>
      <c r="U36" s="163">
        <v>7.6</v>
      </c>
      <c r="V36" s="163">
        <v>0</v>
      </c>
      <c r="W36" s="163">
        <v>0</v>
      </c>
      <c r="X36" s="163">
        <v>45.1</v>
      </c>
      <c r="Y36" s="163">
        <v>0</v>
      </c>
      <c r="Z36" s="163">
        <v>0</v>
      </c>
      <c r="AA36" s="163">
        <v>9.9</v>
      </c>
      <c r="AB36" s="163">
        <v>0</v>
      </c>
      <c r="AC36" s="163">
        <v>0</v>
      </c>
      <c r="AD36" s="163">
        <v>41</v>
      </c>
      <c r="AE36" s="163">
        <v>0</v>
      </c>
      <c r="AF36" s="163">
        <v>0</v>
      </c>
      <c r="AG36" s="124"/>
      <c r="AH36" s="124"/>
      <c r="AI36" s="124"/>
      <c r="AJ36" s="124"/>
      <c r="AK36" s="124"/>
      <c r="AL36" s="124"/>
      <c r="AM36" s="124"/>
      <c r="AN36" s="124"/>
      <c r="AO36" s="124"/>
      <c r="AP36" s="124"/>
      <c r="AQ36" s="124"/>
    </row>
    <row r="37" spans="1:43" x14ac:dyDescent="0.25">
      <c r="A37" s="141"/>
      <c r="B37" s="206" t="s">
        <v>330</v>
      </c>
      <c r="C37" s="163">
        <v>0</v>
      </c>
      <c r="D37" s="163">
        <v>0</v>
      </c>
      <c r="E37" s="163">
        <v>0</v>
      </c>
      <c r="F37" s="163">
        <v>0</v>
      </c>
      <c r="G37" s="163">
        <v>0</v>
      </c>
      <c r="H37" s="163">
        <v>0</v>
      </c>
      <c r="I37" s="163">
        <v>0</v>
      </c>
      <c r="J37" s="163">
        <v>0</v>
      </c>
      <c r="K37" s="163">
        <v>0</v>
      </c>
      <c r="L37" s="163">
        <v>0</v>
      </c>
      <c r="M37" s="163">
        <v>0</v>
      </c>
      <c r="N37" s="163">
        <v>0</v>
      </c>
      <c r="O37" s="163">
        <v>0</v>
      </c>
      <c r="P37" s="163">
        <v>0</v>
      </c>
      <c r="Q37" s="163">
        <v>0</v>
      </c>
      <c r="R37" s="163">
        <v>0</v>
      </c>
      <c r="S37" s="163">
        <v>0</v>
      </c>
      <c r="T37" s="163">
        <v>0</v>
      </c>
      <c r="U37" s="163">
        <v>0</v>
      </c>
      <c r="V37" s="163">
        <v>0.7</v>
      </c>
      <c r="W37" s="163">
        <v>0</v>
      </c>
      <c r="X37" s="163">
        <v>0.1</v>
      </c>
      <c r="Y37" s="163">
        <v>0</v>
      </c>
      <c r="Z37" s="163">
        <v>0</v>
      </c>
      <c r="AA37" s="163">
        <v>0.6</v>
      </c>
      <c r="AB37" s="163">
        <v>0</v>
      </c>
      <c r="AC37" s="163">
        <v>0</v>
      </c>
      <c r="AD37" s="163">
        <v>0.1</v>
      </c>
      <c r="AE37" s="163">
        <v>0</v>
      </c>
      <c r="AF37" s="163">
        <v>0</v>
      </c>
      <c r="AG37" s="124"/>
      <c r="AH37" s="124"/>
      <c r="AI37" s="124"/>
      <c r="AJ37" s="124"/>
      <c r="AK37" s="124"/>
      <c r="AL37" s="124"/>
      <c r="AM37" s="124"/>
      <c r="AN37" s="124"/>
      <c r="AO37" s="124"/>
      <c r="AP37" s="124"/>
      <c r="AQ37" s="124"/>
    </row>
    <row r="38" spans="1:43" x14ac:dyDescent="0.25">
      <c r="A38" s="141"/>
      <c r="B38" s="206" t="s">
        <v>331</v>
      </c>
      <c r="C38" s="163">
        <v>0</v>
      </c>
      <c r="D38" s="163">
        <v>0</v>
      </c>
      <c r="E38" s="163">
        <v>0</v>
      </c>
      <c r="F38" s="163">
        <v>0</v>
      </c>
      <c r="G38" s="163">
        <v>0</v>
      </c>
      <c r="H38" s="163">
        <v>0</v>
      </c>
      <c r="I38" s="163">
        <v>0</v>
      </c>
      <c r="J38" s="163">
        <v>0</v>
      </c>
      <c r="K38" s="163">
        <v>0</v>
      </c>
      <c r="L38" s="163">
        <v>0</v>
      </c>
      <c r="M38" s="163">
        <v>0</v>
      </c>
      <c r="N38" s="163">
        <v>0</v>
      </c>
      <c r="O38" s="163">
        <v>0</v>
      </c>
      <c r="P38" s="163">
        <v>0</v>
      </c>
      <c r="Q38" s="163">
        <v>0</v>
      </c>
      <c r="R38" s="163">
        <v>0</v>
      </c>
      <c r="S38" s="163">
        <v>0</v>
      </c>
      <c r="T38" s="163">
        <v>0</v>
      </c>
      <c r="U38" s="163">
        <v>0</v>
      </c>
      <c r="V38" s="163">
        <v>0.1</v>
      </c>
      <c r="W38" s="163">
        <v>0</v>
      </c>
      <c r="X38" s="163">
        <v>0</v>
      </c>
      <c r="Y38" s="163">
        <v>0</v>
      </c>
      <c r="Z38" s="163">
        <v>0</v>
      </c>
      <c r="AA38" s="163">
        <v>0.1</v>
      </c>
      <c r="AB38" s="163">
        <v>0</v>
      </c>
      <c r="AC38" s="163">
        <v>0</v>
      </c>
      <c r="AD38" s="163">
        <v>0</v>
      </c>
      <c r="AE38" s="163">
        <v>0</v>
      </c>
      <c r="AF38" s="163">
        <v>0</v>
      </c>
      <c r="AG38" s="124"/>
      <c r="AH38" s="124"/>
      <c r="AI38" s="124"/>
      <c r="AJ38" s="124"/>
      <c r="AK38" s="124"/>
      <c r="AL38" s="124"/>
      <c r="AM38" s="124"/>
      <c r="AN38" s="124"/>
      <c r="AO38" s="124"/>
      <c r="AP38" s="124"/>
      <c r="AQ38" s="124"/>
    </row>
    <row r="39" spans="1:43" x14ac:dyDescent="0.25">
      <c r="A39" s="141"/>
      <c r="B39" s="206" t="s">
        <v>244</v>
      </c>
      <c r="C39" s="163">
        <v>0</v>
      </c>
      <c r="D39" s="163">
        <v>0</v>
      </c>
      <c r="E39" s="163">
        <v>0</v>
      </c>
      <c r="F39" s="163">
        <v>0</v>
      </c>
      <c r="G39" s="163">
        <v>0</v>
      </c>
      <c r="H39" s="163">
        <v>0</v>
      </c>
      <c r="I39" s="163">
        <v>0</v>
      </c>
      <c r="J39" s="163">
        <v>0</v>
      </c>
      <c r="K39" s="163">
        <v>0</v>
      </c>
      <c r="L39" s="163">
        <v>0</v>
      </c>
      <c r="M39" s="163">
        <v>0</v>
      </c>
      <c r="N39" s="163">
        <v>0</v>
      </c>
      <c r="O39" s="163">
        <v>0</v>
      </c>
      <c r="P39" s="163">
        <v>0</v>
      </c>
      <c r="Q39" s="163">
        <v>0</v>
      </c>
      <c r="R39" s="163">
        <v>0</v>
      </c>
      <c r="S39" s="163">
        <v>0</v>
      </c>
      <c r="T39" s="163">
        <v>0</v>
      </c>
      <c r="U39" s="163">
        <v>0</v>
      </c>
      <c r="V39" s="163">
        <v>0.2</v>
      </c>
      <c r="W39" s="163">
        <v>0</v>
      </c>
      <c r="X39" s="163">
        <v>0.3</v>
      </c>
      <c r="Y39" s="163">
        <v>0</v>
      </c>
      <c r="Z39" s="163">
        <v>0</v>
      </c>
      <c r="AA39" s="163">
        <v>0.2</v>
      </c>
      <c r="AB39" s="163">
        <v>0</v>
      </c>
      <c r="AC39" s="163">
        <v>0</v>
      </c>
      <c r="AD39" s="163">
        <v>0.3</v>
      </c>
      <c r="AE39" s="163">
        <v>0</v>
      </c>
      <c r="AF39" s="163">
        <v>0</v>
      </c>
      <c r="AG39" s="124"/>
      <c r="AH39" s="124"/>
      <c r="AI39" s="124"/>
      <c r="AJ39" s="124"/>
      <c r="AK39" s="124"/>
      <c r="AL39" s="124"/>
      <c r="AM39" s="124"/>
      <c r="AN39" s="124"/>
      <c r="AO39" s="124"/>
      <c r="AP39" s="124"/>
      <c r="AQ39" s="124"/>
    </row>
    <row r="40" spans="1:43" x14ac:dyDescent="0.25">
      <c r="A40" s="141"/>
      <c r="B40" s="269" t="s">
        <v>245</v>
      </c>
      <c r="C40" s="163">
        <v>0</v>
      </c>
      <c r="D40" s="163">
        <v>0</v>
      </c>
      <c r="E40" s="163">
        <v>0</v>
      </c>
      <c r="F40" s="163">
        <v>0</v>
      </c>
      <c r="G40" s="163">
        <v>0</v>
      </c>
      <c r="H40" s="163">
        <v>0</v>
      </c>
      <c r="I40" s="163">
        <v>0</v>
      </c>
      <c r="J40" s="163">
        <v>0</v>
      </c>
      <c r="K40" s="163">
        <v>0</v>
      </c>
      <c r="L40" s="163">
        <v>0</v>
      </c>
      <c r="M40" s="163">
        <v>0</v>
      </c>
      <c r="N40" s="163">
        <v>0</v>
      </c>
      <c r="O40" s="163">
        <v>0</v>
      </c>
      <c r="P40" s="163">
        <v>0</v>
      </c>
      <c r="Q40" s="163">
        <v>0</v>
      </c>
      <c r="R40" s="163">
        <v>0</v>
      </c>
      <c r="S40" s="163">
        <v>0</v>
      </c>
      <c r="T40" s="163">
        <v>0</v>
      </c>
      <c r="U40" s="163">
        <v>0</v>
      </c>
      <c r="V40" s="163">
        <v>0.4</v>
      </c>
      <c r="W40" s="163">
        <v>0</v>
      </c>
      <c r="X40" s="163">
        <v>0</v>
      </c>
      <c r="Y40" s="163">
        <v>0</v>
      </c>
      <c r="Z40" s="163">
        <v>0</v>
      </c>
      <c r="AA40" s="163">
        <v>0.4</v>
      </c>
      <c r="AB40" s="163">
        <v>0</v>
      </c>
      <c r="AC40" s="163">
        <v>0</v>
      </c>
      <c r="AD40" s="163">
        <v>0</v>
      </c>
      <c r="AE40" s="163">
        <v>0</v>
      </c>
      <c r="AF40" s="163">
        <v>0</v>
      </c>
      <c r="AG40" s="124"/>
      <c r="AH40" s="124"/>
      <c r="AI40" s="124"/>
      <c r="AJ40" s="124"/>
      <c r="AK40" s="124"/>
      <c r="AL40" s="124"/>
      <c r="AM40" s="124"/>
      <c r="AN40" s="124"/>
      <c r="AO40" s="124"/>
      <c r="AP40" s="124"/>
      <c r="AQ40" s="124"/>
    </row>
    <row r="41" spans="1:43" x14ac:dyDescent="0.25">
      <c r="A41" s="141"/>
      <c r="B41" s="206" t="s">
        <v>169</v>
      </c>
      <c r="C41" s="163">
        <v>0</v>
      </c>
      <c r="D41" s="208">
        <v>0</v>
      </c>
      <c r="E41" s="208">
        <v>0</v>
      </c>
      <c r="F41" s="208">
        <v>0</v>
      </c>
      <c r="G41" s="208">
        <v>0</v>
      </c>
      <c r="H41" s="208">
        <v>0</v>
      </c>
      <c r="I41" s="208">
        <v>0</v>
      </c>
      <c r="J41" s="208">
        <v>107.1</v>
      </c>
      <c r="K41" s="208">
        <v>0</v>
      </c>
      <c r="L41" s="163">
        <v>0</v>
      </c>
      <c r="M41" s="163">
        <v>0</v>
      </c>
      <c r="N41" s="163">
        <v>0</v>
      </c>
      <c r="O41" s="163">
        <v>0</v>
      </c>
      <c r="P41" s="163">
        <v>0</v>
      </c>
      <c r="Q41" s="163">
        <v>0</v>
      </c>
      <c r="R41" s="163">
        <v>76</v>
      </c>
      <c r="S41" s="163">
        <v>0</v>
      </c>
      <c r="T41" s="163">
        <v>0</v>
      </c>
      <c r="U41" s="163">
        <v>3.9</v>
      </c>
      <c r="V41" s="163">
        <v>0</v>
      </c>
      <c r="W41" s="163">
        <v>0</v>
      </c>
      <c r="X41" s="163">
        <v>68.8</v>
      </c>
      <c r="Y41" s="163">
        <v>0</v>
      </c>
      <c r="Z41" s="163">
        <v>0</v>
      </c>
      <c r="AA41" s="163">
        <v>0</v>
      </c>
      <c r="AB41" s="163">
        <v>0</v>
      </c>
      <c r="AC41" s="163">
        <v>0</v>
      </c>
      <c r="AD41" s="163">
        <v>61.4</v>
      </c>
      <c r="AE41" s="163">
        <v>0</v>
      </c>
      <c r="AF41" s="163">
        <v>0</v>
      </c>
      <c r="AG41" s="124"/>
      <c r="AH41" s="124"/>
      <c r="AI41" s="124"/>
      <c r="AJ41" s="124"/>
      <c r="AK41" s="124"/>
      <c r="AL41" s="124"/>
      <c r="AM41" s="124"/>
      <c r="AN41" s="124"/>
      <c r="AO41" s="124"/>
      <c r="AP41" s="124"/>
      <c r="AQ41" s="124"/>
    </row>
    <row r="42" spans="1:43" x14ac:dyDescent="0.25">
      <c r="A42" s="141"/>
      <c r="B42" s="206" t="s">
        <v>188</v>
      </c>
      <c r="C42" s="163">
        <v>0</v>
      </c>
      <c r="D42" s="163">
        <v>0</v>
      </c>
      <c r="E42" s="163">
        <v>0</v>
      </c>
      <c r="F42" s="163">
        <v>0</v>
      </c>
      <c r="G42" s="163">
        <v>0</v>
      </c>
      <c r="H42" s="163">
        <v>0</v>
      </c>
      <c r="I42" s="163">
        <v>0</v>
      </c>
      <c r="J42" s="163">
        <v>0</v>
      </c>
      <c r="K42" s="163">
        <v>0</v>
      </c>
      <c r="L42" s="163">
        <v>0</v>
      </c>
      <c r="M42" s="163">
        <v>11</v>
      </c>
      <c r="N42" s="163">
        <v>0</v>
      </c>
      <c r="O42" s="163">
        <v>0</v>
      </c>
      <c r="P42" s="163">
        <v>0</v>
      </c>
      <c r="Q42" s="163">
        <v>0</v>
      </c>
      <c r="R42" s="163">
        <v>0</v>
      </c>
      <c r="S42" s="163">
        <v>10.199999999999999</v>
      </c>
      <c r="T42" s="163">
        <v>0</v>
      </c>
      <c r="U42" s="163">
        <v>0</v>
      </c>
      <c r="V42" s="163">
        <v>0</v>
      </c>
      <c r="W42" s="163">
        <v>0</v>
      </c>
      <c r="X42" s="163">
        <v>0</v>
      </c>
      <c r="Y42" s="163">
        <v>0</v>
      </c>
      <c r="Z42" s="163">
        <v>0</v>
      </c>
      <c r="AA42" s="163">
        <v>0</v>
      </c>
      <c r="AB42" s="163">
        <v>0</v>
      </c>
      <c r="AC42" s="163">
        <v>0</v>
      </c>
      <c r="AD42" s="163">
        <v>0</v>
      </c>
      <c r="AE42" s="163">
        <v>0</v>
      </c>
      <c r="AF42" s="163">
        <v>0</v>
      </c>
      <c r="AG42" s="124"/>
      <c r="AH42" s="124"/>
      <c r="AI42" s="124"/>
      <c r="AJ42" s="124"/>
      <c r="AK42" s="124"/>
      <c r="AL42" s="124"/>
      <c r="AM42" s="124"/>
      <c r="AN42" s="124"/>
      <c r="AO42" s="124"/>
      <c r="AP42" s="124"/>
      <c r="AQ42" s="124"/>
    </row>
    <row r="43" spans="1:43" x14ac:dyDescent="0.25">
      <c r="A43" s="141"/>
      <c r="B43" s="206" t="s">
        <v>238</v>
      </c>
      <c r="C43" s="208">
        <v>0</v>
      </c>
      <c r="D43" s="208">
        <v>0</v>
      </c>
      <c r="E43" s="208">
        <v>0</v>
      </c>
      <c r="F43" s="208">
        <v>0</v>
      </c>
      <c r="G43" s="208">
        <v>18.3</v>
      </c>
      <c r="H43" s="208">
        <v>0</v>
      </c>
      <c r="I43" s="208">
        <v>0</v>
      </c>
      <c r="J43" s="208">
        <v>0</v>
      </c>
      <c r="K43" s="208">
        <v>0</v>
      </c>
      <c r="L43" s="163">
        <v>0</v>
      </c>
      <c r="M43" s="163">
        <v>17</v>
      </c>
      <c r="N43" s="163">
        <v>0</v>
      </c>
      <c r="O43" s="163">
        <v>0</v>
      </c>
      <c r="P43" s="163">
        <v>0</v>
      </c>
      <c r="Q43" s="163">
        <v>0</v>
      </c>
      <c r="R43" s="163">
        <v>0</v>
      </c>
      <c r="S43" s="163">
        <v>16.3</v>
      </c>
      <c r="T43" s="163">
        <v>0</v>
      </c>
      <c r="U43" s="163">
        <v>1.7</v>
      </c>
      <c r="V43" s="163">
        <v>1.2</v>
      </c>
      <c r="W43" s="163">
        <v>0</v>
      </c>
      <c r="X43" s="163">
        <v>15.5</v>
      </c>
      <c r="Y43" s="163">
        <v>0</v>
      </c>
      <c r="Z43" s="163">
        <v>0</v>
      </c>
      <c r="AA43" s="163">
        <v>3.4</v>
      </c>
      <c r="AB43" s="163">
        <v>0</v>
      </c>
      <c r="AC43" s="163">
        <v>0</v>
      </c>
      <c r="AD43" s="163">
        <v>14.1</v>
      </c>
      <c r="AE43" s="163">
        <v>0</v>
      </c>
      <c r="AF43" s="163">
        <v>0</v>
      </c>
      <c r="AG43" s="124"/>
      <c r="AH43" s="124"/>
      <c r="AI43" s="124"/>
      <c r="AJ43" s="124"/>
      <c r="AK43" s="124"/>
      <c r="AL43" s="124"/>
      <c r="AM43" s="124"/>
      <c r="AN43" s="124"/>
      <c r="AO43" s="124"/>
      <c r="AP43" s="124"/>
      <c r="AQ43" s="124"/>
    </row>
    <row r="44" spans="1:43" x14ac:dyDescent="0.25">
      <c r="A44" s="141"/>
      <c r="B44" s="206" t="s">
        <v>74</v>
      </c>
      <c r="C44" s="163">
        <v>26.4</v>
      </c>
      <c r="D44" s="163">
        <v>33.799999999999997</v>
      </c>
      <c r="E44" s="163">
        <v>105.4</v>
      </c>
      <c r="F44" s="163">
        <v>6.9</v>
      </c>
      <c r="G44" s="163">
        <v>0</v>
      </c>
      <c r="H44" s="163">
        <v>0</v>
      </c>
      <c r="I44" s="163">
        <v>23.6</v>
      </c>
      <c r="J44" s="163">
        <v>28.5</v>
      </c>
      <c r="K44" s="163">
        <v>69.599999999999994</v>
      </c>
      <c r="L44" s="163">
        <v>34</v>
      </c>
      <c r="M44" s="163">
        <v>0</v>
      </c>
      <c r="N44" s="163">
        <v>0</v>
      </c>
      <c r="O44" s="163">
        <v>0</v>
      </c>
      <c r="P44" s="163">
        <v>0</v>
      </c>
      <c r="Q44" s="163">
        <v>0</v>
      </c>
      <c r="R44" s="163">
        <v>37.299999999999997</v>
      </c>
      <c r="S44" s="163">
        <v>0</v>
      </c>
      <c r="T44" s="163">
        <v>0</v>
      </c>
      <c r="U44" s="163">
        <v>0</v>
      </c>
      <c r="V44" s="163">
        <v>0</v>
      </c>
      <c r="W44" s="163">
        <v>0</v>
      </c>
      <c r="X44" s="163">
        <v>0</v>
      </c>
      <c r="Y44" s="163">
        <v>0</v>
      </c>
      <c r="Z44" s="163">
        <v>0</v>
      </c>
      <c r="AA44" s="163">
        <v>0</v>
      </c>
      <c r="AB44" s="163">
        <v>0</v>
      </c>
      <c r="AC44" s="163">
        <v>0</v>
      </c>
      <c r="AD44" s="163">
        <v>0</v>
      </c>
      <c r="AE44" s="163">
        <v>0</v>
      </c>
      <c r="AF44" s="163">
        <v>0</v>
      </c>
      <c r="AG44" s="124"/>
      <c r="AH44" s="124"/>
      <c r="AI44" s="124"/>
      <c r="AJ44" s="124"/>
      <c r="AK44" s="124"/>
      <c r="AL44" s="124"/>
      <c r="AM44" s="124"/>
      <c r="AN44" s="124"/>
      <c r="AO44" s="124"/>
      <c r="AP44" s="124"/>
      <c r="AQ44" s="124"/>
    </row>
    <row r="45" spans="1:43" x14ac:dyDescent="0.25">
      <c r="A45" s="141"/>
      <c r="B45" s="206" t="s">
        <v>189</v>
      </c>
      <c r="C45" s="163">
        <v>0</v>
      </c>
      <c r="D45" s="163">
        <v>0</v>
      </c>
      <c r="E45" s="163">
        <v>0</v>
      </c>
      <c r="F45" s="163">
        <v>0</v>
      </c>
      <c r="G45" s="163">
        <v>0</v>
      </c>
      <c r="H45" s="163">
        <v>0</v>
      </c>
      <c r="I45" s="163">
        <v>0</v>
      </c>
      <c r="J45" s="163">
        <v>0</v>
      </c>
      <c r="K45" s="163">
        <v>0</v>
      </c>
      <c r="L45" s="163">
        <v>0</v>
      </c>
      <c r="M45" s="163">
        <v>81</v>
      </c>
      <c r="N45" s="163">
        <v>0</v>
      </c>
      <c r="O45" s="163">
        <v>0</v>
      </c>
      <c r="P45" s="163">
        <v>0</v>
      </c>
      <c r="Q45" s="163">
        <v>0</v>
      </c>
      <c r="R45" s="163">
        <v>0</v>
      </c>
      <c r="S45" s="163">
        <v>77.8</v>
      </c>
      <c r="T45" s="163">
        <v>0</v>
      </c>
      <c r="U45" s="163">
        <v>0</v>
      </c>
      <c r="V45" s="163">
        <v>0</v>
      </c>
      <c r="W45" s="163">
        <v>0</v>
      </c>
      <c r="X45" s="163">
        <v>68.2</v>
      </c>
      <c r="Y45" s="163">
        <v>0</v>
      </c>
      <c r="Z45" s="163">
        <v>0</v>
      </c>
      <c r="AA45" s="163">
        <v>0</v>
      </c>
      <c r="AB45" s="163">
        <v>0</v>
      </c>
      <c r="AC45" s="163">
        <v>0</v>
      </c>
      <c r="AD45" s="163">
        <v>0</v>
      </c>
      <c r="AE45" s="163">
        <v>0</v>
      </c>
      <c r="AF45" s="163">
        <v>0</v>
      </c>
      <c r="AG45" s="124"/>
      <c r="AH45" s="124"/>
      <c r="AI45" s="124"/>
      <c r="AJ45" s="124"/>
      <c r="AK45" s="124"/>
      <c r="AL45" s="124"/>
      <c r="AM45" s="124"/>
      <c r="AN45" s="124"/>
      <c r="AO45" s="124"/>
      <c r="AP45" s="124"/>
      <c r="AQ45" s="124"/>
    </row>
    <row r="46" spans="1:43" x14ac:dyDescent="0.25">
      <c r="A46" s="141"/>
      <c r="B46" s="206" t="s">
        <v>181</v>
      </c>
      <c r="C46" s="163">
        <v>0</v>
      </c>
      <c r="D46" s="163">
        <v>0</v>
      </c>
      <c r="E46" s="163">
        <v>0</v>
      </c>
      <c r="F46" s="163">
        <v>0</v>
      </c>
      <c r="G46" s="163">
        <v>0</v>
      </c>
      <c r="H46" s="163">
        <v>0</v>
      </c>
      <c r="I46" s="163">
        <v>0</v>
      </c>
      <c r="J46" s="163">
        <v>0</v>
      </c>
      <c r="K46" s="163">
        <v>592.5</v>
      </c>
      <c r="L46" s="163">
        <v>243</v>
      </c>
      <c r="M46" s="163">
        <v>151</v>
      </c>
      <c r="N46" s="163">
        <v>1275</v>
      </c>
      <c r="O46" s="163">
        <v>0</v>
      </c>
      <c r="P46" s="163">
        <v>0</v>
      </c>
      <c r="Q46" s="163">
        <v>578.70000000000005</v>
      </c>
      <c r="R46" s="163">
        <v>210.2</v>
      </c>
      <c r="S46" s="163">
        <v>0</v>
      </c>
      <c r="T46" s="163">
        <v>600.70000000000005</v>
      </c>
      <c r="U46" s="163">
        <v>0</v>
      </c>
      <c r="V46" s="163">
        <v>0</v>
      </c>
      <c r="W46" s="163">
        <v>0</v>
      </c>
      <c r="X46" s="163">
        <v>0</v>
      </c>
      <c r="Y46" s="163">
        <v>0</v>
      </c>
      <c r="Z46" s="163">
        <v>0</v>
      </c>
      <c r="AA46" s="163">
        <v>0</v>
      </c>
      <c r="AB46" s="163">
        <v>0</v>
      </c>
      <c r="AC46" s="163">
        <v>0</v>
      </c>
      <c r="AD46" s="163">
        <v>0</v>
      </c>
      <c r="AE46" s="163">
        <v>0</v>
      </c>
      <c r="AF46" s="163">
        <v>0</v>
      </c>
      <c r="AG46" s="124"/>
      <c r="AH46" s="124"/>
      <c r="AI46" s="124"/>
      <c r="AJ46" s="124"/>
      <c r="AK46" s="124"/>
      <c r="AL46" s="124"/>
      <c r="AM46" s="124"/>
      <c r="AN46" s="124"/>
      <c r="AO46" s="124"/>
      <c r="AP46" s="124"/>
      <c r="AQ46" s="124"/>
    </row>
    <row r="47" spans="1:43" x14ac:dyDescent="0.25">
      <c r="A47" s="141"/>
      <c r="B47" s="206" t="s">
        <v>180</v>
      </c>
      <c r="C47" s="163">
        <v>0</v>
      </c>
      <c r="D47" s="163">
        <v>0</v>
      </c>
      <c r="E47" s="163">
        <v>0</v>
      </c>
      <c r="F47" s="163">
        <v>0</v>
      </c>
      <c r="G47" s="163">
        <v>0</v>
      </c>
      <c r="H47" s="163">
        <v>0</v>
      </c>
      <c r="I47" s="163">
        <v>0</v>
      </c>
      <c r="J47" s="163">
        <v>0</v>
      </c>
      <c r="K47" s="163">
        <v>275</v>
      </c>
      <c r="L47" s="163">
        <v>233</v>
      </c>
      <c r="M47" s="163">
        <v>349</v>
      </c>
      <c r="N47" s="163">
        <v>156</v>
      </c>
      <c r="O47" s="163">
        <v>0</v>
      </c>
      <c r="P47" s="163">
        <v>0</v>
      </c>
      <c r="Q47" s="163">
        <v>207.5</v>
      </c>
      <c r="R47" s="163">
        <v>360.4</v>
      </c>
      <c r="S47" s="163">
        <v>389.7</v>
      </c>
      <c r="T47" s="163">
        <v>0</v>
      </c>
      <c r="U47" s="163">
        <v>0</v>
      </c>
      <c r="V47" s="163">
        <v>0</v>
      </c>
      <c r="W47" s="163">
        <v>0</v>
      </c>
      <c r="X47" s="163">
        <v>702.3</v>
      </c>
      <c r="Y47" s="163">
        <v>0</v>
      </c>
      <c r="Z47" s="163">
        <v>0</v>
      </c>
      <c r="AA47" s="163">
        <v>0</v>
      </c>
      <c r="AB47" s="163">
        <v>0</v>
      </c>
      <c r="AC47" s="163">
        <v>211.1</v>
      </c>
      <c r="AD47" s="163">
        <v>774.5</v>
      </c>
      <c r="AE47" s="163">
        <v>0</v>
      </c>
      <c r="AF47" s="163">
        <v>0</v>
      </c>
      <c r="AG47" s="124"/>
      <c r="AH47" s="124"/>
      <c r="AI47" s="124"/>
      <c r="AJ47" s="124"/>
      <c r="AK47" s="124"/>
      <c r="AL47" s="124"/>
      <c r="AM47" s="124"/>
      <c r="AN47" s="124"/>
      <c r="AO47" s="124"/>
      <c r="AP47" s="124"/>
      <c r="AQ47" s="124"/>
    </row>
    <row r="48" spans="1:43" x14ac:dyDescent="0.25">
      <c r="A48" s="141"/>
      <c r="B48" s="206" t="s">
        <v>190</v>
      </c>
      <c r="C48" s="163">
        <v>0</v>
      </c>
      <c r="D48" s="163">
        <v>0</v>
      </c>
      <c r="E48" s="163">
        <v>0</v>
      </c>
      <c r="F48" s="163">
        <v>0</v>
      </c>
      <c r="G48" s="163">
        <v>0</v>
      </c>
      <c r="H48" s="163">
        <v>0</v>
      </c>
      <c r="I48" s="163">
        <v>0</v>
      </c>
      <c r="J48" s="163">
        <v>0</v>
      </c>
      <c r="K48" s="163">
        <v>0</v>
      </c>
      <c r="L48" s="163">
        <v>0</v>
      </c>
      <c r="M48" s="163">
        <v>24</v>
      </c>
      <c r="N48" s="163">
        <v>0</v>
      </c>
      <c r="O48" s="163">
        <v>0</v>
      </c>
      <c r="P48" s="163">
        <v>0</v>
      </c>
      <c r="Q48" s="163">
        <v>0</v>
      </c>
      <c r="R48" s="163">
        <v>0</v>
      </c>
      <c r="S48" s="163">
        <v>22.8</v>
      </c>
      <c r="T48" s="163">
        <v>0</v>
      </c>
      <c r="U48" s="163">
        <v>0</v>
      </c>
      <c r="V48" s="163">
        <v>1.3</v>
      </c>
      <c r="W48" s="163">
        <v>0</v>
      </c>
      <c r="X48" s="163">
        <v>0</v>
      </c>
      <c r="Y48" s="163">
        <v>0</v>
      </c>
      <c r="Z48" s="163">
        <v>0</v>
      </c>
      <c r="AA48" s="163">
        <v>0</v>
      </c>
      <c r="AB48" s="163">
        <v>0</v>
      </c>
      <c r="AC48" s="163">
        <v>0</v>
      </c>
      <c r="AD48" s="163">
        <v>0</v>
      </c>
      <c r="AE48" s="163">
        <v>0</v>
      </c>
      <c r="AF48" s="163">
        <v>0</v>
      </c>
      <c r="AG48" s="124"/>
      <c r="AH48" s="124"/>
      <c r="AI48" s="124"/>
      <c r="AJ48" s="124"/>
      <c r="AK48" s="124"/>
      <c r="AL48" s="124"/>
      <c r="AM48" s="124"/>
      <c r="AN48" s="124"/>
      <c r="AO48" s="124"/>
      <c r="AP48" s="124"/>
      <c r="AQ48" s="124"/>
    </row>
    <row r="49" spans="1:43" x14ac:dyDescent="0.25">
      <c r="A49" s="141"/>
      <c r="B49" s="269" t="s">
        <v>191</v>
      </c>
      <c r="C49" s="163">
        <v>0</v>
      </c>
      <c r="D49" s="163">
        <v>0</v>
      </c>
      <c r="E49" s="163">
        <v>0</v>
      </c>
      <c r="F49" s="163">
        <v>0</v>
      </c>
      <c r="G49" s="163">
        <v>0</v>
      </c>
      <c r="H49" s="163">
        <v>0</v>
      </c>
      <c r="I49" s="163">
        <v>0</v>
      </c>
      <c r="J49" s="163">
        <v>0</v>
      </c>
      <c r="K49" s="163">
        <v>0</v>
      </c>
      <c r="L49" s="163">
        <v>0</v>
      </c>
      <c r="M49" s="264">
        <v>6</v>
      </c>
      <c r="N49" s="264">
        <v>0</v>
      </c>
      <c r="O49" s="264">
        <v>0</v>
      </c>
      <c r="P49" s="264">
        <v>0</v>
      </c>
      <c r="Q49" s="264">
        <v>0</v>
      </c>
      <c r="R49" s="264">
        <v>0</v>
      </c>
      <c r="S49" s="264">
        <v>5.7</v>
      </c>
      <c r="T49" s="264">
        <v>0</v>
      </c>
      <c r="U49" s="264">
        <v>0</v>
      </c>
      <c r="V49" s="264">
        <v>0.3</v>
      </c>
      <c r="W49" s="163">
        <v>0</v>
      </c>
      <c r="X49" s="163">
        <v>5.4</v>
      </c>
      <c r="Y49" s="163">
        <v>0</v>
      </c>
      <c r="Z49" s="163">
        <v>0</v>
      </c>
      <c r="AA49" s="163">
        <v>0.6</v>
      </c>
      <c r="AB49" s="163">
        <v>0</v>
      </c>
      <c r="AC49" s="163">
        <v>0</v>
      </c>
      <c r="AD49" s="163">
        <v>4.9000000000000004</v>
      </c>
      <c r="AE49" s="163">
        <v>0</v>
      </c>
      <c r="AF49" s="163">
        <v>0</v>
      </c>
      <c r="AG49" s="124"/>
      <c r="AH49" s="124"/>
      <c r="AI49" s="124"/>
      <c r="AJ49" s="124"/>
      <c r="AK49" s="124"/>
      <c r="AL49" s="124"/>
      <c r="AM49" s="124"/>
      <c r="AN49" s="124"/>
      <c r="AO49" s="124"/>
      <c r="AP49" s="124"/>
      <c r="AQ49" s="124"/>
    </row>
    <row r="50" spans="1:43" x14ac:dyDescent="0.25">
      <c r="A50" s="141"/>
      <c r="B50" s="206" t="s">
        <v>218</v>
      </c>
      <c r="C50" s="163">
        <v>0</v>
      </c>
      <c r="D50" s="163">
        <v>0</v>
      </c>
      <c r="E50" s="163">
        <v>0</v>
      </c>
      <c r="F50" s="163">
        <v>0</v>
      </c>
      <c r="G50" s="163">
        <v>0</v>
      </c>
      <c r="H50" s="163">
        <v>0</v>
      </c>
      <c r="I50" s="163">
        <v>0</v>
      </c>
      <c r="J50" s="163">
        <v>0</v>
      </c>
      <c r="K50" s="163">
        <v>0</v>
      </c>
      <c r="L50" s="163">
        <v>0</v>
      </c>
      <c r="M50" s="163">
        <v>36</v>
      </c>
      <c r="N50" s="163">
        <v>30</v>
      </c>
      <c r="O50" s="163">
        <v>0</v>
      </c>
      <c r="P50" s="163">
        <v>0</v>
      </c>
      <c r="Q50" s="163">
        <v>0</v>
      </c>
      <c r="R50" s="163">
        <v>66.8</v>
      </c>
      <c r="S50" s="163">
        <v>0</v>
      </c>
      <c r="T50" s="163">
        <v>0</v>
      </c>
      <c r="U50" s="163">
        <v>0</v>
      </c>
      <c r="V50" s="163">
        <v>0</v>
      </c>
      <c r="W50" s="163">
        <v>0</v>
      </c>
      <c r="X50" s="163">
        <v>67.7</v>
      </c>
      <c r="Y50" s="163">
        <v>0</v>
      </c>
      <c r="Z50" s="163">
        <v>0</v>
      </c>
      <c r="AA50" s="163">
        <v>0</v>
      </c>
      <c r="AB50" s="163">
        <v>0</v>
      </c>
      <c r="AC50" s="163">
        <v>0</v>
      </c>
      <c r="AD50" s="163">
        <v>68.900000000000006</v>
      </c>
      <c r="AE50" s="163">
        <v>0</v>
      </c>
      <c r="AF50" s="163">
        <v>0</v>
      </c>
      <c r="AG50" s="124"/>
      <c r="AH50" s="124"/>
      <c r="AI50" s="124"/>
      <c r="AJ50" s="124"/>
      <c r="AK50" s="124"/>
      <c r="AL50" s="124"/>
      <c r="AM50" s="124"/>
      <c r="AN50" s="124"/>
      <c r="AO50" s="124"/>
      <c r="AP50" s="124"/>
      <c r="AQ50" s="124"/>
    </row>
    <row r="51" spans="1:43" x14ac:dyDescent="0.25">
      <c r="A51" s="141"/>
      <c r="B51" s="206" t="s">
        <v>192</v>
      </c>
      <c r="C51" s="163">
        <v>0</v>
      </c>
      <c r="D51" s="163">
        <v>0</v>
      </c>
      <c r="E51" s="163">
        <v>0</v>
      </c>
      <c r="F51" s="163">
        <v>0</v>
      </c>
      <c r="G51" s="163">
        <v>0</v>
      </c>
      <c r="H51" s="163">
        <v>0</v>
      </c>
      <c r="I51" s="163">
        <v>0</v>
      </c>
      <c r="J51" s="163">
        <v>0</v>
      </c>
      <c r="K51" s="163">
        <v>0</v>
      </c>
      <c r="L51" s="163">
        <v>0</v>
      </c>
      <c r="M51" s="163">
        <v>3</v>
      </c>
      <c r="N51" s="163">
        <v>0</v>
      </c>
      <c r="O51" s="163">
        <v>0</v>
      </c>
      <c r="P51" s="163">
        <v>0</v>
      </c>
      <c r="Q51" s="163">
        <v>0</v>
      </c>
      <c r="R51" s="163">
        <v>0</v>
      </c>
      <c r="S51" s="163">
        <v>2.5</v>
      </c>
      <c r="T51" s="163">
        <v>0</v>
      </c>
      <c r="U51" s="163">
        <v>0</v>
      </c>
      <c r="V51" s="163">
        <v>0.1</v>
      </c>
      <c r="W51" s="163">
        <v>0</v>
      </c>
      <c r="X51" s="163">
        <v>2.4</v>
      </c>
      <c r="Y51" s="163">
        <v>0</v>
      </c>
      <c r="Z51" s="163">
        <v>0</v>
      </c>
      <c r="AA51" s="163">
        <v>0.3</v>
      </c>
      <c r="AB51" s="163">
        <v>0</v>
      </c>
      <c r="AC51" s="163">
        <v>0</v>
      </c>
      <c r="AD51" s="163">
        <v>2.1</v>
      </c>
      <c r="AE51" s="163">
        <v>0</v>
      </c>
      <c r="AF51" s="163">
        <v>0</v>
      </c>
      <c r="AG51" s="124"/>
      <c r="AH51" s="124"/>
      <c r="AI51" s="124"/>
      <c r="AJ51" s="124"/>
      <c r="AK51" s="124"/>
      <c r="AL51" s="124"/>
      <c r="AM51" s="124"/>
      <c r="AN51" s="124"/>
      <c r="AO51" s="124"/>
      <c r="AP51" s="124"/>
      <c r="AQ51" s="124"/>
    </row>
    <row r="52" spans="1:43" x14ac:dyDescent="0.25">
      <c r="A52" s="141"/>
      <c r="B52" s="206" t="s">
        <v>217</v>
      </c>
      <c r="C52" s="163">
        <v>0</v>
      </c>
      <c r="D52" s="163">
        <v>0</v>
      </c>
      <c r="E52" s="163">
        <v>0</v>
      </c>
      <c r="F52" s="163">
        <v>0</v>
      </c>
      <c r="G52" s="163">
        <v>0</v>
      </c>
      <c r="H52" s="163">
        <v>0</v>
      </c>
      <c r="I52" s="163">
        <v>0</v>
      </c>
      <c r="J52" s="163">
        <v>0</v>
      </c>
      <c r="K52" s="163">
        <v>0</v>
      </c>
      <c r="L52" s="163">
        <v>4</v>
      </c>
      <c r="M52" s="163">
        <v>0</v>
      </c>
      <c r="N52" s="163">
        <v>0</v>
      </c>
      <c r="O52" s="163">
        <v>0</v>
      </c>
      <c r="P52" s="163">
        <v>0</v>
      </c>
      <c r="Q52" s="163">
        <v>0</v>
      </c>
      <c r="R52" s="163">
        <v>4.2</v>
      </c>
      <c r="S52" s="163">
        <v>0</v>
      </c>
      <c r="T52" s="163">
        <v>0</v>
      </c>
      <c r="U52" s="163">
        <v>0</v>
      </c>
      <c r="V52" s="163">
        <v>0</v>
      </c>
      <c r="W52" s="163">
        <v>0</v>
      </c>
      <c r="X52" s="163">
        <v>4.3</v>
      </c>
      <c r="Y52" s="163">
        <v>0</v>
      </c>
      <c r="Z52" s="163">
        <v>0</v>
      </c>
      <c r="AA52" s="163">
        <v>0</v>
      </c>
      <c r="AB52" s="163">
        <v>0</v>
      </c>
      <c r="AC52" s="163">
        <v>0</v>
      </c>
      <c r="AD52" s="163">
        <v>4.4000000000000004</v>
      </c>
      <c r="AE52" s="163">
        <v>0</v>
      </c>
      <c r="AF52" s="163">
        <v>0</v>
      </c>
      <c r="AG52" s="124"/>
      <c r="AH52" s="124"/>
      <c r="AI52" s="124"/>
      <c r="AJ52" s="124"/>
      <c r="AK52" s="124"/>
      <c r="AL52" s="124"/>
      <c r="AM52" s="124"/>
      <c r="AN52" s="124"/>
      <c r="AO52" s="124"/>
      <c r="AP52" s="124"/>
      <c r="AQ52" s="124"/>
    </row>
    <row r="53" spans="1:43" x14ac:dyDescent="0.25">
      <c r="A53" s="141"/>
      <c r="B53" s="206" t="s">
        <v>246</v>
      </c>
      <c r="C53" s="163">
        <v>0</v>
      </c>
      <c r="D53" s="163">
        <v>0</v>
      </c>
      <c r="E53" s="163">
        <v>0</v>
      </c>
      <c r="F53" s="163">
        <v>0</v>
      </c>
      <c r="G53" s="163">
        <v>0</v>
      </c>
      <c r="H53" s="163">
        <v>0</v>
      </c>
      <c r="I53" s="163">
        <v>0</v>
      </c>
      <c r="J53" s="163">
        <v>0</v>
      </c>
      <c r="K53" s="163">
        <v>0</v>
      </c>
      <c r="L53" s="163">
        <v>0</v>
      </c>
      <c r="M53" s="163">
        <v>0</v>
      </c>
      <c r="N53" s="163">
        <v>0</v>
      </c>
      <c r="O53" s="163">
        <v>0</v>
      </c>
      <c r="P53" s="163">
        <v>0</v>
      </c>
      <c r="Q53" s="163">
        <v>0</v>
      </c>
      <c r="R53" s="163">
        <v>0</v>
      </c>
      <c r="S53" s="163">
        <v>0</v>
      </c>
      <c r="T53" s="163">
        <v>0</v>
      </c>
      <c r="U53" s="163">
        <v>0</v>
      </c>
      <c r="V53" s="163">
        <v>0.6</v>
      </c>
      <c r="W53" s="163">
        <v>0</v>
      </c>
      <c r="X53" s="163">
        <v>9.6</v>
      </c>
      <c r="Y53" s="163">
        <v>0</v>
      </c>
      <c r="Z53" s="163">
        <v>0</v>
      </c>
      <c r="AA53" s="163">
        <v>1</v>
      </c>
      <c r="AB53" s="163">
        <v>0</v>
      </c>
      <c r="AC53" s="163">
        <v>0</v>
      </c>
      <c r="AD53" s="163">
        <v>8.6</v>
      </c>
      <c r="AE53" s="163">
        <v>0</v>
      </c>
      <c r="AF53" s="163">
        <v>0</v>
      </c>
      <c r="AG53" s="124"/>
      <c r="AH53" s="124"/>
      <c r="AI53" s="124"/>
      <c r="AJ53" s="124"/>
      <c r="AK53" s="124"/>
      <c r="AL53" s="124"/>
      <c r="AM53" s="124"/>
      <c r="AN53" s="124"/>
      <c r="AO53" s="124"/>
      <c r="AP53" s="124"/>
      <c r="AQ53" s="124"/>
    </row>
    <row r="54" spans="1:43" x14ac:dyDescent="0.25">
      <c r="A54" s="141"/>
      <c r="B54" s="206" t="s">
        <v>332</v>
      </c>
      <c r="C54" s="163">
        <v>0</v>
      </c>
      <c r="D54" s="163">
        <v>0</v>
      </c>
      <c r="E54" s="163">
        <v>0</v>
      </c>
      <c r="F54" s="163">
        <v>0</v>
      </c>
      <c r="G54" s="163">
        <v>0</v>
      </c>
      <c r="H54" s="163">
        <v>0</v>
      </c>
      <c r="I54" s="163">
        <v>0</v>
      </c>
      <c r="J54" s="163">
        <v>0</v>
      </c>
      <c r="K54" s="163">
        <v>0</v>
      </c>
      <c r="L54" s="163">
        <v>0</v>
      </c>
      <c r="M54" s="163">
        <v>0</v>
      </c>
      <c r="N54" s="163">
        <v>0</v>
      </c>
      <c r="O54" s="163">
        <v>0</v>
      </c>
      <c r="P54" s="163">
        <v>0</v>
      </c>
      <c r="Q54" s="163">
        <v>0</v>
      </c>
      <c r="R54" s="163">
        <v>0</v>
      </c>
      <c r="S54" s="163">
        <v>0</v>
      </c>
      <c r="T54" s="163">
        <v>0</v>
      </c>
      <c r="U54" s="163">
        <v>0</v>
      </c>
      <c r="V54" s="163">
        <v>0</v>
      </c>
      <c r="W54" s="163">
        <v>0</v>
      </c>
      <c r="X54" s="163">
        <v>21.4</v>
      </c>
      <c r="Y54" s="163">
        <v>0</v>
      </c>
      <c r="Z54" s="163">
        <v>0</v>
      </c>
      <c r="AA54" s="163">
        <v>2.2999999999999998</v>
      </c>
      <c r="AB54" s="163">
        <v>0</v>
      </c>
      <c r="AC54" s="163">
        <v>0</v>
      </c>
      <c r="AD54" s="163">
        <v>19.3</v>
      </c>
      <c r="AE54" s="163">
        <v>0</v>
      </c>
      <c r="AF54" s="163">
        <v>0</v>
      </c>
      <c r="AG54" s="124"/>
      <c r="AH54" s="124"/>
      <c r="AI54" s="124"/>
      <c r="AJ54" s="124"/>
      <c r="AK54" s="124"/>
      <c r="AL54" s="124"/>
      <c r="AM54" s="124"/>
      <c r="AN54" s="124"/>
      <c r="AO54" s="124"/>
      <c r="AP54" s="124"/>
      <c r="AQ54" s="124"/>
    </row>
    <row r="55" spans="1:43" x14ac:dyDescent="0.25">
      <c r="A55" s="141"/>
      <c r="B55" s="206" t="s">
        <v>195</v>
      </c>
      <c r="C55" s="163">
        <v>0</v>
      </c>
      <c r="D55" s="163">
        <v>0</v>
      </c>
      <c r="E55" s="163">
        <v>0</v>
      </c>
      <c r="F55" s="163">
        <v>0</v>
      </c>
      <c r="G55" s="163">
        <v>0</v>
      </c>
      <c r="H55" s="163">
        <v>0</v>
      </c>
      <c r="I55" s="163">
        <v>0</v>
      </c>
      <c r="J55" s="163">
        <v>0</v>
      </c>
      <c r="K55" s="163">
        <v>0</v>
      </c>
      <c r="L55" s="163">
        <v>0</v>
      </c>
      <c r="M55" s="163">
        <v>4</v>
      </c>
      <c r="N55" s="163">
        <v>0</v>
      </c>
      <c r="O55" s="163">
        <v>0</v>
      </c>
      <c r="P55" s="163">
        <v>0</v>
      </c>
      <c r="Q55" s="163">
        <v>0</v>
      </c>
      <c r="R55" s="163">
        <v>0</v>
      </c>
      <c r="S55" s="163">
        <v>0</v>
      </c>
      <c r="T55" s="163">
        <v>0</v>
      </c>
      <c r="U55" s="163">
        <v>0</v>
      </c>
      <c r="V55" s="163">
        <v>0</v>
      </c>
      <c r="W55" s="163">
        <v>0</v>
      </c>
      <c r="X55" s="163">
        <v>0</v>
      </c>
      <c r="Y55" s="163">
        <v>0</v>
      </c>
      <c r="Z55" s="163">
        <v>0</v>
      </c>
      <c r="AA55" s="163">
        <v>0</v>
      </c>
      <c r="AB55" s="163">
        <v>0</v>
      </c>
      <c r="AC55" s="163">
        <v>0</v>
      </c>
      <c r="AD55" s="163">
        <v>0</v>
      </c>
      <c r="AE55" s="163">
        <v>0</v>
      </c>
      <c r="AF55" s="163">
        <v>0</v>
      </c>
      <c r="AG55" s="124"/>
      <c r="AH55" s="124"/>
      <c r="AI55" s="124"/>
      <c r="AJ55" s="124"/>
      <c r="AK55" s="124"/>
      <c r="AL55" s="124"/>
      <c r="AM55" s="124"/>
      <c r="AN55" s="124"/>
      <c r="AO55" s="124"/>
      <c r="AP55" s="124"/>
      <c r="AQ55" s="124"/>
    </row>
    <row r="56" spans="1:43" x14ac:dyDescent="0.25">
      <c r="A56" s="141"/>
      <c r="B56" s="206" t="s">
        <v>247</v>
      </c>
      <c r="C56" s="163">
        <v>0</v>
      </c>
      <c r="D56" s="163">
        <v>0</v>
      </c>
      <c r="E56" s="163">
        <v>0</v>
      </c>
      <c r="F56" s="163">
        <v>0</v>
      </c>
      <c r="G56" s="163">
        <v>0</v>
      </c>
      <c r="H56" s="163">
        <v>0</v>
      </c>
      <c r="I56" s="163">
        <v>0</v>
      </c>
      <c r="J56" s="163">
        <v>0</v>
      </c>
      <c r="K56" s="163">
        <v>0</v>
      </c>
      <c r="L56" s="163">
        <v>0</v>
      </c>
      <c r="M56" s="163">
        <v>0</v>
      </c>
      <c r="N56" s="163">
        <v>0</v>
      </c>
      <c r="O56" s="163">
        <v>0</v>
      </c>
      <c r="P56" s="163">
        <v>0</v>
      </c>
      <c r="Q56" s="163">
        <v>0</v>
      </c>
      <c r="R56" s="163">
        <v>0</v>
      </c>
      <c r="S56" s="163">
        <v>0</v>
      </c>
      <c r="T56" s="163">
        <v>0</v>
      </c>
      <c r="U56" s="163">
        <v>0</v>
      </c>
      <c r="V56" s="163">
        <v>2.2999999999999998</v>
      </c>
      <c r="W56" s="163">
        <v>0</v>
      </c>
      <c r="X56" s="163">
        <v>0.8</v>
      </c>
      <c r="Y56" s="163">
        <v>0</v>
      </c>
      <c r="Z56" s="163">
        <v>0</v>
      </c>
      <c r="AA56" s="163">
        <v>2.1</v>
      </c>
      <c r="AB56" s="163">
        <v>0</v>
      </c>
      <c r="AC56" s="163">
        <v>0</v>
      </c>
      <c r="AD56" s="163">
        <v>0.8</v>
      </c>
      <c r="AE56" s="163">
        <v>0</v>
      </c>
      <c r="AF56" s="163">
        <v>0</v>
      </c>
      <c r="AG56" s="124"/>
      <c r="AH56" s="124"/>
      <c r="AI56" s="124"/>
      <c r="AJ56" s="124"/>
      <c r="AK56" s="124"/>
      <c r="AL56" s="124"/>
      <c r="AM56" s="124"/>
      <c r="AN56" s="124"/>
      <c r="AO56" s="124"/>
      <c r="AP56" s="124"/>
      <c r="AQ56" s="124"/>
    </row>
    <row r="57" spans="1:43" x14ac:dyDescent="0.25">
      <c r="A57" s="141"/>
      <c r="B57" s="269" t="s">
        <v>333</v>
      </c>
      <c r="C57" s="163">
        <v>0</v>
      </c>
      <c r="D57" s="163">
        <v>0</v>
      </c>
      <c r="E57" s="163">
        <v>0</v>
      </c>
      <c r="F57" s="163">
        <v>0</v>
      </c>
      <c r="G57" s="163">
        <v>0</v>
      </c>
      <c r="H57" s="163">
        <v>0</v>
      </c>
      <c r="I57" s="163">
        <v>0</v>
      </c>
      <c r="J57" s="163">
        <v>0</v>
      </c>
      <c r="K57" s="163">
        <v>0</v>
      </c>
      <c r="L57" s="163">
        <v>0</v>
      </c>
      <c r="M57" s="163">
        <v>0</v>
      </c>
      <c r="N57" s="163">
        <v>0</v>
      </c>
      <c r="O57" s="163">
        <v>0</v>
      </c>
      <c r="P57" s="163">
        <v>0</v>
      </c>
      <c r="Q57" s="163">
        <v>0</v>
      </c>
      <c r="R57" s="163">
        <v>0</v>
      </c>
      <c r="S57" s="163">
        <v>0</v>
      </c>
      <c r="T57" s="163">
        <v>0</v>
      </c>
      <c r="U57" s="163">
        <v>0</v>
      </c>
      <c r="V57" s="163">
        <v>0</v>
      </c>
      <c r="W57" s="163">
        <v>0</v>
      </c>
      <c r="X57" s="163">
        <v>0</v>
      </c>
      <c r="Y57" s="163">
        <v>0</v>
      </c>
      <c r="Z57" s="163">
        <v>0</v>
      </c>
      <c r="AA57" s="163">
        <v>0</v>
      </c>
      <c r="AB57" s="163">
        <v>0</v>
      </c>
      <c r="AC57" s="163">
        <v>0</v>
      </c>
      <c r="AD57" s="163">
        <v>0</v>
      </c>
      <c r="AE57" s="163">
        <v>0</v>
      </c>
      <c r="AF57" s="163">
        <v>0</v>
      </c>
      <c r="AG57" s="124"/>
      <c r="AH57" s="124"/>
      <c r="AI57" s="124"/>
      <c r="AJ57" s="124"/>
      <c r="AK57" s="124"/>
      <c r="AL57" s="124"/>
      <c r="AM57" s="124"/>
      <c r="AN57" s="124"/>
      <c r="AO57" s="124"/>
      <c r="AP57" s="124"/>
      <c r="AQ57" s="124"/>
    </row>
    <row r="58" spans="1:43" x14ac:dyDescent="0.25">
      <c r="A58" s="141"/>
      <c r="B58" s="206" t="s">
        <v>197</v>
      </c>
      <c r="C58" s="163">
        <v>0</v>
      </c>
      <c r="D58" s="163">
        <v>0</v>
      </c>
      <c r="E58" s="163">
        <v>0</v>
      </c>
      <c r="F58" s="163">
        <v>0</v>
      </c>
      <c r="G58" s="163">
        <v>0</v>
      </c>
      <c r="H58" s="163">
        <v>0</v>
      </c>
      <c r="I58" s="163">
        <v>0</v>
      </c>
      <c r="J58" s="163">
        <v>0</v>
      </c>
      <c r="K58" s="163">
        <v>0</v>
      </c>
      <c r="L58" s="163">
        <v>0</v>
      </c>
      <c r="M58" s="163">
        <v>0</v>
      </c>
      <c r="N58" s="163">
        <v>5</v>
      </c>
      <c r="O58" s="163">
        <v>0</v>
      </c>
      <c r="P58" s="163">
        <v>0</v>
      </c>
      <c r="Q58" s="163">
        <v>0</v>
      </c>
      <c r="R58" s="163">
        <v>0</v>
      </c>
      <c r="S58" s="163">
        <v>5.2</v>
      </c>
      <c r="T58" s="163">
        <v>0</v>
      </c>
      <c r="U58" s="163">
        <v>0</v>
      </c>
      <c r="V58" s="163">
        <v>0.3</v>
      </c>
      <c r="W58" s="163">
        <v>0</v>
      </c>
      <c r="X58" s="163">
        <v>4.5999999999999996</v>
      </c>
      <c r="Y58" s="163">
        <v>0</v>
      </c>
      <c r="Z58" s="163">
        <v>0</v>
      </c>
      <c r="AA58" s="163">
        <v>0</v>
      </c>
      <c r="AB58" s="163">
        <v>0</v>
      </c>
      <c r="AC58" s="163">
        <v>0</v>
      </c>
      <c r="AD58" s="163">
        <v>3.8</v>
      </c>
      <c r="AE58" s="163">
        <v>0</v>
      </c>
      <c r="AF58" s="163">
        <v>0</v>
      </c>
      <c r="AG58" s="124"/>
      <c r="AH58" s="124"/>
      <c r="AI58" s="124"/>
      <c r="AJ58" s="124"/>
      <c r="AK58" s="124"/>
      <c r="AL58" s="124"/>
      <c r="AM58" s="124"/>
      <c r="AN58" s="124"/>
      <c r="AO58" s="124"/>
      <c r="AP58" s="124"/>
      <c r="AQ58" s="124"/>
    </row>
    <row r="59" spans="1:43" x14ac:dyDescent="0.25">
      <c r="A59" s="141"/>
      <c r="B59" s="206" t="s">
        <v>202</v>
      </c>
      <c r="C59" s="163">
        <v>0</v>
      </c>
      <c r="D59" s="163">
        <v>0</v>
      </c>
      <c r="E59" s="163">
        <v>0</v>
      </c>
      <c r="F59" s="163">
        <v>0</v>
      </c>
      <c r="G59" s="163">
        <v>0</v>
      </c>
      <c r="H59" s="163">
        <v>0</v>
      </c>
      <c r="I59" s="163">
        <v>0</v>
      </c>
      <c r="J59" s="163">
        <v>0</v>
      </c>
      <c r="K59" s="163">
        <v>0</v>
      </c>
      <c r="L59" s="163">
        <v>0</v>
      </c>
      <c r="M59" s="163">
        <v>0</v>
      </c>
      <c r="N59" s="163">
        <v>20</v>
      </c>
      <c r="O59" s="163">
        <v>0</v>
      </c>
      <c r="P59" s="163">
        <v>0</v>
      </c>
      <c r="Q59" s="163">
        <v>0</v>
      </c>
      <c r="R59" s="163">
        <v>19.8</v>
      </c>
      <c r="S59" s="163">
        <v>0</v>
      </c>
      <c r="T59" s="163">
        <v>0</v>
      </c>
      <c r="U59" s="163">
        <v>0</v>
      </c>
      <c r="V59" s="163">
        <v>0</v>
      </c>
      <c r="W59" s="163">
        <v>0</v>
      </c>
      <c r="X59" s="163">
        <v>20.2</v>
      </c>
      <c r="Y59" s="163">
        <v>0</v>
      </c>
      <c r="Z59" s="163">
        <v>0</v>
      </c>
      <c r="AA59" s="163">
        <v>0</v>
      </c>
      <c r="AB59" s="163">
        <v>0</v>
      </c>
      <c r="AC59" s="163">
        <v>0</v>
      </c>
      <c r="AD59" s="163">
        <v>20.6</v>
      </c>
      <c r="AE59" s="163">
        <v>0</v>
      </c>
      <c r="AF59" s="163">
        <v>0</v>
      </c>
      <c r="AG59" s="124"/>
      <c r="AH59" s="124"/>
      <c r="AI59" s="124"/>
      <c r="AJ59" s="124"/>
      <c r="AK59" s="124"/>
      <c r="AL59" s="124"/>
      <c r="AM59" s="124"/>
      <c r="AN59" s="124"/>
      <c r="AO59" s="124"/>
      <c r="AP59" s="124"/>
      <c r="AQ59" s="124"/>
    </row>
    <row r="60" spans="1:43" x14ac:dyDescent="0.25">
      <c r="A60" s="141"/>
      <c r="B60" s="206" t="s">
        <v>193</v>
      </c>
      <c r="C60" s="163">
        <v>0</v>
      </c>
      <c r="D60" s="163">
        <v>0</v>
      </c>
      <c r="E60" s="163">
        <v>0</v>
      </c>
      <c r="F60" s="163">
        <v>0</v>
      </c>
      <c r="G60" s="163">
        <v>0</v>
      </c>
      <c r="H60" s="163">
        <v>0</v>
      </c>
      <c r="I60" s="163">
        <v>0</v>
      </c>
      <c r="J60" s="163">
        <v>0</v>
      </c>
      <c r="K60" s="163">
        <v>0</v>
      </c>
      <c r="L60" s="163">
        <v>0</v>
      </c>
      <c r="M60" s="163">
        <v>20</v>
      </c>
      <c r="N60" s="163">
        <v>0</v>
      </c>
      <c r="O60" s="163">
        <v>0</v>
      </c>
      <c r="P60" s="163">
        <v>0</v>
      </c>
      <c r="Q60" s="163">
        <v>0</v>
      </c>
      <c r="R60" s="163">
        <v>0</v>
      </c>
      <c r="S60" s="163">
        <v>19.3</v>
      </c>
      <c r="T60" s="163">
        <v>0</v>
      </c>
      <c r="U60" s="163">
        <v>0</v>
      </c>
      <c r="V60" s="163">
        <v>0</v>
      </c>
      <c r="W60" s="163">
        <v>0</v>
      </c>
      <c r="X60" s="163">
        <v>0</v>
      </c>
      <c r="Y60" s="163">
        <v>0</v>
      </c>
      <c r="Z60" s="163">
        <v>0</v>
      </c>
      <c r="AA60" s="163">
        <v>0</v>
      </c>
      <c r="AB60" s="163">
        <v>0</v>
      </c>
      <c r="AC60" s="163">
        <v>0</v>
      </c>
      <c r="AD60" s="163">
        <v>0</v>
      </c>
      <c r="AE60" s="163">
        <v>0</v>
      </c>
      <c r="AF60" s="163">
        <v>0</v>
      </c>
      <c r="AG60" s="124"/>
      <c r="AH60" s="124"/>
      <c r="AI60" s="124"/>
      <c r="AJ60" s="124"/>
      <c r="AK60" s="124"/>
      <c r="AL60" s="124"/>
      <c r="AM60" s="124"/>
      <c r="AN60" s="124"/>
      <c r="AO60" s="124"/>
      <c r="AP60" s="124"/>
      <c r="AQ60" s="124"/>
    </row>
    <row r="61" spans="1:43" x14ac:dyDescent="0.25">
      <c r="A61" s="141"/>
      <c r="B61" s="206" t="s">
        <v>241</v>
      </c>
      <c r="C61" s="163">
        <v>0</v>
      </c>
      <c r="D61" s="163">
        <v>0</v>
      </c>
      <c r="E61" s="163">
        <v>0</v>
      </c>
      <c r="F61" s="163">
        <v>0</v>
      </c>
      <c r="G61" s="163">
        <v>0</v>
      </c>
      <c r="H61" s="163">
        <v>0</v>
      </c>
      <c r="I61" s="163">
        <v>0</v>
      </c>
      <c r="J61" s="163">
        <v>0</v>
      </c>
      <c r="K61" s="163">
        <v>0</v>
      </c>
      <c r="L61" s="163">
        <v>0</v>
      </c>
      <c r="M61" s="163">
        <v>0</v>
      </c>
      <c r="N61" s="163">
        <v>0</v>
      </c>
      <c r="O61" s="163">
        <v>0</v>
      </c>
      <c r="P61" s="163">
        <v>0</v>
      </c>
      <c r="Q61" s="163">
        <v>0</v>
      </c>
      <c r="R61" s="163">
        <v>0</v>
      </c>
      <c r="S61" s="163">
        <v>0</v>
      </c>
      <c r="T61" s="163">
        <v>0</v>
      </c>
      <c r="U61" s="163">
        <v>0.9</v>
      </c>
      <c r="V61" s="163">
        <v>0</v>
      </c>
      <c r="W61" s="163">
        <v>0</v>
      </c>
      <c r="X61" s="163">
        <v>15.6</v>
      </c>
      <c r="Y61" s="163">
        <v>0</v>
      </c>
      <c r="Z61" s="163">
        <v>0</v>
      </c>
      <c r="AA61" s="163">
        <v>1.9</v>
      </c>
      <c r="AB61" s="163">
        <v>0</v>
      </c>
      <c r="AC61" s="163">
        <v>0</v>
      </c>
      <c r="AD61" s="163">
        <v>14.1</v>
      </c>
      <c r="AE61" s="163">
        <v>0</v>
      </c>
      <c r="AF61" s="163">
        <v>0</v>
      </c>
      <c r="AG61" s="124"/>
      <c r="AH61" s="124"/>
      <c r="AI61" s="124"/>
      <c r="AJ61" s="124"/>
      <c r="AK61" s="124"/>
      <c r="AL61" s="124"/>
      <c r="AM61" s="124"/>
      <c r="AN61" s="124"/>
      <c r="AO61" s="124"/>
      <c r="AP61" s="124"/>
      <c r="AQ61" s="124"/>
    </row>
    <row r="62" spans="1:43" x14ac:dyDescent="0.25">
      <c r="A62" s="141"/>
      <c r="B62" s="206" t="s">
        <v>242</v>
      </c>
      <c r="C62" s="163">
        <v>0</v>
      </c>
      <c r="D62" s="163">
        <v>0</v>
      </c>
      <c r="E62" s="163">
        <v>0</v>
      </c>
      <c r="F62" s="163">
        <v>0</v>
      </c>
      <c r="G62" s="163">
        <v>0</v>
      </c>
      <c r="H62" s="163">
        <v>0</v>
      </c>
      <c r="I62" s="163">
        <v>0</v>
      </c>
      <c r="J62" s="163">
        <v>0</v>
      </c>
      <c r="K62" s="163">
        <v>0</v>
      </c>
      <c r="L62" s="163">
        <v>0</v>
      </c>
      <c r="M62" s="163">
        <v>0</v>
      </c>
      <c r="N62" s="163">
        <v>0</v>
      </c>
      <c r="O62" s="163">
        <v>0</v>
      </c>
      <c r="P62" s="163">
        <v>0</v>
      </c>
      <c r="Q62" s="163">
        <v>0</v>
      </c>
      <c r="R62" s="163">
        <v>0</v>
      </c>
      <c r="S62" s="163">
        <v>0</v>
      </c>
      <c r="T62" s="163">
        <v>0</v>
      </c>
      <c r="U62" s="163">
        <v>0.2</v>
      </c>
      <c r="V62" s="163">
        <v>0</v>
      </c>
      <c r="W62" s="163">
        <v>0</v>
      </c>
      <c r="X62" s="163">
        <v>3.4</v>
      </c>
      <c r="Y62" s="163">
        <v>0</v>
      </c>
      <c r="Z62" s="163">
        <v>0</v>
      </c>
      <c r="AA62" s="163">
        <v>0.4</v>
      </c>
      <c r="AB62" s="163">
        <v>0</v>
      </c>
      <c r="AC62" s="163">
        <v>0</v>
      </c>
      <c r="AD62" s="163">
        <v>3</v>
      </c>
      <c r="AE62" s="163">
        <v>0</v>
      </c>
      <c r="AF62" s="163">
        <v>0</v>
      </c>
      <c r="AG62" s="124"/>
      <c r="AH62" s="124"/>
      <c r="AI62" s="124"/>
      <c r="AJ62" s="124"/>
      <c r="AK62" s="124"/>
      <c r="AL62" s="124"/>
      <c r="AM62" s="124"/>
      <c r="AN62" s="124"/>
      <c r="AO62" s="124"/>
      <c r="AP62" s="124"/>
      <c r="AQ62" s="124"/>
    </row>
    <row r="63" spans="1:43" x14ac:dyDescent="0.25">
      <c r="A63" s="141"/>
      <c r="B63" s="269" t="s">
        <v>334</v>
      </c>
      <c r="C63" s="163">
        <v>0</v>
      </c>
      <c r="D63" s="163">
        <v>0</v>
      </c>
      <c r="E63" s="163">
        <v>0</v>
      </c>
      <c r="F63" s="163">
        <v>0</v>
      </c>
      <c r="G63" s="163">
        <v>0</v>
      </c>
      <c r="H63" s="163">
        <v>0</v>
      </c>
      <c r="I63" s="163">
        <v>0</v>
      </c>
      <c r="J63" s="163">
        <v>0</v>
      </c>
      <c r="K63" s="163">
        <v>0</v>
      </c>
      <c r="L63" s="163">
        <v>0</v>
      </c>
      <c r="M63" s="163">
        <v>0</v>
      </c>
      <c r="N63" s="163">
        <v>0</v>
      </c>
      <c r="O63" s="163">
        <v>0</v>
      </c>
      <c r="P63" s="163">
        <v>0</v>
      </c>
      <c r="Q63" s="163">
        <v>0</v>
      </c>
      <c r="R63" s="163">
        <v>0</v>
      </c>
      <c r="S63" s="163">
        <v>0</v>
      </c>
      <c r="T63" s="163">
        <v>0</v>
      </c>
      <c r="U63" s="163">
        <v>0</v>
      </c>
      <c r="V63" s="163">
        <v>0</v>
      </c>
      <c r="W63" s="163">
        <v>0</v>
      </c>
      <c r="X63" s="163">
        <v>1.8</v>
      </c>
      <c r="Y63" s="163">
        <v>0</v>
      </c>
      <c r="Z63" s="163">
        <v>0</v>
      </c>
      <c r="AA63" s="163">
        <v>0.1</v>
      </c>
      <c r="AB63" s="163">
        <v>0</v>
      </c>
      <c r="AC63" s="163">
        <v>0</v>
      </c>
      <c r="AD63" s="163">
        <v>1.6</v>
      </c>
      <c r="AE63" s="163">
        <v>0</v>
      </c>
      <c r="AF63" s="163">
        <v>0</v>
      </c>
      <c r="AG63" s="124"/>
      <c r="AH63" s="124"/>
      <c r="AI63" s="124"/>
      <c r="AJ63" s="124"/>
      <c r="AK63" s="124"/>
      <c r="AL63" s="124"/>
      <c r="AM63" s="124"/>
      <c r="AN63" s="124"/>
      <c r="AO63" s="124"/>
      <c r="AP63" s="124"/>
      <c r="AQ63" s="124"/>
    </row>
    <row r="64" spans="1:43" x14ac:dyDescent="0.25">
      <c r="A64" s="141"/>
      <c r="B64" s="206" t="s">
        <v>240</v>
      </c>
      <c r="C64" s="163">
        <v>0</v>
      </c>
      <c r="D64" s="163">
        <v>0</v>
      </c>
      <c r="E64" s="163">
        <v>0</v>
      </c>
      <c r="F64" s="163">
        <v>0</v>
      </c>
      <c r="G64" s="163">
        <v>0</v>
      </c>
      <c r="H64" s="163">
        <v>0</v>
      </c>
      <c r="I64" s="163">
        <v>0</v>
      </c>
      <c r="J64" s="163">
        <v>0</v>
      </c>
      <c r="K64" s="163">
        <v>0</v>
      </c>
      <c r="L64" s="163">
        <v>0</v>
      </c>
      <c r="M64" s="163">
        <v>0</v>
      </c>
      <c r="N64" s="163">
        <v>0</v>
      </c>
      <c r="O64" s="163">
        <v>0</v>
      </c>
      <c r="P64" s="163">
        <v>0</v>
      </c>
      <c r="Q64" s="163">
        <v>0</v>
      </c>
      <c r="R64" s="163">
        <v>0</v>
      </c>
      <c r="S64" s="163">
        <v>0</v>
      </c>
      <c r="T64" s="163">
        <v>0</v>
      </c>
      <c r="U64" s="163">
        <v>101.2</v>
      </c>
      <c r="V64" s="163">
        <v>0</v>
      </c>
      <c r="W64" s="163">
        <v>0</v>
      </c>
      <c r="X64" s="163">
        <v>18.7</v>
      </c>
      <c r="Y64" s="163">
        <v>0</v>
      </c>
      <c r="Z64" s="163">
        <v>0</v>
      </c>
      <c r="AA64" s="163">
        <v>92.1</v>
      </c>
      <c r="AB64" s="163">
        <v>0</v>
      </c>
      <c r="AC64" s="163">
        <v>0</v>
      </c>
      <c r="AD64" s="163">
        <v>23.4</v>
      </c>
      <c r="AE64" s="163">
        <v>0</v>
      </c>
      <c r="AF64" s="163">
        <v>0</v>
      </c>
      <c r="AG64" s="124"/>
      <c r="AH64" s="124"/>
      <c r="AI64" s="124"/>
      <c r="AJ64" s="124"/>
      <c r="AK64" s="124"/>
      <c r="AL64" s="124"/>
      <c r="AM64" s="124"/>
      <c r="AN64" s="124"/>
      <c r="AO64" s="124"/>
      <c r="AP64" s="124"/>
      <c r="AQ64" s="124"/>
    </row>
    <row r="65" spans="1:43" x14ac:dyDescent="0.25">
      <c r="A65" s="141"/>
      <c r="B65" s="206" t="s">
        <v>239</v>
      </c>
      <c r="C65" s="163">
        <v>0</v>
      </c>
      <c r="D65" s="163">
        <v>0</v>
      </c>
      <c r="E65" s="163">
        <v>0</v>
      </c>
      <c r="F65" s="163">
        <v>0</v>
      </c>
      <c r="G65" s="163">
        <v>0</v>
      </c>
      <c r="H65" s="163">
        <v>0</v>
      </c>
      <c r="I65" s="163">
        <v>0</v>
      </c>
      <c r="J65" s="163">
        <v>1.9</v>
      </c>
      <c r="K65" s="163">
        <v>0</v>
      </c>
      <c r="L65" s="163">
        <v>0</v>
      </c>
      <c r="M65" s="163">
        <v>4</v>
      </c>
      <c r="N65" s="163">
        <v>0</v>
      </c>
      <c r="O65" s="163">
        <v>0</v>
      </c>
      <c r="P65" s="163">
        <v>0</v>
      </c>
      <c r="Q65" s="163">
        <v>0</v>
      </c>
      <c r="R65" s="163">
        <v>0</v>
      </c>
      <c r="S65" s="163">
        <v>3.6</v>
      </c>
      <c r="T65" s="163">
        <v>0</v>
      </c>
      <c r="U65" s="163">
        <v>0</v>
      </c>
      <c r="V65" s="163">
        <v>1.3</v>
      </c>
      <c r="W65" s="163">
        <v>0</v>
      </c>
      <c r="X65" s="163">
        <v>3.4</v>
      </c>
      <c r="Y65" s="163">
        <v>0</v>
      </c>
      <c r="Z65" s="163">
        <v>0</v>
      </c>
      <c r="AA65" s="163">
        <v>1.4</v>
      </c>
      <c r="AB65" s="163">
        <v>0</v>
      </c>
      <c r="AC65" s="163">
        <v>0</v>
      </c>
      <c r="AD65" s="163">
        <v>3.1</v>
      </c>
      <c r="AE65" s="163">
        <v>0</v>
      </c>
      <c r="AF65" s="163">
        <v>0</v>
      </c>
      <c r="AG65" s="124"/>
      <c r="AH65" s="124"/>
      <c r="AI65" s="124"/>
      <c r="AJ65" s="124"/>
      <c r="AK65" s="124"/>
      <c r="AL65" s="124"/>
      <c r="AM65" s="124"/>
      <c r="AN65" s="124"/>
      <c r="AO65" s="124"/>
      <c r="AP65" s="124"/>
      <c r="AQ65" s="124"/>
    </row>
    <row r="66" spans="1:43" x14ac:dyDescent="0.25">
      <c r="A66" s="141"/>
      <c r="B66" s="194" t="s">
        <v>199</v>
      </c>
      <c r="C66" s="288">
        <v>1036</v>
      </c>
      <c r="D66" s="288">
        <v>6057.5</v>
      </c>
      <c r="E66" s="288">
        <v>1660.3</v>
      </c>
      <c r="F66" s="288">
        <v>3301.6</v>
      </c>
      <c r="G66" s="288">
        <v>172.7</v>
      </c>
      <c r="H66" s="288">
        <v>1407.8</v>
      </c>
      <c r="I66" s="288">
        <v>122.2</v>
      </c>
      <c r="J66" s="288">
        <v>42.6</v>
      </c>
      <c r="K66" s="288">
        <v>27.6</v>
      </c>
      <c r="L66" s="288">
        <v>30</v>
      </c>
      <c r="M66" s="288">
        <v>48</v>
      </c>
      <c r="N66" s="288">
        <v>1389</v>
      </c>
      <c r="O66" s="288">
        <f t="shared" ref="O66:AF66" si="7">+SUM(O67:O114)</f>
        <v>1302</v>
      </c>
      <c r="P66" s="288">
        <f t="shared" si="7"/>
        <v>1125.0999999999999</v>
      </c>
      <c r="Q66" s="288">
        <f t="shared" si="7"/>
        <v>7463.8</v>
      </c>
      <c r="R66" s="288">
        <f t="shared" si="7"/>
        <v>3821.1</v>
      </c>
      <c r="S66" s="288">
        <f t="shared" si="7"/>
        <v>3557.5</v>
      </c>
      <c r="T66" s="288">
        <f t="shared" si="7"/>
        <v>515.80000000000007</v>
      </c>
      <c r="U66" s="288">
        <f t="shared" si="7"/>
        <v>4839.7000000000007</v>
      </c>
      <c r="V66" s="288">
        <f t="shared" si="7"/>
        <v>459.3</v>
      </c>
      <c r="W66" s="288">
        <f t="shared" si="7"/>
        <v>111648.8</v>
      </c>
      <c r="X66" s="288">
        <f t="shared" si="7"/>
        <v>3552.1000000000004</v>
      </c>
      <c r="Y66" s="288">
        <f t="shared" si="7"/>
        <v>4236.7</v>
      </c>
      <c r="Z66" s="288">
        <f t="shared" si="7"/>
        <v>2533.4</v>
      </c>
      <c r="AA66" s="288">
        <f t="shared" si="7"/>
        <v>8276.4</v>
      </c>
      <c r="AB66" s="288">
        <f t="shared" si="7"/>
        <v>1615.8</v>
      </c>
      <c r="AC66" s="288">
        <f t="shared" si="7"/>
        <v>2476.3000000000002</v>
      </c>
      <c r="AD66" s="288">
        <f t="shared" si="7"/>
        <v>2189.7999999999997</v>
      </c>
      <c r="AE66" s="288">
        <f t="shared" si="7"/>
        <v>1208.5999999999999</v>
      </c>
      <c r="AF66" s="288">
        <f t="shared" si="7"/>
        <v>2025.8</v>
      </c>
      <c r="AG66" s="124"/>
      <c r="AH66" s="124"/>
      <c r="AI66" s="124"/>
      <c r="AJ66" s="124"/>
      <c r="AK66" s="124"/>
      <c r="AL66" s="124"/>
      <c r="AM66" s="124"/>
      <c r="AN66" s="124"/>
      <c r="AO66" s="124"/>
      <c r="AP66" s="124"/>
      <c r="AQ66" s="124"/>
    </row>
    <row r="67" spans="1:43" x14ac:dyDescent="0.25">
      <c r="A67" s="141"/>
      <c r="B67" s="206" t="s">
        <v>166</v>
      </c>
      <c r="C67" s="163">
        <v>0</v>
      </c>
      <c r="D67" s="163">
        <v>80.7</v>
      </c>
      <c r="E67" s="209">
        <v>25.8</v>
      </c>
      <c r="F67" s="163">
        <v>40.4</v>
      </c>
      <c r="G67" s="163">
        <v>39</v>
      </c>
      <c r="H67" s="163">
        <v>62.2</v>
      </c>
      <c r="I67" s="163">
        <v>46.8</v>
      </c>
      <c r="J67" s="163">
        <v>39.700000000000003</v>
      </c>
      <c r="K67" s="163">
        <v>27.6</v>
      </c>
      <c r="L67" s="163">
        <v>30</v>
      </c>
      <c r="M67" s="163">
        <v>48</v>
      </c>
      <c r="N67" s="163">
        <v>57</v>
      </c>
      <c r="O67" s="163">
        <v>34.299999999999997</v>
      </c>
      <c r="P67" s="163">
        <v>59.9</v>
      </c>
      <c r="Q67" s="163">
        <v>38.799999999999997</v>
      </c>
      <c r="R67" s="163">
        <v>0</v>
      </c>
      <c r="S67" s="163">
        <v>0</v>
      </c>
      <c r="T67" s="163">
        <v>0</v>
      </c>
      <c r="U67" s="163">
        <v>0</v>
      </c>
      <c r="V67" s="163">
        <v>0</v>
      </c>
      <c r="W67" s="163">
        <v>0</v>
      </c>
      <c r="X67" s="163">
        <v>0</v>
      </c>
      <c r="Y67" s="163">
        <v>0</v>
      </c>
      <c r="Z67" s="163">
        <v>0</v>
      </c>
      <c r="AA67" s="163">
        <v>0</v>
      </c>
      <c r="AB67" s="163">
        <v>0</v>
      </c>
      <c r="AC67" s="163">
        <v>0</v>
      </c>
      <c r="AD67" s="163">
        <v>0</v>
      </c>
      <c r="AE67" s="163">
        <v>0</v>
      </c>
      <c r="AF67" s="163">
        <v>0</v>
      </c>
      <c r="AG67" s="124"/>
      <c r="AH67" s="124"/>
      <c r="AI67" s="124"/>
      <c r="AJ67" s="124"/>
      <c r="AK67" s="124"/>
      <c r="AL67" s="124"/>
      <c r="AM67" s="124"/>
      <c r="AN67" s="124"/>
      <c r="AO67" s="124"/>
      <c r="AP67" s="124"/>
      <c r="AQ67" s="124"/>
    </row>
    <row r="68" spans="1:43" x14ac:dyDescent="0.25">
      <c r="A68" s="141"/>
      <c r="B68" s="206" t="s">
        <v>79</v>
      </c>
      <c r="C68" s="163">
        <v>0</v>
      </c>
      <c r="D68" s="163">
        <v>1080.0999999999999</v>
      </c>
      <c r="E68" s="163">
        <v>0</v>
      </c>
      <c r="F68" s="163">
        <v>0</v>
      </c>
      <c r="G68" s="163">
        <v>0</v>
      </c>
      <c r="H68" s="163">
        <v>0</v>
      </c>
      <c r="I68" s="163">
        <v>0</v>
      </c>
      <c r="J68" s="163">
        <v>0</v>
      </c>
      <c r="K68" s="163">
        <v>0</v>
      </c>
      <c r="L68" s="163">
        <v>0</v>
      </c>
      <c r="M68" s="163">
        <v>0</v>
      </c>
      <c r="N68" s="163">
        <v>0</v>
      </c>
      <c r="O68" s="163">
        <v>0</v>
      </c>
      <c r="P68" s="163">
        <v>0</v>
      </c>
      <c r="Q68" s="163">
        <v>0</v>
      </c>
      <c r="R68" s="163">
        <v>0</v>
      </c>
      <c r="S68" s="163">
        <v>0</v>
      </c>
      <c r="T68" s="163">
        <v>0</v>
      </c>
      <c r="U68" s="163">
        <v>0</v>
      </c>
      <c r="V68" s="163">
        <v>0</v>
      </c>
      <c r="W68" s="163">
        <v>0</v>
      </c>
      <c r="X68" s="163">
        <v>0</v>
      </c>
      <c r="Y68" s="163">
        <v>0</v>
      </c>
      <c r="Z68" s="163">
        <v>0</v>
      </c>
      <c r="AA68" s="163">
        <v>0</v>
      </c>
      <c r="AB68" s="163">
        <v>0</v>
      </c>
      <c r="AC68" s="163">
        <v>0</v>
      </c>
      <c r="AD68" s="163">
        <v>0</v>
      </c>
      <c r="AE68" s="163">
        <v>0</v>
      </c>
      <c r="AF68" s="163">
        <v>0</v>
      </c>
      <c r="AG68" s="124"/>
      <c r="AH68" s="124"/>
      <c r="AI68" s="124"/>
      <c r="AJ68" s="124"/>
      <c r="AK68" s="124"/>
      <c r="AL68" s="124"/>
      <c r="AM68" s="124"/>
      <c r="AN68" s="124"/>
      <c r="AO68" s="124"/>
      <c r="AP68" s="124"/>
      <c r="AQ68" s="124"/>
    </row>
    <row r="69" spans="1:43" x14ac:dyDescent="0.25">
      <c r="A69" s="141"/>
      <c r="B69" s="206" t="s">
        <v>80</v>
      </c>
      <c r="C69" s="163">
        <v>0</v>
      </c>
      <c r="D69" s="163">
        <v>2841.6</v>
      </c>
      <c r="E69" s="163">
        <v>0</v>
      </c>
      <c r="F69" s="163">
        <v>0</v>
      </c>
      <c r="G69" s="163">
        <v>0</v>
      </c>
      <c r="H69" s="163">
        <v>0</v>
      </c>
      <c r="I69" s="163">
        <v>0</v>
      </c>
      <c r="J69" s="163">
        <v>0</v>
      </c>
      <c r="K69" s="163">
        <v>0</v>
      </c>
      <c r="L69" s="163">
        <v>0</v>
      </c>
      <c r="M69" s="163">
        <v>0</v>
      </c>
      <c r="N69" s="163">
        <v>0</v>
      </c>
      <c r="O69" s="163">
        <v>0</v>
      </c>
      <c r="P69" s="163">
        <v>0</v>
      </c>
      <c r="Q69" s="163">
        <v>0</v>
      </c>
      <c r="R69" s="163">
        <v>0</v>
      </c>
      <c r="S69" s="163">
        <v>0</v>
      </c>
      <c r="T69" s="163">
        <v>0</v>
      </c>
      <c r="U69" s="163">
        <v>0</v>
      </c>
      <c r="V69" s="163">
        <v>0</v>
      </c>
      <c r="W69" s="163">
        <v>0</v>
      </c>
      <c r="X69" s="163">
        <v>0</v>
      </c>
      <c r="Y69" s="163">
        <v>0</v>
      </c>
      <c r="Z69" s="163">
        <v>0</v>
      </c>
      <c r="AA69" s="163">
        <v>0</v>
      </c>
      <c r="AB69" s="163">
        <v>0</v>
      </c>
      <c r="AC69" s="163">
        <v>0</v>
      </c>
      <c r="AD69" s="163">
        <v>0</v>
      </c>
      <c r="AE69" s="163">
        <v>0</v>
      </c>
      <c r="AF69" s="163">
        <v>0</v>
      </c>
      <c r="AG69" s="124"/>
      <c r="AH69" s="124"/>
      <c r="AI69" s="124"/>
      <c r="AJ69" s="124"/>
      <c r="AK69" s="124"/>
      <c r="AL69" s="124"/>
      <c r="AM69" s="124"/>
      <c r="AN69" s="124"/>
      <c r="AO69" s="124"/>
      <c r="AP69" s="124"/>
      <c r="AQ69" s="124"/>
    </row>
    <row r="70" spans="1:43" x14ac:dyDescent="0.25">
      <c r="A70" s="141"/>
      <c r="B70" s="206" t="s">
        <v>77</v>
      </c>
      <c r="C70" s="163">
        <v>1029.4000000000001</v>
      </c>
      <c r="D70" s="163">
        <v>1273.5999999999999</v>
      </c>
      <c r="E70" s="163">
        <v>0</v>
      </c>
      <c r="F70" s="163">
        <v>239</v>
      </c>
      <c r="G70" s="163">
        <v>0</v>
      </c>
      <c r="H70" s="163">
        <v>0</v>
      </c>
      <c r="I70" s="163">
        <v>0</v>
      </c>
      <c r="J70" s="163">
        <v>0</v>
      </c>
      <c r="K70" s="163">
        <v>0</v>
      </c>
      <c r="L70" s="163">
        <v>0</v>
      </c>
      <c r="M70" s="163">
        <v>0</v>
      </c>
      <c r="N70" s="163">
        <v>0</v>
      </c>
      <c r="O70" s="163">
        <v>0</v>
      </c>
      <c r="P70" s="163">
        <v>0</v>
      </c>
      <c r="Q70" s="163">
        <v>0</v>
      </c>
      <c r="R70" s="163">
        <v>0</v>
      </c>
      <c r="S70" s="163">
        <v>0</v>
      </c>
      <c r="T70" s="163">
        <v>0</v>
      </c>
      <c r="U70" s="163">
        <v>0</v>
      </c>
      <c r="V70" s="163">
        <v>0</v>
      </c>
      <c r="W70" s="163">
        <v>0</v>
      </c>
      <c r="X70" s="163">
        <v>0</v>
      </c>
      <c r="Y70" s="163">
        <v>0</v>
      </c>
      <c r="Z70" s="163">
        <v>0</v>
      </c>
      <c r="AA70" s="163">
        <v>0</v>
      </c>
      <c r="AB70" s="163">
        <v>0</v>
      </c>
      <c r="AC70" s="163">
        <v>0</v>
      </c>
      <c r="AD70" s="163">
        <v>0</v>
      </c>
      <c r="AE70" s="163">
        <v>0</v>
      </c>
      <c r="AF70" s="163">
        <v>0</v>
      </c>
      <c r="AG70" s="124"/>
      <c r="AH70" s="124"/>
      <c r="AI70" s="124"/>
      <c r="AJ70" s="124"/>
      <c r="AK70" s="124"/>
      <c r="AL70" s="124"/>
      <c r="AM70" s="124"/>
      <c r="AN70" s="124"/>
      <c r="AO70" s="124"/>
      <c r="AP70" s="124"/>
      <c r="AQ70" s="124"/>
    </row>
    <row r="71" spans="1:43" x14ac:dyDescent="0.25">
      <c r="A71" s="141"/>
      <c r="B71" s="309" t="s">
        <v>213</v>
      </c>
      <c r="C71" s="163">
        <v>0</v>
      </c>
      <c r="D71" s="163">
        <v>0</v>
      </c>
      <c r="E71" s="163">
        <v>0</v>
      </c>
      <c r="F71" s="163">
        <v>0</v>
      </c>
      <c r="G71" s="163">
        <v>0</v>
      </c>
      <c r="H71" s="163">
        <v>0</v>
      </c>
      <c r="I71" s="163">
        <v>0</v>
      </c>
      <c r="J71" s="163">
        <v>0</v>
      </c>
      <c r="K71" s="163">
        <v>0</v>
      </c>
      <c r="L71" s="163">
        <v>0</v>
      </c>
      <c r="M71" s="163">
        <v>0</v>
      </c>
      <c r="N71" s="163">
        <v>0</v>
      </c>
      <c r="O71" s="163">
        <v>0</v>
      </c>
      <c r="P71" s="163">
        <v>124.5</v>
      </c>
      <c r="Q71" s="163">
        <v>2531.6</v>
      </c>
      <c r="R71" s="163">
        <v>0</v>
      </c>
      <c r="S71" s="163">
        <v>0</v>
      </c>
      <c r="T71" s="163">
        <v>180.6</v>
      </c>
      <c r="U71" s="163">
        <v>0</v>
      </c>
      <c r="V71" s="163">
        <v>0</v>
      </c>
      <c r="W71" s="163">
        <v>168.5</v>
      </c>
      <c r="X71" s="163">
        <v>0</v>
      </c>
      <c r="Y71" s="163">
        <v>589.4</v>
      </c>
      <c r="Z71" s="163">
        <v>0</v>
      </c>
      <c r="AA71" s="163">
        <v>0</v>
      </c>
      <c r="AB71" s="163">
        <v>0</v>
      </c>
      <c r="AC71" s="163">
        <v>0</v>
      </c>
      <c r="AD71" s="163">
        <v>0</v>
      </c>
      <c r="AE71" s="163">
        <v>0</v>
      </c>
      <c r="AF71" s="163">
        <v>0</v>
      </c>
      <c r="AG71" s="124"/>
      <c r="AH71" s="124"/>
      <c r="AI71" s="124"/>
      <c r="AJ71" s="124"/>
      <c r="AK71" s="124"/>
      <c r="AL71" s="124"/>
      <c r="AM71" s="124"/>
      <c r="AN71" s="124"/>
      <c r="AO71" s="124"/>
      <c r="AP71" s="124"/>
      <c r="AQ71" s="124"/>
    </row>
    <row r="72" spans="1:43" x14ac:dyDescent="0.25">
      <c r="A72" s="141"/>
      <c r="B72" s="309" t="s">
        <v>231</v>
      </c>
      <c r="C72" s="163">
        <v>0</v>
      </c>
      <c r="D72" s="163">
        <v>0</v>
      </c>
      <c r="E72" s="163">
        <v>0</v>
      </c>
      <c r="F72" s="163">
        <v>0</v>
      </c>
      <c r="G72" s="163">
        <v>0</v>
      </c>
      <c r="H72" s="163">
        <v>0</v>
      </c>
      <c r="I72" s="163">
        <v>0</v>
      </c>
      <c r="J72" s="163">
        <v>0</v>
      </c>
      <c r="K72" s="163">
        <v>0</v>
      </c>
      <c r="L72" s="163">
        <v>0</v>
      </c>
      <c r="M72" s="163">
        <v>0</v>
      </c>
      <c r="N72" s="163">
        <v>0</v>
      </c>
      <c r="O72" s="163">
        <v>0</v>
      </c>
      <c r="P72" s="163">
        <v>0</v>
      </c>
      <c r="Q72" s="163">
        <v>0</v>
      </c>
      <c r="R72" s="163">
        <v>2184.6</v>
      </c>
      <c r="S72" s="163">
        <v>115.4</v>
      </c>
      <c r="T72" s="163">
        <v>115.7</v>
      </c>
      <c r="U72" s="163">
        <v>285.8</v>
      </c>
      <c r="V72" s="163">
        <v>0</v>
      </c>
      <c r="W72" s="163">
        <v>0</v>
      </c>
      <c r="X72" s="163">
        <v>113.3</v>
      </c>
      <c r="Y72" s="163">
        <v>213.1</v>
      </c>
      <c r="Z72" s="163">
        <v>0</v>
      </c>
      <c r="AA72" s="163">
        <v>0</v>
      </c>
      <c r="AB72" s="163">
        <v>0</v>
      </c>
      <c r="AC72" s="163">
        <v>0</v>
      </c>
      <c r="AD72" s="163">
        <v>7.1</v>
      </c>
      <c r="AE72" s="163">
        <v>0</v>
      </c>
      <c r="AF72" s="163">
        <v>0</v>
      </c>
      <c r="AG72" s="124"/>
      <c r="AH72" s="124"/>
      <c r="AI72" s="124"/>
      <c r="AJ72" s="124"/>
      <c r="AK72" s="124"/>
      <c r="AL72" s="124"/>
      <c r="AM72" s="124"/>
      <c r="AN72" s="124"/>
      <c r="AO72" s="124"/>
      <c r="AP72" s="124"/>
      <c r="AQ72" s="124"/>
    </row>
    <row r="73" spans="1:43" x14ac:dyDescent="0.25">
      <c r="A73" s="141"/>
      <c r="B73" s="309" t="s">
        <v>221</v>
      </c>
      <c r="C73" s="163">
        <v>0</v>
      </c>
      <c r="D73" s="163">
        <v>0</v>
      </c>
      <c r="E73" s="163">
        <v>0</v>
      </c>
      <c r="F73" s="163">
        <v>0</v>
      </c>
      <c r="G73" s="163">
        <v>0</v>
      </c>
      <c r="H73" s="163">
        <v>0</v>
      </c>
      <c r="I73" s="163">
        <v>0</v>
      </c>
      <c r="J73" s="163">
        <v>0</v>
      </c>
      <c r="K73" s="163">
        <v>0</v>
      </c>
      <c r="L73" s="163">
        <v>0</v>
      </c>
      <c r="M73" s="163">
        <v>0</v>
      </c>
      <c r="N73" s="163">
        <v>0</v>
      </c>
      <c r="O73" s="163">
        <v>0</v>
      </c>
      <c r="P73" s="163">
        <v>0</v>
      </c>
      <c r="Q73" s="163">
        <v>2003.9</v>
      </c>
      <c r="R73" s="163">
        <v>1463</v>
      </c>
      <c r="S73" s="163">
        <v>365.4</v>
      </c>
      <c r="T73" s="163">
        <v>0</v>
      </c>
      <c r="U73" s="163">
        <v>0</v>
      </c>
      <c r="V73" s="163">
        <v>0</v>
      </c>
      <c r="W73" s="163">
        <v>0</v>
      </c>
      <c r="X73" s="163">
        <v>0</v>
      </c>
      <c r="Y73" s="163">
        <v>291.2</v>
      </c>
      <c r="Z73" s="163">
        <v>0</v>
      </c>
      <c r="AA73" s="163">
        <v>0</v>
      </c>
      <c r="AB73" s="163">
        <v>0</v>
      </c>
      <c r="AC73" s="163">
        <v>0</v>
      </c>
      <c r="AD73" s="163">
        <v>0</v>
      </c>
      <c r="AE73" s="163">
        <v>0</v>
      </c>
      <c r="AF73" s="163">
        <v>0</v>
      </c>
      <c r="AG73" s="124"/>
      <c r="AH73" s="124"/>
      <c r="AI73" s="124"/>
      <c r="AJ73" s="124"/>
      <c r="AK73" s="124"/>
      <c r="AL73" s="124"/>
      <c r="AM73" s="124"/>
      <c r="AN73" s="124"/>
      <c r="AO73" s="124"/>
      <c r="AP73" s="124"/>
      <c r="AQ73" s="124"/>
    </row>
    <row r="74" spans="1:43" x14ac:dyDescent="0.25">
      <c r="A74" s="141"/>
      <c r="B74" s="309" t="s">
        <v>237</v>
      </c>
      <c r="C74" s="163">
        <v>0</v>
      </c>
      <c r="D74" s="163">
        <v>0</v>
      </c>
      <c r="E74" s="163">
        <v>0</v>
      </c>
      <c r="F74" s="163">
        <v>0</v>
      </c>
      <c r="G74" s="163">
        <v>0</v>
      </c>
      <c r="H74" s="163">
        <v>0</v>
      </c>
      <c r="I74" s="163">
        <v>0</v>
      </c>
      <c r="J74" s="163">
        <v>0</v>
      </c>
      <c r="K74" s="163">
        <v>0</v>
      </c>
      <c r="L74" s="163">
        <v>0</v>
      </c>
      <c r="M74" s="163">
        <v>0</v>
      </c>
      <c r="N74" s="163">
        <v>0</v>
      </c>
      <c r="O74" s="163">
        <v>0</v>
      </c>
      <c r="P74" s="163">
        <v>0</v>
      </c>
      <c r="Q74" s="163">
        <v>0</v>
      </c>
      <c r="R74" s="163">
        <v>0</v>
      </c>
      <c r="S74" s="163">
        <v>220.3</v>
      </c>
      <c r="T74" s="163">
        <v>152.30000000000001</v>
      </c>
      <c r="U74" s="163">
        <v>0</v>
      </c>
      <c r="V74" s="163">
        <v>274.3</v>
      </c>
      <c r="W74" s="163">
        <v>42.9</v>
      </c>
      <c r="X74" s="163">
        <v>0</v>
      </c>
      <c r="Y74" s="163">
        <v>0</v>
      </c>
      <c r="Z74" s="163">
        <v>1776.5</v>
      </c>
      <c r="AA74" s="163">
        <v>437.4</v>
      </c>
      <c r="AB74" s="163">
        <v>0</v>
      </c>
      <c r="AC74" s="163">
        <v>77.2</v>
      </c>
      <c r="AD74" s="163">
        <v>909</v>
      </c>
      <c r="AE74" s="163">
        <v>0</v>
      </c>
      <c r="AF74" s="163">
        <v>790</v>
      </c>
      <c r="AG74" s="124"/>
      <c r="AH74" s="124"/>
      <c r="AI74" s="124"/>
      <c r="AJ74" s="124"/>
      <c r="AK74" s="124"/>
      <c r="AL74" s="124"/>
      <c r="AM74" s="124"/>
      <c r="AN74" s="124"/>
      <c r="AO74" s="124"/>
      <c r="AP74" s="124"/>
      <c r="AQ74" s="124"/>
    </row>
    <row r="75" spans="1:43" x14ac:dyDescent="0.25">
      <c r="A75" s="141"/>
      <c r="B75" s="309" t="s">
        <v>222</v>
      </c>
      <c r="C75" s="163">
        <v>0</v>
      </c>
      <c r="D75" s="163">
        <v>0</v>
      </c>
      <c r="E75" s="163">
        <v>0</v>
      </c>
      <c r="F75" s="163">
        <v>0</v>
      </c>
      <c r="G75" s="163">
        <v>0</v>
      </c>
      <c r="H75" s="163">
        <v>0</v>
      </c>
      <c r="I75" s="163">
        <v>0</v>
      </c>
      <c r="J75" s="163">
        <v>0</v>
      </c>
      <c r="K75" s="163">
        <v>0</v>
      </c>
      <c r="L75" s="163">
        <v>0</v>
      </c>
      <c r="M75" s="163">
        <v>0</v>
      </c>
      <c r="N75" s="163">
        <v>0</v>
      </c>
      <c r="O75" s="163">
        <v>0</v>
      </c>
      <c r="P75" s="163">
        <v>0</v>
      </c>
      <c r="Q75" s="163">
        <v>986.7</v>
      </c>
      <c r="R75" s="163">
        <v>0</v>
      </c>
      <c r="S75" s="163">
        <v>465.5</v>
      </c>
      <c r="T75" s="163">
        <v>0</v>
      </c>
      <c r="U75" s="163">
        <v>1226.3</v>
      </c>
      <c r="V75" s="163">
        <v>0</v>
      </c>
      <c r="W75" s="163">
        <v>0</v>
      </c>
      <c r="X75" s="163">
        <v>0</v>
      </c>
      <c r="Y75" s="163">
        <v>0</v>
      </c>
      <c r="Z75" s="163">
        <v>0</v>
      </c>
      <c r="AA75" s="163">
        <v>320.7</v>
      </c>
      <c r="AB75" s="163">
        <v>0</v>
      </c>
      <c r="AC75" s="163">
        <v>0</v>
      </c>
      <c r="AD75" s="163">
        <v>0</v>
      </c>
      <c r="AE75" s="163">
        <v>535</v>
      </c>
      <c r="AF75" s="163">
        <v>0</v>
      </c>
      <c r="AG75" s="124"/>
      <c r="AH75" s="124"/>
      <c r="AI75" s="124"/>
      <c r="AJ75" s="124"/>
      <c r="AK75" s="124"/>
      <c r="AL75" s="124"/>
      <c r="AM75" s="124"/>
      <c r="AN75" s="124"/>
      <c r="AO75" s="124"/>
      <c r="AP75" s="124"/>
      <c r="AQ75" s="124"/>
    </row>
    <row r="76" spans="1:43" x14ac:dyDescent="0.25">
      <c r="A76" s="141"/>
      <c r="B76" s="309" t="s">
        <v>248</v>
      </c>
      <c r="C76" s="163">
        <v>0</v>
      </c>
      <c r="D76" s="163">
        <v>0</v>
      </c>
      <c r="E76" s="163">
        <v>0</v>
      </c>
      <c r="F76" s="163">
        <v>0</v>
      </c>
      <c r="G76" s="163">
        <v>0</v>
      </c>
      <c r="H76" s="163">
        <v>0</v>
      </c>
      <c r="I76" s="163">
        <v>0</v>
      </c>
      <c r="J76" s="163">
        <v>0</v>
      </c>
      <c r="K76" s="163">
        <v>0</v>
      </c>
      <c r="L76" s="163">
        <v>0</v>
      </c>
      <c r="M76" s="163">
        <v>0</v>
      </c>
      <c r="N76" s="163">
        <v>0</v>
      </c>
      <c r="O76" s="163">
        <v>0</v>
      </c>
      <c r="P76" s="163">
        <v>0</v>
      </c>
      <c r="Q76" s="163">
        <v>0</v>
      </c>
      <c r="R76" s="163">
        <v>0</v>
      </c>
      <c r="S76" s="163">
        <v>0</v>
      </c>
      <c r="T76" s="163">
        <v>0</v>
      </c>
      <c r="U76" s="163">
        <v>0</v>
      </c>
      <c r="V76" s="163">
        <v>178.3</v>
      </c>
      <c r="W76" s="163">
        <v>0</v>
      </c>
      <c r="X76" s="163">
        <v>0</v>
      </c>
      <c r="Y76" s="163">
        <v>0</v>
      </c>
      <c r="Z76" s="163">
        <v>0</v>
      </c>
      <c r="AA76" s="163">
        <v>0</v>
      </c>
      <c r="AB76" s="163">
        <v>265.5</v>
      </c>
      <c r="AC76" s="163">
        <v>77.2</v>
      </c>
      <c r="AD76" s="163">
        <v>947.1</v>
      </c>
      <c r="AE76" s="163">
        <v>0</v>
      </c>
      <c r="AF76" s="163">
        <v>1235.8</v>
      </c>
      <c r="AG76" s="124"/>
      <c r="AH76" s="124"/>
      <c r="AI76" s="124"/>
      <c r="AJ76" s="124"/>
      <c r="AK76" s="124"/>
      <c r="AL76" s="124"/>
      <c r="AM76" s="124"/>
      <c r="AN76" s="124"/>
      <c r="AO76" s="124"/>
      <c r="AP76" s="124"/>
      <c r="AQ76" s="124"/>
    </row>
    <row r="77" spans="1:43" x14ac:dyDescent="0.25">
      <c r="A77" s="141"/>
      <c r="B77" s="309" t="s">
        <v>223</v>
      </c>
      <c r="C77" s="163">
        <v>0</v>
      </c>
      <c r="D77" s="163">
        <v>0</v>
      </c>
      <c r="E77" s="163">
        <v>0</v>
      </c>
      <c r="F77" s="163">
        <v>0</v>
      </c>
      <c r="G77" s="163">
        <v>0</v>
      </c>
      <c r="H77" s="163">
        <v>0</v>
      </c>
      <c r="I77" s="163">
        <v>0</v>
      </c>
      <c r="J77" s="163">
        <v>0</v>
      </c>
      <c r="K77" s="163">
        <v>0</v>
      </c>
      <c r="L77" s="163">
        <v>0</v>
      </c>
      <c r="M77" s="163">
        <v>0</v>
      </c>
      <c r="N77" s="163">
        <v>0</v>
      </c>
      <c r="O77" s="163">
        <v>0</v>
      </c>
      <c r="P77" s="163">
        <v>0</v>
      </c>
      <c r="Q77" s="163">
        <v>859.2</v>
      </c>
      <c r="R77" s="163">
        <v>0</v>
      </c>
      <c r="S77" s="163">
        <v>1396.2</v>
      </c>
      <c r="T77" s="163">
        <v>0</v>
      </c>
      <c r="U77" s="163">
        <v>2860.4</v>
      </c>
      <c r="V77" s="163">
        <v>0</v>
      </c>
      <c r="W77" s="163">
        <v>0</v>
      </c>
      <c r="X77" s="163">
        <v>0</v>
      </c>
      <c r="Y77" s="163">
        <v>0</v>
      </c>
      <c r="Z77" s="163">
        <v>0</v>
      </c>
      <c r="AA77" s="163">
        <v>0</v>
      </c>
      <c r="AB77" s="163">
        <v>0</v>
      </c>
      <c r="AC77" s="163">
        <v>0</v>
      </c>
      <c r="AD77" s="163">
        <v>0</v>
      </c>
      <c r="AE77" s="163">
        <v>0</v>
      </c>
      <c r="AF77" s="163">
        <v>0</v>
      </c>
      <c r="AG77" s="124"/>
      <c r="AH77" s="124"/>
      <c r="AI77" s="124"/>
      <c r="AJ77" s="124"/>
      <c r="AK77" s="124"/>
      <c r="AL77" s="124"/>
      <c r="AM77" s="124"/>
      <c r="AN77" s="124"/>
      <c r="AO77" s="124"/>
      <c r="AP77" s="124"/>
      <c r="AQ77" s="124"/>
    </row>
    <row r="78" spans="1:43" x14ac:dyDescent="0.25">
      <c r="A78" s="141"/>
      <c r="B78" s="309" t="s">
        <v>253</v>
      </c>
      <c r="C78" s="163">
        <v>0</v>
      </c>
      <c r="D78" s="163">
        <v>0</v>
      </c>
      <c r="E78" s="163">
        <v>0</v>
      </c>
      <c r="F78" s="163">
        <v>0</v>
      </c>
      <c r="G78" s="163">
        <v>0</v>
      </c>
      <c r="H78" s="163">
        <v>0</v>
      </c>
      <c r="I78" s="163">
        <v>0</v>
      </c>
      <c r="J78" s="163">
        <v>0</v>
      </c>
      <c r="K78" s="163">
        <v>0</v>
      </c>
      <c r="L78" s="163">
        <v>0</v>
      </c>
      <c r="M78" s="163">
        <v>0</v>
      </c>
      <c r="N78" s="163">
        <v>0</v>
      </c>
      <c r="O78" s="163">
        <v>0</v>
      </c>
      <c r="P78" s="163">
        <v>0</v>
      </c>
      <c r="Q78" s="163">
        <v>0</v>
      </c>
      <c r="R78" s="163">
        <v>0</v>
      </c>
      <c r="S78" s="163">
        <v>0</v>
      </c>
      <c r="T78" s="163">
        <v>0</v>
      </c>
      <c r="U78" s="163">
        <v>0</v>
      </c>
      <c r="V78" s="163">
        <v>0</v>
      </c>
      <c r="W78" s="163">
        <v>760.1</v>
      </c>
      <c r="X78" s="163">
        <v>0</v>
      </c>
      <c r="Y78" s="163">
        <v>3.5</v>
      </c>
      <c r="Z78" s="163">
        <v>0.5</v>
      </c>
      <c r="AA78" s="163">
        <v>3.7</v>
      </c>
      <c r="AB78" s="163">
        <v>0.8</v>
      </c>
      <c r="AC78" s="163">
        <v>98.6</v>
      </c>
      <c r="AD78" s="163">
        <v>0.8</v>
      </c>
      <c r="AE78" s="163">
        <v>0.6</v>
      </c>
      <c r="AF78" s="163">
        <v>0</v>
      </c>
      <c r="AG78" s="124"/>
      <c r="AH78" s="124"/>
      <c r="AI78" s="124"/>
      <c r="AJ78" s="124"/>
      <c r="AK78" s="124"/>
      <c r="AL78" s="124"/>
      <c r="AM78" s="124"/>
      <c r="AN78" s="124"/>
      <c r="AO78" s="124"/>
      <c r="AP78" s="124"/>
      <c r="AQ78" s="124"/>
    </row>
    <row r="79" spans="1:43" x14ac:dyDescent="0.25">
      <c r="A79" s="141"/>
      <c r="B79" s="309" t="s">
        <v>252</v>
      </c>
      <c r="C79" s="163">
        <v>0</v>
      </c>
      <c r="D79" s="163">
        <v>0</v>
      </c>
      <c r="E79" s="163">
        <v>0</v>
      </c>
      <c r="F79" s="163">
        <v>0</v>
      </c>
      <c r="G79" s="163">
        <v>0</v>
      </c>
      <c r="H79" s="163">
        <v>0</v>
      </c>
      <c r="I79" s="163">
        <v>0</v>
      </c>
      <c r="J79" s="163">
        <v>0</v>
      </c>
      <c r="K79" s="163">
        <v>0</v>
      </c>
      <c r="L79" s="163">
        <v>0</v>
      </c>
      <c r="M79" s="163">
        <v>0</v>
      </c>
      <c r="N79" s="163">
        <v>0</v>
      </c>
      <c r="O79" s="163">
        <v>0</v>
      </c>
      <c r="P79" s="163">
        <v>0</v>
      </c>
      <c r="Q79" s="163">
        <v>0</v>
      </c>
      <c r="R79" s="163">
        <v>0</v>
      </c>
      <c r="S79" s="163">
        <v>0</v>
      </c>
      <c r="T79" s="163">
        <v>0</v>
      </c>
      <c r="U79" s="163">
        <v>0</v>
      </c>
      <c r="V79" s="163">
        <v>0</v>
      </c>
      <c r="W79" s="163">
        <v>25.5</v>
      </c>
      <c r="X79" s="163">
        <v>0</v>
      </c>
      <c r="Y79" s="163">
        <v>0</v>
      </c>
      <c r="Z79" s="163">
        <v>0.1</v>
      </c>
      <c r="AA79" s="163">
        <v>0</v>
      </c>
      <c r="AB79" s="163">
        <v>0</v>
      </c>
      <c r="AC79" s="163">
        <v>98.4</v>
      </c>
      <c r="AD79" s="163">
        <v>0</v>
      </c>
      <c r="AE79" s="163">
        <v>0</v>
      </c>
      <c r="AF79" s="163">
        <v>0</v>
      </c>
      <c r="AG79" s="124"/>
      <c r="AH79" s="124"/>
      <c r="AI79" s="124"/>
      <c r="AJ79" s="124"/>
      <c r="AK79" s="124"/>
      <c r="AL79" s="124"/>
      <c r="AM79" s="124"/>
      <c r="AN79" s="124"/>
      <c r="AO79" s="124"/>
      <c r="AP79" s="124"/>
      <c r="AQ79" s="124"/>
    </row>
    <row r="80" spans="1:43" x14ac:dyDescent="0.25">
      <c r="A80" s="141"/>
      <c r="B80" s="206" t="s">
        <v>78</v>
      </c>
      <c r="C80" s="163">
        <v>0</v>
      </c>
      <c r="D80" s="163">
        <v>781.5</v>
      </c>
      <c r="E80" s="163">
        <v>0</v>
      </c>
      <c r="F80" s="163">
        <v>1384.5</v>
      </c>
      <c r="G80" s="163">
        <v>0</v>
      </c>
      <c r="H80" s="163">
        <v>499.2</v>
      </c>
      <c r="I80" s="163">
        <v>0</v>
      </c>
      <c r="J80" s="163">
        <v>0</v>
      </c>
      <c r="K80" s="163">
        <v>0</v>
      </c>
      <c r="L80" s="163">
        <v>0</v>
      </c>
      <c r="M80" s="163">
        <v>0</v>
      </c>
      <c r="N80" s="163">
        <v>0</v>
      </c>
      <c r="O80" s="163">
        <v>0</v>
      </c>
      <c r="P80" s="163">
        <v>0</v>
      </c>
      <c r="Q80" s="163">
        <v>0</v>
      </c>
      <c r="R80" s="163">
        <v>2.7</v>
      </c>
      <c r="S80" s="163">
        <v>0</v>
      </c>
      <c r="T80" s="163">
        <v>0</v>
      </c>
      <c r="U80" s="163">
        <v>0</v>
      </c>
      <c r="V80" s="163">
        <v>0</v>
      </c>
      <c r="W80" s="163">
        <v>0</v>
      </c>
      <c r="X80" s="163">
        <v>0</v>
      </c>
      <c r="Y80" s="163">
        <v>0</v>
      </c>
      <c r="Z80" s="163">
        <v>0</v>
      </c>
      <c r="AA80" s="163">
        <v>0</v>
      </c>
      <c r="AB80" s="163">
        <v>0</v>
      </c>
      <c r="AC80" s="163">
        <v>0</v>
      </c>
      <c r="AD80" s="163">
        <v>0</v>
      </c>
      <c r="AE80" s="163">
        <v>0</v>
      </c>
      <c r="AF80" s="163">
        <v>0</v>
      </c>
      <c r="AG80" s="124"/>
      <c r="AH80" s="124"/>
      <c r="AI80" s="124"/>
      <c r="AJ80" s="124"/>
      <c r="AK80" s="124"/>
      <c r="AL80" s="124"/>
      <c r="AM80" s="124"/>
      <c r="AN80" s="124"/>
      <c r="AO80" s="124"/>
      <c r="AP80" s="124"/>
      <c r="AQ80" s="124"/>
    </row>
    <row r="81" spans="1:43" x14ac:dyDescent="0.25">
      <c r="A81" s="141"/>
      <c r="B81" s="309" t="s">
        <v>81</v>
      </c>
      <c r="C81" s="163">
        <v>0</v>
      </c>
      <c r="D81" s="163">
        <v>0</v>
      </c>
      <c r="E81" s="163">
        <v>1634.5</v>
      </c>
      <c r="F81" s="163">
        <v>0</v>
      </c>
      <c r="G81" s="163">
        <v>0</v>
      </c>
      <c r="H81" s="163">
        <v>0</v>
      </c>
      <c r="I81" s="163">
        <v>0</v>
      </c>
      <c r="J81" s="163">
        <v>0</v>
      </c>
      <c r="K81" s="163">
        <v>0</v>
      </c>
      <c r="L81" s="163">
        <v>0</v>
      </c>
      <c r="M81" s="163">
        <v>0</v>
      </c>
      <c r="N81" s="163">
        <v>0</v>
      </c>
      <c r="O81" s="163">
        <v>0</v>
      </c>
      <c r="P81" s="163">
        <v>0</v>
      </c>
      <c r="Q81" s="163">
        <v>0</v>
      </c>
      <c r="R81" s="163">
        <v>0</v>
      </c>
      <c r="S81" s="163">
        <v>0</v>
      </c>
      <c r="T81" s="163">
        <v>0</v>
      </c>
      <c r="U81" s="163">
        <v>0</v>
      </c>
      <c r="V81" s="163">
        <v>0</v>
      </c>
      <c r="W81" s="163">
        <v>0</v>
      </c>
      <c r="X81" s="163">
        <v>0</v>
      </c>
      <c r="Y81" s="163">
        <v>0</v>
      </c>
      <c r="Z81" s="163">
        <v>0</v>
      </c>
      <c r="AA81" s="163">
        <v>0</v>
      </c>
      <c r="AB81" s="163">
        <v>0</v>
      </c>
      <c r="AC81" s="163">
        <v>0</v>
      </c>
      <c r="AD81" s="163">
        <v>0</v>
      </c>
      <c r="AE81" s="163">
        <v>0</v>
      </c>
      <c r="AF81" s="163">
        <v>0</v>
      </c>
      <c r="AG81" s="124"/>
      <c r="AH81" s="124"/>
      <c r="AI81" s="124"/>
      <c r="AJ81" s="124"/>
      <c r="AK81" s="124"/>
      <c r="AL81" s="124"/>
      <c r="AM81" s="124"/>
      <c r="AN81" s="124"/>
      <c r="AO81" s="124"/>
      <c r="AP81" s="124"/>
      <c r="AQ81" s="124"/>
    </row>
    <row r="82" spans="1:43" x14ac:dyDescent="0.25">
      <c r="A82" s="141"/>
      <c r="B82" s="206" t="s">
        <v>76</v>
      </c>
      <c r="C82" s="163">
        <v>6.6</v>
      </c>
      <c r="D82" s="208">
        <v>0</v>
      </c>
      <c r="E82" s="208">
        <v>0</v>
      </c>
      <c r="F82" s="208">
        <v>0</v>
      </c>
      <c r="G82" s="208">
        <v>0</v>
      </c>
      <c r="H82" s="208">
        <v>0</v>
      </c>
      <c r="I82" s="208">
        <v>0</v>
      </c>
      <c r="J82" s="208">
        <v>0</v>
      </c>
      <c r="K82" s="208">
        <v>0</v>
      </c>
      <c r="L82" s="208">
        <v>0</v>
      </c>
      <c r="M82" s="208">
        <v>0</v>
      </c>
      <c r="N82" s="208">
        <v>0</v>
      </c>
      <c r="O82" s="163">
        <v>0</v>
      </c>
      <c r="P82" s="163">
        <v>0</v>
      </c>
      <c r="Q82" s="163">
        <v>0</v>
      </c>
      <c r="R82" s="163">
        <v>0</v>
      </c>
      <c r="S82" s="163">
        <v>0</v>
      </c>
      <c r="T82" s="163">
        <v>0</v>
      </c>
      <c r="U82" s="163">
        <v>0</v>
      </c>
      <c r="V82" s="163">
        <v>0</v>
      </c>
      <c r="W82" s="163">
        <v>0</v>
      </c>
      <c r="X82" s="163">
        <v>0</v>
      </c>
      <c r="Y82" s="163">
        <v>0</v>
      </c>
      <c r="Z82" s="163">
        <v>0</v>
      </c>
      <c r="AA82" s="163">
        <v>0</v>
      </c>
      <c r="AB82" s="163">
        <v>0</v>
      </c>
      <c r="AC82" s="163">
        <v>0</v>
      </c>
      <c r="AD82" s="163">
        <v>0</v>
      </c>
      <c r="AE82" s="163">
        <v>0</v>
      </c>
      <c r="AF82" s="163">
        <v>0</v>
      </c>
      <c r="AG82" s="124"/>
      <c r="AH82" s="124"/>
      <c r="AI82" s="124"/>
      <c r="AJ82" s="124"/>
      <c r="AK82" s="124"/>
      <c r="AL82" s="124"/>
      <c r="AM82" s="124"/>
      <c r="AN82" s="124"/>
      <c r="AO82" s="124"/>
      <c r="AP82" s="124"/>
      <c r="AQ82" s="124"/>
    </row>
    <row r="83" spans="1:43" x14ac:dyDescent="0.25">
      <c r="A83" s="141"/>
      <c r="B83" s="309" t="s">
        <v>82</v>
      </c>
      <c r="C83" s="163">
        <v>0</v>
      </c>
      <c r="D83" s="163">
        <v>0</v>
      </c>
      <c r="E83" s="163">
        <v>0</v>
      </c>
      <c r="F83" s="163">
        <v>9.1999999999999993</v>
      </c>
      <c r="G83" s="163">
        <v>0</v>
      </c>
      <c r="H83" s="163">
        <v>0</v>
      </c>
      <c r="I83" s="163">
        <v>0</v>
      </c>
      <c r="J83" s="163">
        <v>0</v>
      </c>
      <c r="K83" s="163">
        <v>0</v>
      </c>
      <c r="L83" s="163">
        <v>0</v>
      </c>
      <c r="M83" s="163">
        <v>0</v>
      </c>
      <c r="N83" s="163">
        <v>0</v>
      </c>
      <c r="O83" s="163">
        <v>0</v>
      </c>
      <c r="P83" s="163">
        <v>0</v>
      </c>
      <c r="Q83" s="163">
        <v>0</v>
      </c>
      <c r="R83" s="163">
        <v>0</v>
      </c>
      <c r="S83" s="163">
        <v>0</v>
      </c>
      <c r="T83" s="163">
        <v>0</v>
      </c>
      <c r="U83" s="163">
        <v>0</v>
      </c>
      <c r="V83" s="163">
        <v>0</v>
      </c>
      <c r="W83" s="163">
        <v>0</v>
      </c>
      <c r="X83" s="163">
        <v>0</v>
      </c>
      <c r="Y83" s="163">
        <v>0</v>
      </c>
      <c r="Z83" s="163">
        <v>0</v>
      </c>
      <c r="AA83" s="163">
        <v>0</v>
      </c>
      <c r="AB83" s="163">
        <v>0</v>
      </c>
      <c r="AC83" s="163">
        <v>0</v>
      </c>
      <c r="AD83" s="163">
        <v>0</v>
      </c>
      <c r="AE83" s="163">
        <v>0</v>
      </c>
      <c r="AF83" s="163">
        <v>0</v>
      </c>
      <c r="AG83" s="124"/>
      <c r="AH83" s="124"/>
      <c r="AI83" s="124"/>
      <c r="AJ83" s="124"/>
      <c r="AK83" s="124"/>
      <c r="AL83" s="124"/>
      <c r="AM83" s="124"/>
      <c r="AN83" s="124"/>
      <c r="AO83" s="124"/>
      <c r="AP83" s="124"/>
      <c r="AQ83" s="124"/>
    </row>
    <row r="84" spans="1:43" x14ac:dyDescent="0.25">
      <c r="A84" s="141"/>
      <c r="B84" s="309" t="s">
        <v>345</v>
      </c>
      <c r="C84" s="163">
        <v>0</v>
      </c>
      <c r="D84" s="163">
        <v>0</v>
      </c>
      <c r="E84" s="163">
        <v>0</v>
      </c>
      <c r="F84" s="163">
        <v>0</v>
      </c>
      <c r="G84" s="163">
        <v>0</v>
      </c>
      <c r="H84" s="163">
        <v>0</v>
      </c>
      <c r="I84" s="163">
        <v>0</v>
      </c>
      <c r="J84" s="163">
        <v>0</v>
      </c>
      <c r="K84" s="163">
        <v>0</v>
      </c>
      <c r="L84" s="163">
        <v>0</v>
      </c>
      <c r="M84" s="163">
        <v>0</v>
      </c>
      <c r="N84" s="163">
        <v>0</v>
      </c>
      <c r="O84" s="163">
        <v>0</v>
      </c>
      <c r="P84" s="163">
        <v>0</v>
      </c>
      <c r="Q84" s="163">
        <v>0</v>
      </c>
      <c r="R84" s="163">
        <v>0</v>
      </c>
      <c r="S84" s="163">
        <v>0</v>
      </c>
      <c r="T84" s="163">
        <v>0</v>
      </c>
      <c r="U84" s="163">
        <v>0</v>
      </c>
      <c r="V84" s="163">
        <v>0</v>
      </c>
      <c r="W84" s="163">
        <v>0</v>
      </c>
      <c r="X84" s="163">
        <v>0</v>
      </c>
      <c r="Y84" s="163">
        <v>0</v>
      </c>
      <c r="Z84" s="163">
        <v>0</v>
      </c>
      <c r="AA84" s="163">
        <v>0</v>
      </c>
      <c r="AB84" s="163">
        <v>984.4</v>
      </c>
      <c r="AC84" s="163">
        <v>0</v>
      </c>
      <c r="AD84" s="163">
        <v>0</v>
      </c>
      <c r="AE84" s="163">
        <v>0</v>
      </c>
      <c r="AF84" s="163">
        <v>0</v>
      </c>
      <c r="AG84" s="124"/>
      <c r="AH84" s="124"/>
      <c r="AI84" s="124"/>
      <c r="AJ84" s="124"/>
      <c r="AK84" s="124"/>
      <c r="AL84" s="124"/>
      <c r="AM84" s="124"/>
      <c r="AN84" s="124"/>
      <c r="AO84" s="124"/>
      <c r="AP84" s="124"/>
      <c r="AQ84" s="124"/>
    </row>
    <row r="85" spans="1:43" x14ac:dyDescent="0.25">
      <c r="A85" s="141"/>
      <c r="B85" s="309" t="s">
        <v>283</v>
      </c>
      <c r="C85" s="163">
        <v>0</v>
      </c>
      <c r="D85" s="163">
        <v>0</v>
      </c>
      <c r="E85" s="163">
        <v>0</v>
      </c>
      <c r="F85" s="163">
        <v>0</v>
      </c>
      <c r="G85" s="163">
        <v>0</v>
      </c>
      <c r="H85" s="163">
        <v>0</v>
      </c>
      <c r="I85" s="163">
        <v>0</v>
      </c>
      <c r="J85" s="163">
        <v>0</v>
      </c>
      <c r="K85" s="163">
        <v>0</v>
      </c>
      <c r="L85" s="163">
        <v>0</v>
      </c>
      <c r="M85" s="163">
        <v>0</v>
      </c>
      <c r="N85" s="163">
        <v>0</v>
      </c>
      <c r="O85" s="163">
        <v>0</v>
      </c>
      <c r="P85" s="163">
        <v>0</v>
      </c>
      <c r="Q85" s="163">
        <v>0</v>
      </c>
      <c r="R85" s="163">
        <v>0</v>
      </c>
      <c r="S85" s="163">
        <v>0</v>
      </c>
      <c r="T85" s="163">
        <v>0</v>
      </c>
      <c r="U85" s="163">
        <v>0</v>
      </c>
      <c r="V85" s="163">
        <v>0</v>
      </c>
      <c r="W85" s="163">
        <v>1391.3</v>
      </c>
      <c r="X85" s="163">
        <v>0</v>
      </c>
      <c r="Y85" s="163">
        <v>0</v>
      </c>
      <c r="Z85" s="163">
        <v>0</v>
      </c>
      <c r="AA85" s="163">
        <v>0</v>
      </c>
      <c r="AB85" s="163">
        <v>0</v>
      </c>
      <c r="AC85" s="163">
        <v>0</v>
      </c>
      <c r="AD85" s="163">
        <v>0</v>
      </c>
      <c r="AE85" s="163">
        <v>0</v>
      </c>
      <c r="AF85" s="163">
        <v>0</v>
      </c>
      <c r="AG85" s="124"/>
      <c r="AH85" s="124"/>
      <c r="AI85" s="124"/>
      <c r="AJ85" s="124"/>
      <c r="AK85" s="124"/>
      <c r="AL85" s="124"/>
      <c r="AM85" s="124"/>
      <c r="AN85" s="124"/>
      <c r="AO85" s="124"/>
      <c r="AP85" s="124"/>
      <c r="AQ85" s="124"/>
    </row>
    <row r="86" spans="1:43" x14ac:dyDescent="0.25">
      <c r="A86" s="141"/>
      <c r="B86" s="309" t="s">
        <v>282</v>
      </c>
      <c r="C86" s="163">
        <v>0</v>
      </c>
      <c r="D86" s="163">
        <v>0</v>
      </c>
      <c r="E86" s="163">
        <v>0</v>
      </c>
      <c r="F86" s="163">
        <v>0</v>
      </c>
      <c r="G86" s="163">
        <v>0</v>
      </c>
      <c r="H86" s="163">
        <v>0</v>
      </c>
      <c r="I86" s="163">
        <v>0</v>
      </c>
      <c r="J86" s="163">
        <v>0</v>
      </c>
      <c r="K86" s="163">
        <v>0</v>
      </c>
      <c r="L86" s="163">
        <v>0</v>
      </c>
      <c r="M86" s="163">
        <v>0</v>
      </c>
      <c r="N86" s="163">
        <v>0</v>
      </c>
      <c r="O86" s="163">
        <v>0</v>
      </c>
      <c r="P86" s="163">
        <v>0</v>
      </c>
      <c r="Q86" s="163">
        <v>0</v>
      </c>
      <c r="R86" s="163">
        <v>0</v>
      </c>
      <c r="S86" s="163">
        <v>0</v>
      </c>
      <c r="T86" s="163">
        <v>0</v>
      </c>
      <c r="U86" s="163">
        <v>0</v>
      </c>
      <c r="V86" s="163">
        <v>0</v>
      </c>
      <c r="W86" s="163">
        <v>107.9</v>
      </c>
      <c r="X86" s="163">
        <v>0</v>
      </c>
      <c r="Y86" s="163">
        <v>0</v>
      </c>
      <c r="Z86" s="163">
        <v>0</v>
      </c>
      <c r="AA86" s="163">
        <v>0</v>
      </c>
      <c r="AB86" s="163">
        <v>0</v>
      </c>
      <c r="AC86" s="163">
        <v>0</v>
      </c>
      <c r="AD86" s="163">
        <v>0</v>
      </c>
      <c r="AE86" s="163">
        <v>0</v>
      </c>
      <c r="AF86" s="163">
        <v>0</v>
      </c>
      <c r="AG86" s="124"/>
      <c r="AH86" s="124"/>
      <c r="AI86" s="124"/>
      <c r="AJ86" s="124"/>
      <c r="AK86" s="124"/>
      <c r="AL86" s="124"/>
      <c r="AM86" s="124"/>
      <c r="AN86" s="124"/>
      <c r="AO86" s="124"/>
      <c r="AP86" s="124"/>
      <c r="AQ86" s="124"/>
    </row>
    <row r="87" spans="1:43" x14ac:dyDescent="0.25">
      <c r="A87" s="141"/>
      <c r="B87" s="309" t="s">
        <v>291</v>
      </c>
      <c r="C87" s="163">
        <v>0</v>
      </c>
      <c r="D87" s="163">
        <v>0</v>
      </c>
      <c r="E87" s="163">
        <v>0</v>
      </c>
      <c r="F87" s="163">
        <v>0</v>
      </c>
      <c r="G87" s="163">
        <v>0</v>
      </c>
      <c r="H87" s="163">
        <v>0</v>
      </c>
      <c r="I87" s="163">
        <v>0</v>
      </c>
      <c r="J87" s="163">
        <v>0</v>
      </c>
      <c r="K87" s="163">
        <v>0</v>
      </c>
      <c r="L87" s="163">
        <v>0</v>
      </c>
      <c r="M87" s="163">
        <v>0</v>
      </c>
      <c r="N87" s="163">
        <v>0</v>
      </c>
      <c r="O87" s="163">
        <v>0</v>
      </c>
      <c r="P87" s="163">
        <v>0</v>
      </c>
      <c r="Q87" s="163">
        <v>0</v>
      </c>
      <c r="R87" s="163">
        <v>0</v>
      </c>
      <c r="S87" s="163">
        <v>0</v>
      </c>
      <c r="T87" s="163">
        <v>0</v>
      </c>
      <c r="U87" s="163">
        <v>0</v>
      </c>
      <c r="V87" s="163">
        <v>0</v>
      </c>
      <c r="W87" s="163">
        <v>966</v>
      </c>
      <c r="X87" s="163">
        <v>0</v>
      </c>
      <c r="Y87" s="163">
        <v>0</v>
      </c>
      <c r="Z87" s="163">
        <v>0</v>
      </c>
      <c r="AA87" s="163">
        <v>0</v>
      </c>
      <c r="AB87" s="163">
        <v>0</v>
      </c>
      <c r="AC87" s="163">
        <v>0</v>
      </c>
      <c r="AD87" s="163">
        <v>0</v>
      </c>
      <c r="AE87" s="163">
        <v>0</v>
      </c>
      <c r="AF87" s="163">
        <v>0</v>
      </c>
      <c r="AG87" s="124"/>
      <c r="AH87" s="124"/>
      <c r="AI87" s="124"/>
      <c r="AJ87" s="124"/>
      <c r="AK87" s="124"/>
      <c r="AL87" s="124"/>
      <c r="AM87" s="124"/>
      <c r="AN87" s="124"/>
      <c r="AO87" s="124"/>
      <c r="AP87" s="124"/>
      <c r="AQ87" s="124"/>
    </row>
    <row r="88" spans="1:43" x14ac:dyDescent="0.25">
      <c r="A88" s="141"/>
      <c r="B88" s="309" t="s">
        <v>290</v>
      </c>
      <c r="C88" s="163">
        <v>0</v>
      </c>
      <c r="D88" s="163">
        <v>0</v>
      </c>
      <c r="E88" s="163">
        <v>0</v>
      </c>
      <c r="F88" s="163">
        <v>0</v>
      </c>
      <c r="G88" s="163">
        <v>0</v>
      </c>
      <c r="H88" s="163">
        <v>0</v>
      </c>
      <c r="I88" s="163">
        <v>0</v>
      </c>
      <c r="J88" s="163">
        <v>0</v>
      </c>
      <c r="K88" s="163">
        <v>0</v>
      </c>
      <c r="L88" s="163">
        <v>0</v>
      </c>
      <c r="M88" s="163">
        <v>0</v>
      </c>
      <c r="N88" s="163">
        <v>0</v>
      </c>
      <c r="O88" s="163">
        <v>0</v>
      </c>
      <c r="P88" s="163">
        <v>0</v>
      </c>
      <c r="Q88" s="163">
        <v>0</v>
      </c>
      <c r="R88" s="163">
        <v>0</v>
      </c>
      <c r="S88" s="163">
        <v>0</v>
      </c>
      <c r="T88" s="163">
        <v>0</v>
      </c>
      <c r="U88" s="163">
        <v>0</v>
      </c>
      <c r="V88" s="163">
        <v>0</v>
      </c>
      <c r="W88" s="163">
        <v>356.6</v>
      </c>
      <c r="X88" s="163">
        <v>0</v>
      </c>
      <c r="Y88" s="163">
        <v>0</v>
      </c>
      <c r="Z88" s="163">
        <v>0</v>
      </c>
      <c r="AA88" s="163">
        <v>0</v>
      </c>
      <c r="AB88" s="163">
        <v>0</v>
      </c>
      <c r="AC88" s="163">
        <v>0</v>
      </c>
      <c r="AD88" s="163">
        <v>0</v>
      </c>
      <c r="AE88" s="163">
        <v>0</v>
      </c>
      <c r="AF88" s="163">
        <v>0</v>
      </c>
      <c r="AG88" s="124"/>
      <c r="AH88" s="124"/>
      <c r="AI88" s="124"/>
      <c r="AJ88" s="124"/>
      <c r="AK88" s="124"/>
      <c r="AL88" s="124"/>
      <c r="AM88" s="124"/>
      <c r="AN88" s="124"/>
      <c r="AO88" s="124"/>
      <c r="AP88" s="124"/>
      <c r="AQ88" s="124"/>
    </row>
    <row r="89" spans="1:43" x14ac:dyDescent="0.25">
      <c r="A89" s="141"/>
      <c r="B89" s="309" t="s">
        <v>292</v>
      </c>
      <c r="C89" s="163">
        <v>0</v>
      </c>
      <c r="D89" s="163">
        <v>0</v>
      </c>
      <c r="E89" s="163">
        <v>0</v>
      </c>
      <c r="F89" s="163">
        <v>0</v>
      </c>
      <c r="G89" s="163">
        <v>0</v>
      </c>
      <c r="H89" s="163">
        <v>0</v>
      </c>
      <c r="I89" s="163">
        <v>0</v>
      </c>
      <c r="J89" s="163">
        <v>0</v>
      </c>
      <c r="K89" s="163">
        <v>0</v>
      </c>
      <c r="L89" s="163">
        <v>0</v>
      </c>
      <c r="M89" s="163">
        <v>0</v>
      </c>
      <c r="N89" s="163">
        <v>0</v>
      </c>
      <c r="O89" s="163">
        <v>0</v>
      </c>
      <c r="P89" s="163">
        <v>0</v>
      </c>
      <c r="Q89" s="163">
        <v>0</v>
      </c>
      <c r="R89" s="163">
        <v>0</v>
      </c>
      <c r="S89" s="163">
        <v>0</v>
      </c>
      <c r="T89" s="163">
        <v>0</v>
      </c>
      <c r="U89" s="163">
        <v>0</v>
      </c>
      <c r="V89" s="163">
        <v>0</v>
      </c>
      <c r="W89" s="163">
        <v>1877.1</v>
      </c>
      <c r="X89" s="163">
        <v>0</v>
      </c>
      <c r="Y89" s="163">
        <v>0</v>
      </c>
      <c r="Z89" s="163">
        <v>0</v>
      </c>
      <c r="AA89" s="163">
        <v>0</v>
      </c>
      <c r="AB89" s="163">
        <v>0</v>
      </c>
      <c r="AC89" s="163">
        <v>0</v>
      </c>
      <c r="AD89" s="163">
        <v>0</v>
      </c>
      <c r="AE89" s="163">
        <v>0</v>
      </c>
      <c r="AF89" s="163">
        <v>0</v>
      </c>
      <c r="AG89" s="124"/>
      <c r="AH89" s="124"/>
      <c r="AI89" s="124"/>
      <c r="AJ89" s="124"/>
      <c r="AK89" s="124"/>
      <c r="AL89" s="124"/>
      <c r="AM89" s="124"/>
      <c r="AN89" s="124"/>
      <c r="AO89" s="124"/>
      <c r="AP89" s="124"/>
      <c r="AQ89" s="124"/>
    </row>
    <row r="90" spans="1:43" x14ac:dyDescent="0.25">
      <c r="A90" s="141"/>
      <c r="B90" s="309" t="s">
        <v>289</v>
      </c>
      <c r="C90" s="163">
        <v>0</v>
      </c>
      <c r="D90" s="163">
        <v>0</v>
      </c>
      <c r="E90" s="163">
        <v>0</v>
      </c>
      <c r="F90" s="163">
        <v>0</v>
      </c>
      <c r="G90" s="163">
        <v>0</v>
      </c>
      <c r="H90" s="163">
        <v>0</v>
      </c>
      <c r="I90" s="163">
        <v>0</v>
      </c>
      <c r="J90" s="163">
        <v>0</v>
      </c>
      <c r="K90" s="163">
        <v>0</v>
      </c>
      <c r="L90" s="163">
        <v>0</v>
      </c>
      <c r="M90" s="163">
        <v>0</v>
      </c>
      <c r="N90" s="163">
        <v>0</v>
      </c>
      <c r="O90" s="163">
        <v>0</v>
      </c>
      <c r="P90" s="163">
        <v>0</v>
      </c>
      <c r="Q90" s="163">
        <v>0</v>
      </c>
      <c r="R90" s="163">
        <v>0</v>
      </c>
      <c r="S90" s="163">
        <v>0</v>
      </c>
      <c r="T90" s="163">
        <v>0</v>
      </c>
      <c r="U90" s="163">
        <v>0</v>
      </c>
      <c r="V90" s="163">
        <v>0</v>
      </c>
      <c r="W90" s="163">
        <v>296.2</v>
      </c>
      <c r="X90" s="163">
        <v>0</v>
      </c>
      <c r="Y90" s="163">
        <v>0</v>
      </c>
      <c r="Z90" s="163">
        <v>0</v>
      </c>
      <c r="AA90" s="163">
        <v>0</v>
      </c>
      <c r="AB90" s="163">
        <v>0</v>
      </c>
      <c r="AC90" s="163">
        <v>0</v>
      </c>
      <c r="AD90" s="163">
        <v>0</v>
      </c>
      <c r="AE90" s="163">
        <v>0</v>
      </c>
      <c r="AF90" s="163">
        <v>0</v>
      </c>
      <c r="AG90" s="124"/>
      <c r="AH90" s="124"/>
      <c r="AI90" s="124"/>
      <c r="AJ90" s="124"/>
      <c r="AK90" s="124"/>
      <c r="AL90" s="124"/>
      <c r="AM90" s="124"/>
      <c r="AN90" s="124"/>
      <c r="AO90" s="124"/>
      <c r="AP90" s="124"/>
      <c r="AQ90" s="124"/>
    </row>
    <row r="91" spans="1:43" x14ac:dyDescent="0.25">
      <c r="A91" s="141"/>
      <c r="B91" s="309" t="s">
        <v>281</v>
      </c>
      <c r="C91" s="163">
        <v>0</v>
      </c>
      <c r="D91" s="163">
        <v>0</v>
      </c>
      <c r="E91" s="163">
        <v>0</v>
      </c>
      <c r="F91" s="163">
        <v>0</v>
      </c>
      <c r="G91" s="163">
        <v>0</v>
      </c>
      <c r="H91" s="163">
        <v>0</v>
      </c>
      <c r="I91" s="163">
        <v>0</v>
      </c>
      <c r="J91" s="163">
        <v>0</v>
      </c>
      <c r="K91" s="163">
        <v>0</v>
      </c>
      <c r="L91" s="163">
        <v>0</v>
      </c>
      <c r="M91" s="163">
        <v>0</v>
      </c>
      <c r="N91" s="163">
        <v>0</v>
      </c>
      <c r="O91" s="163">
        <v>0</v>
      </c>
      <c r="P91" s="163">
        <v>0</v>
      </c>
      <c r="Q91" s="163">
        <v>0</v>
      </c>
      <c r="R91" s="163">
        <v>0</v>
      </c>
      <c r="S91" s="163">
        <v>0</v>
      </c>
      <c r="T91" s="163">
        <v>0</v>
      </c>
      <c r="U91" s="163">
        <v>0</v>
      </c>
      <c r="V91" s="163">
        <v>0</v>
      </c>
      <c r="W91" s="163">
        <v>2635</v>
      </c>
      <c r="X91" s="163">
        <v>0</v>
      </c>
      <c r="Y91" s="163">
        <v>0</v>
      </c>
      <c r="Z91" s="163">
        <v>0</v>
      </c>
      <c r="AA91" s="163">
        <v>0</v>
      </c>
      <c r="AB91" s="163">
        <v>0</v>
      </c>
      <c r="AC91" s="163">
        <v>0</v>
      </c>
      <c r="AD91" s="163">
        <v>0</v>
      </c>
      <c r="AE91" s="163">
        <v>0</v>
      </c>
      <c r="AF91" s="163">
        <v>0</v>
      </c>
      <c r="AG91" s="124"/>
      <c r="AH91" s="124"/>
      <c r="AI91" s="124"/>
      <c r="AJ91" s="124"/>
      <c r="AK91" s="124"/>
      <c r="AL91" s="124"/>
      <c r="AM91" s="124"/>
      <c r="AN91" s="124"/>
      <c r="AO91" s="124"/>
      <c r="AP91" s="124"/>
      <c r="AQ91" s="124"/>
    </row>
    <row r="92" spans="1:43" x14ac:dyDescent="0.25">
      <c r="A92" s="141"/>
      <c r="B92" s="309" t="s">
        <v>287</v>
      </c>
      <c r="C92" s="163">
        <v>0</v>
      </c>
      <c r="D92" s="163">
        <v>0</v>
      </c>
      <c r="E92" s="163">
        <v>0</v>
      </c>
      <c r="F92" s="163">
        <v>0</v>
      </c>
      <c r="G92" s="163">
        <v>0</v>
      </c>
      <c r="H92" s="163">
        <v>0</v>
      </c>
      <c r="I92" s="163">
        <v>0</v>
      </c>
      <c r="J92" s="163">
        <v>0</v>
      </c>
      <c r="K92" s="163">
        <v>0</v>
      </c>
      <c r="L92" s="163">
        <v>0</v>
      </c>
      <c r="M92" s="163">
        <v>0</v>
      </c>
      <c r="N92" s="163">
        <v>0</v>
      </c>
      <c r="O92" s="163">
        <v>0</v>
      </c>
      <c r="P92" s="163">
        <v>0</v>
      </c>
      <c r="Q92" s="163">
        <v>0</v>
      </c>
      <c r="R92" s="163">
        <v>0</v>
      </c>
      <c r="S92" s="163">
        <v>0</v>
      </c>
      <c r="T92" s="163">
        <v>0</v>
      </c>
      <c r="U92" s="163">
        <v>0</v>
      </c>
      <c r="V92" s="163">
        <v>0</v>
      </c>
      <c r="W92" s="163">
        <v>11405.1</v>
      </c>
      <c r="X92" s="163">
        <v>0</v>
      </c>
      <c r="Y92" s="163">
        <v>0</v>
      </c>
      <c r="Z92" s="163">
        <v>0</v>
      </c>
      <c r="AA92" s="163">
        <v>0</v>
      </c>
      <c r="AB92" s="163">
        <v>0</v>
      </c>
      <c r="AC92" s="163">
        <v>0</v>
      </c>
      <c r="AD92" s="163">
        <v>0</v>
      </c>
      <c r="AE92" s="163">
        <v>0</v>
      </c>
      <c r="AF92" s="163">
        <v>0</v>
      </c>
      <c r="AG92" s="124"/>
      <c r="AH92" s="124"/>
      <c r="AI92" s="124"/>
      <c r="AJ92" s="124"/>
      <c r="AK92" s="124"/>
      <c r="AL92" s="124"/>
      <c r="AM92" s="124"/>
      <c r="AN92" s="124"/>
      <c r="AO92" s="124"/>
      <c r="AP92" s="124"/>
      <c r="AQ92" s="124"/>
    </row>
    <row r="93" spans="1:43" x14ac:dyDescent="0.25">
      <c r="A93" s="141"/>
      <c r="B93" s="309" t="s">
        <v>284</v>
      </c>
      <c r="C93" s="163">
        <v>0</v>
      </c>
      <c r="D93" s="163">
        <v>0</v>
      </c>
      <c r="E93" s="163">
        <v>0</v>
      </c>
      <c r="F93" s="163">
        <v>0</v>
      </c>
      <c r="G93" s="163">
        <v>0</v>
      </c>
      <c r="H93" s="163">
        <v>0</v>
      </c>
      <c r="I93" s="163">
        <v>0</v>
      </c>
      <c r="J93" s="163">
        <v>0</v>
      </c>
      <c r="K93" s="163">
        <v>0</v>
      </c>
      <c r="L93" s="163">
        <v>0</v>
      </c>
      <c r="M93" s="163">
        <v>0</v>
      </c>
      <c r="N93" s="163">
        <v>0</v>
      </c>
      <c r="O93" s="163">
        <v>0</v>
      </c>
      <c r="P93" s="163">
        <v>0</v>
      </c>
      <c r="Q93" s="163">
        <v>0</v>
      </c>
      <c r="R93" s="163">
        <v>0</v>
      </c>
      <c r="S93" s="163">
        <v>0</v>
      </c>
      <c r="T93" s="163">
        <v>0</v>
      </c>
      <c r="U93" s="163">
        <v>0</v>
      </c>
      <c r="V93" s="163">
        <v>0</v>
      </c>
      <c r="W93" s="163">
        <v>16090.6</v>
      </c>
      <c r="X93" s="163">
        <v>0</v>
      </c>
      <c r="Y93" s="163">
        <v>0</v>
      </c>
      <c r="Z93" s="163">
        <v>0</v>
      </c>
      <c r="AA93" s="163">
        <v>0</v>
      </c>
      <c r="AB93" s="163">
        <v>0</v>
      </c>
      <c r="AC93" s="163">
        <v>0</v>
      </c>
      <c r="AD93" s="163">
        <v>0</v>
      </c>
      <c r="AE93" s="163">
        <v>0</v>
      </c>
      <c r="AF93" s="163">
        <v>0</v>
      </c>
      <c r="AG93" s="124"/>
      <c r="AH93" s="124"/>
      <c r="AI93" s="124"/>
      <c r="AJ93" s="124"/>
      <c r="AK93" s="124"/>
      <c r="AL93" s="124"/>
      <c r="AM93" s="124"/>
      <c r="AN93" s="124"/>
      <c r="AO93" s="124"/>
      <c r="AP93" s="124"/>
      <c r="AQ93" s="124"/>
    </row>
    <row r="94" spans="1:43" x14ac:dyDescent="0.25">
      <c r="A94" s="141"/>
      <c r="B94" s="309" t="s">
        <v>286</v>
      </c>
      <c r="C94" s="163">
        <v>0</v>
      </c>
      <c r="D94" s="163">
        <v>0</v>
      </c>
      <c r="E94" s="163">
        <v>0</v>
      </c>
      <c r="F94" s="163">
        <v>0</v>
      </c>
      <c r="G94" s="163">
        <v>0</v>
      </c>
      <c r="H94" s="163">
        <v>0</v>
      </c>
      <c r="I94" s="163">
        <v>0</v>
      </c>
      <c r="J94" s="163">
        <v>0</v>
      </c>
      <c r="K94" s="163">
        <v>0</v>
      </c>
      <c r="L94" s="163">
        <v>0</v>
      </c>
      <c r="M94" s="163">
        <v>0</v>
      </c>
      <c r="N94" s="163">
        <v>0</v>
      </c>
      <c r="O94" s="163">
        <v>0</v>
      </c>
      <c r="P94" s="163">
        <v>0</v>
      </c>
      <c r="Q94" s="163">
        <v>0</v>
      </c>
      <c r="R94" s="163">
        <v>0</v>
      </c>
      <c r="S94" s="163">
        <v>0</v>
      </c>
      <c r="T94" s="163">
        <v>0</v>
      </c>
      <c r="U94" s="163">
        <v>0</v>
      </c>
      <c r="V94" s="163">
        <v>0</v>
      </c>
      <c r="W94" s="163">
        <v>20501.7</v>
      </c>
      <c r="X94" s="163">
        <v>0</v>
      </c>
      <c r="Y94" s="163">
        <v>0</v>
      </c>
      <c r="Z94" s="163">
        <v>0</v>
      </c>
      <c r="AA94" s="163">
        <v>0</v>
      </c>
      <c r="AB94" s="163">
        <v>0</v>
      </c>
      <c r="AC94" s="163">
        <v>0</v>
      </c>
      <c r="AD94" s="163">
        <v>0</v>
      </c>
      <c r="AE94" s="163">
        <v>0</v>
      </c>
      <c r="AF94" s="163">
        <v>0</v>
      </c>
      <c r="AG94" s="124"/>
      <c r="AH94" s="124"/>
      <c r="AI94" s="124"/>
      <c r="AJ94" s="124"/>
      <c r="AK94" s="124"/>
      <c r="AL94" s="124"/>
      <c r="AM94" s="124"/>
      <c r="AN94" s="124"/>
      <c r="AO94" s="124"/>
      <c r="AP94" s="124"/>
      <c r="AQ94" s="124"/>
    </row>
    <row r="95" spans="1:43" x14ac:dyDescent="0.25">
      <c r="A95" s="141"/>
      <c r="B95" s="309" t="s">
        <v>288</v>
      </c>
      <c r="C95" s="163">
        <v>0</v>
      </c>
      <c r="D95" s="163">
        <v>0</v>
      </c>
      <c r="E95" s="163">
        <v>0</v>
      </c>
      <c r="F95" s="163">
        <v>0</v>
      </c>
      <c r="G95" s="163">
        <v>0</v>
      </c>
      <c r="H95" s="163">
        <v>0</v>
      </c>
      <c r="I95" s="163">
        <v>0</v>
      </c>
      <c r="J95" s="163">
        <v>0</v>
      </c>
      <c r="K95" s="163">
        <v>0</v>
      </c>
      <c r="L95" s="163">
        <v>0</v>
      </c>
      <c r="M95" s="163">
        <v>0</v>
      </c>
      <c r="N95" s="163">
        <v>0</v>
      </c>
      <c r="O95" s="163">
        <v>0</v>
      </c>
      <c r="P95" s="163">
        <v>0</v>
      </c>
      <c r="Q95" s="163">
        <v>0</v>
      </c>
      <c r="R95" s="163">
        <v>0</v>
      </c>
      <c r="S95" s="163">
        <v>0</v>
      </c>
      <c r="T95" s="163">
        <v>0</v>
      </c>
      <c r="U95" s="163">
        <v>0</v>
      </c>
      <c r="V95" s="163">
        <v>0</v>
      </c>
      <c r="W95" s="163">
        <v>10482.1</v>
      </c>
      <c r="X95" s="163">
        <v>0</v>
      </c>
      <c r="Y95" s="163">
        <v>0</v>
      </c>
      <c r="Z95" s="163">
        <v>0</v>
      </c>
      <c r="AA95" s="163">
        <v>0</v>
      </c>
      <c r="AB95" s="163">
        <v>0</v>
      </c>
      <c r="AC95" s="163">
        <v>0</v>
      </c>
      <c r="AD95" s="163">
        <v>0</v>
      </c>
      <c r="AE95" s="163">
        <v>0</v>
      </c>
      <c r="AF95" s="163">
        <v>0</v>
      </c>
      <c r="AG95" s="124"/>
      <c r="AH95" s="124"/>
      <c r="AI95" s="124"/>
      <c r="AJ95" s="124"/>
      <c r="AK95" s="124"/>
      <c r="AL95" s="124"/>
      <c r="AM95" s="124"/>
      <c r="AN95" s="124"/>
      <c r="AO95" s="124"/>
      <c r="AP95" s="124"/>
      <c r="AQ95" s="124"/>
    </row>
    <row r="96" spans="1:43" x14ac:dyDescent="0.25">
      <c r="A96" s="141"/>
      <c r="B96" s="309" t="s">
        <v>285</v>
      </c>
      <c r="C96" s="163">
        <v>0</v>
      </c>
      <c r="D96" s="163">
        <v>0</v>
      </c>
      <c r="E96" s="163">
        <v>0</v>
      </c>
      <c r="F96" s="163">
        <v>0</v>
      </c>
      <c r="G96" s="163">
        <v>0</v>
      </c>
      <c r="H96" s="163">
        <v>0</v>
      </c>
      <c r="I96" s="163">
        <v>0</v>
      </c>
      <c r="J96" s="163">
        <v>0</v>
      </c>
      <c r="K96" s="163">
        <v>0</v>
      </c>
      <c r="L96" s="163">
        <v>0</v>
      </c>
      <c r="M96" s="163">
        <v>0</v>
      </c>
      <c r="N96" s="163">
        <v>0</v>
      </c>
      <c r="O96" s="163">
        <v>0</v>
      </c>
      <c r="P96" s="163">
        <v>0</v>
      </c>
      <c r="Q96" s="163">
        <v>0</v>
      </c>
      <c r="R96" s="163">
        <v>0</v>
      </c>
      <c r="S96" s="163">
        <v>0</v>
      </c>
      <c r="T96" s="163">
        <v>0</v>
      </c>
      <c r="U96" s="163">
        <v>0</v>
      </c>
      <c r="V96" s="163">
        <v>0</v>
      </c>
      <c r="W96" s="163">
        <v>2092</v>
      </c>
      <c r="X96" s="163">
        <v>0</v>
      </c>
      <c r="Y96" s="163">
        <v>0</v>
      </c>
      <c r="Z96" s="163">
        <v>0</v>
      </c>
      <c r="AA96" s="163">
        <v>0</v>
      </c>
      <c r="AB96" s="163">
        <v>0</v>
      </c>
      <c r="AC96" s="163">
        <v>0</v>
      </c>
      <c r="AD96" s="163">
        <v>0</v>
      </c>
      <c r="AE96" s="163">
        <v>0</v>
      </c>
      <c r="AF96" s="163">
        <v>0</v>
      </c>
      <c r="AG96" s="124"/>
      <c r="AH96" s="124"/>
      <c r="AI96" s="124"/>
      <c r="AJ96" s="124"/>
      <c r="AK96" s="124"/>
      <c r="AL96" s="124"/>
      <c r="AM96" s="124"/>
      <c r="AN96" s="124"/>
      <c r="AO96" s="124"/>
      <c r="AP96" s="124"/>
      <c r="AQ96" s="124"/>
    </row>
    <row r="97" spans="1:43" x14ac:dyDescent="0.25">
      <c r="A97" s="141"/>
      <c r="B97" s="309" t="s">
        <v>297</v>
      </c>
      <c r="C97" s="163">
        <v>0</v>
      </c>
      <c r="D97" s="163">
        <v>0</v>
      </c>
      <c r="E97" s="163">
        <v>0</v>
      </c>
      <c r="F97" s="163">
        <v>0</v>
      </c>
      <c r="G97" s="163">
        <v>0</v>
      </c>
      <c r="H97" s="163">
        <v>0</v>
      </c>
      <c r="I97" s="163">
        <v>0</v>
      </c>
      <c r="J97" s="163">
        <v>0</v>
      </c>
      <c r="K97" s="163">
        <v>0</v>
      </c>
      <c r="L97" s="163">
        <v>0</v>
      </c>
      <c r="M97" s="163">
        <v>0</v>
      </c>
      <c r="N97" s="163">
        <v>0</v>
      </c>
      <c r="O97" s="163">
        <v>0</v>
      </c>
      <c r="P97" s="163">
        <v>0</v>
      </c>
      <c r="Q97" s="163">
        <v>0</v>
      </c>
      <c r="R97" s="163">
        <v>0</v>
      </c>
      <c r="S97" s="163">
        <v>0</v>
      </c>
      <c r="T97" s="163">
        <v>0</v>
      </c>
      <c r="U97" s="163">
        <v>0</v>
      </c>
      <c r="V97" s="163">
        <v>0</v>
      </c>
      <c r="W97" s="163">
        <v>2193.1</v>
      </c>
      <c r="X97" s="163">
        <v>0</v>
      </c>
      <c r="Y97" s="163">
        <v>0.6</v>
      </c>
      <c r="Z97" s="163">
        <v>0.1</v>
      </c>
      <c r="AA97" s="163">
        <v>0.1</v>
      </c>
      <c r="AB97" s="163">
        <v>0.1</v>
      </c>
      <c r="AC97" s="163">
        <v>0.1</v>
      </c>
      <c r="AD97" s="163">
        <v>0.1</v>
      </c>
      <c r="AE97" s="163">
        <v>0</v>
      </c>
      <c r="AF97" s="163">
        <v>0</v>
      </c>
      <c r="AG97" s="124"/>
      <c r="AH97" s="124"/>
      <c r="AI97" s="124"/>
      <c r="AJ97" s="124"/>
      <c r="AK97" s="124"/>
      <c r="AL97" s="124"/>
      <c r="AM97" s="124"/>
      <c r="AN97" s="124"/>
      <c r="AO97" s="124"/>
      <c r="AP97" s="124"/>
      <c r="AQ97" s="124"/>
    </row>
    <row r="98" spans="1:43" x14ac:dyDescent="0.25">
      <c r="A98" s="141"/>
      <c r="B98" s="309" t="s">
        <v>295</v>
      </c>
      <c r="C98" s="163">
        <v>0</v>
      </c>
      <c r="D98" s="163">
        <v>0</v>
      </c>
      <c r="E98" s="163">
        <v>0</v>
      </c>
      <c r="F98" s="163">
        <v>0</v>
      </c>
      <c r="G98" s="163">
        <v>0</v>
      </c>
      <c r="H98" s="163">
        <v>0</v>
      </c>
      <c r="I98" s="163">
        <v>0</v>
      </c>
      <c r="J98" s="163">
        <v>0</v>
      </c>
      <c r="K98" s="163">
        <v>0</v>
      </c>
      <c r="L98" s="163">
        <v>0</v>
      </c>
      <c r="M98" s="163">
        <v>0</v>
      </c>
      <c r="N98" s="163">
        <v>0</v>
      </c>
      <c r="O98" s="163">
        <v>0</v>
      </c>
      <c r="P98" s="163">
        <v>0</v>
      </c>
      <c r="Q98" s="163">
        <v>0</v>
      </c>
      <c r="R98" s="163">
        <v>0</v>
      </c>
      <c r="S98" s="163">
        <v>0</v>
      </c>
      <c r="T98" s="163">
        <v>0</v>
      </c>
      <c r="U98" s="163">
        <v>0</v>
      </c>
      <c r="V98" s="163">
        <v>0</v>
      </c>
      <c r="W98" s="163">
        <v>7210.6</v>
      </c>
      <c r="X98" s="163">
        <v>0</v>
      </c>
      <c r="Y98" s="163">
        <v>2.9</v>
      </c>
      <c r="Z98" s="163">
        <v>0.2</v>
      </c>
      <c r="AA98" s="163">
        <v>0.8</v>
      </c>
      <c r="AB98" s="163">
        <v>0.4</v>
      </c>
      <c r="AC98" s="163">
        <v>0.2</v>
      </c>
      <c r="AD98" s="163">
        <v>0.1</v>
      </c>
      <c r="AE98" s="163">
        <v>0.1</v>
      </c>
      <c r="AF98" s="163">
        <v>0</v>
      </c>
      <c r="AG98" s="124"/>
      <c r="AH98" s="124"/>
      <c r="AI98" s="124"/>
      <c r="AJ98" s="124"/>
      <c r="AK98" s="124"/>
      <c r="AL98" s="124"/>
      <c r="AM98" s="124"/>
      <c r="AN98" s="124"/>
      <c r="AO98" s="124"/>
      <c r="AP98" s="124"/>
      <c r="AQ98" s="124"/>
    </row>
    <row r="99" spans="1:43" x14ac:dyDescent="0.25">
      <c r="A99" s="141"/>
      <c r="B99" s="309" t="s">
        <v>293</v>
      </c>
      <c r="C99" s="163">
        <v>0</v>
      </c>
      <c r="D99" s="163">
        <v>0</v>
      </c>
      <c r="E99" s="163">
        <v>0</v>
      </c>
      <c r="F99" s="163">
        <v>0</v>
      </c>
      <c r="G99" s="163">
        <v>0</v>
      </c>
      <c r="H99" s="163">
        <v>0</v>
      </c>
      <c r="I99" s="163">
        <v>0</v>
      </c>
      <c r="J99" s="163">
        <v>0</v>
      </c>
      <c r="K99" s="163">
        <v>0</v>
      </c>
      <c r="L99" s="163">
        <v>0</v>
      </c>
      <c r="M99" s="163">
        <v>0</v>
      </c>
      <c r="N99" s="163">
        <v>0</v>
      </c>
      <c r="O99" s="163">
        <v>0</v>
      </c>
      <c r="P99" s="163">
        <v>0</v>
      </c>
      <c r="Q99" s="163">
        <v>0</v>
      </c>
      <c r="R99" s="163">
        <v>0</v>
      </c>
      <c r="S99" s="163">
        <v>0</v>
      </c>
      <c r="T99" s="163">
        <v>0</v>
      </c>
      <c r="U99" s="163">
        <v>0</v>
      </c>
      <c r="V99" s="163">
        <v>0</v>
      </c>
      <c r="W99" s="163">
        <v>12579.4</v>
      </c>
      <c r="X99" s="163">
        <v>0</v>
      </c>
      <c r="Y99" s="163">
        <v>520</v>
      </c>
      <c r="Z99" s="163">
        <v>401.7</v>
      </c>
      <c r="AA99" s="163">
        <v>3.6</v>
      </c>
      <c r="AB99" s="163">
        <v>2.2999999999999998</v>
      </c>
      <c r="AC99" s="163">
        <v>1.9</v>
      </c>
      <c r="AD99" s="163">
        <v>1.2</v>
      </c>
      <c r="AE99" s="163">
        <v>1.8</v>
      </c>
      <c r="AF99" s="163">
        <v>0</v>
      </c>
      <c r="AG99" s="124"/>
      <c r="AH99" s="124"/>
      <c r="AI99" s="124"/>
      <c r="AJ99" s="124"/>
      <c r="AK99" s="124"/>
      <c r="AL99" s="124"/>
      <c r="AM99" s="124"/>
      <c r="AN99" s="124"/>
      <c r="AO99" s="124"/>
      <c r="AP99" s="124"/>
      <c r="AQ99" s="124"/>
    </row>
    <row r="100" spans="1:43" x14ac:dyDescent="0.25">
      <c r="A100" s="141"/>
      <c r="B100" s="309" t="s">
        <v>294</v>
      </c>
      <c r="C100" s="163">
        <v>0</v>
      </c>
      <c r="D100" s="163">
        <v>0</v>
      </c>
      <c r="E100" s="163">
        <v>0</v>
      </c>
      <c r="F100" s="163">
        <v>0</v>
      </c>
      <c r="G100" s="163">
        <v>0</v>
      </c>
      <c r="H100" s="163">
        <v>0</v>
      </c>
      <c r="I100" s="163">
        <v>0</v>
      </c>
      <c r="J100" s="163">
        <v>0</v>
      </c>
      <c r="K100" s="163">
        <v>0</v>
      </c>
      <c r="L100" s="163">
        <v>0</v>
      </c>
      <c r="M100" s="163">
        <v>0</v>
      </c>
      <c r="N100" s="163">
        <v>0</v>
      </c>
      <c r="O100" s="163">
        <v>0</v>
      </c>
      <c r="P100" s="163">
        <v>0</v>
      </c>
      <c r="Q100" s="163">
        <v>0</v>
      </c>
      <c r="R100" s="163">
        <v>0</v>
      </c>
      <c r="S100" s="163">
        <v>0</v>
      </c>
      <c r="T100" s="163">
        <v>0</v>
      </c>
      <c r="U100" s="163">
        <v>0</v>
      </c>
      <c r="V100" s="163">
        <v>0</v>
      </c>
      <c r="W100" s="163">
        <v>18463.7</v>
      </c>
      <c r="X100" s="163">
        <v>0</v>
      </c>
      <c r="Y100" s="163">
        <v>252.3</v>
      </c>
      <c r="Z100" s="163">
        <v>352.7</v>
      </c>
      <c r="AA100" s="163">
        <v>0.4</v>
      </c>
      <c r="AB100" s="163">
        <v>0.3</v>
      </c>
      <c r="AC100" s="163">
        <v>0.1</v>
      </c>
      <c r="AD100" s="163">
        <v>0.1</v>
      </c>
      <c r="AE100" s="163">
        <v>0.1</v>
      </c>
      <c r="AF100" s="163">
        <v>0</v>
      </c>
      <c r="AG100" s="124"/>
      <c r="AH100" s="124"/>
      <c r="AI100" s="124"/>
      <c r="AJ100" s="124"/>
      <c r="AK100" s="124"/>
      <c r="AL100" s="124"/>
      <c r="AM100" s="124"/>
      <c r="AN100" s="124"/>
      <c r="AO100" s="124"/>
      <c r="AP100" s="124"/>
      <c r="AQ100" s="124"/>
    </row>
    <row r="101" spans="1:43" x14ac:dyDescent="0.25">
      <c r="A101" s="141"/>
      <c r="B101" s="309" t="s">
        <v>296</v>
      </c>
      <c r="C101" s="163">
        <v>0</v>
      </c>
      <c r="D101" s="163">
        <v>0</v>
      </c>
      <c r="E101" s="163">
        <v>0</v>
      </c>
      <c r="F101" s="163">
        <v>0</v>
      </c>
      <c r="G101" s="163">
        <v>0</v>
      </c>
      <c r="H101" s="163">
        <v>0</v>
      </c>
      <c r="I101" s="163">
        <v>0</v>
      </c>
      <c r="J101" s="163">
        <v>0</v>
      </c>
      <c r="K101" s="163">
        <v>0</v>
      </c>
      <c r="L101" s="163">
        <v>0</v>
      </c>
      <c r="M101" s="163">
        <v>0</v>
      </c>
      <c r="N101" s="163">
        <v>0</v>
      </c>
      <c r="O101" s="163">
        <v>0</v>
      </c>
      <c r="P101" s="163">
        <v>0</v>
      </c>
      <c r="Q101" s="163">
        <v>0</v>
      </c>
      <c r="R101" s="163">
        <v>0</v>
      </c>
      <c r="S101" s="163">
        <v>0</v>
      </c>
      <c r="T101" s="163">
        <v>0</v>
      </c>
      <c r="U101" s="163">
        <v>0</v>
      </c>
      <c r="V101" s="163">
        <v>0</v>
      </c>
      <c r="W101" s="163">
        <v>1491.4</v>
      </c>
      <c r="X101" s="163">
        <v>0</v>
      </c>
      <c r="Y101" s="163">
        <v>1.6</v>
      </c>
      <c r="Z101" s="163">
        <v>0.3</v>
      </c>
      <c r="AA101" s="163">
        <v>1.2</v>
      </c>
      <c r="AB101" s="163">
        <v>0.4</v>
      </c>
      <c r="AC101" s="163">
        <v>1.2</v>
      </c>
      <c r="AD101" s="163">
        <v>1.4</v>
      </c>
      <c r="AE101" s="163">
        <v>0.6</v>
      </c>
      <c r="AF101" s="163">
        <v>0</v>
      </c>
      <c r="AG101" s="124"/>
      <c r="AH101" s="124"/>
      <c r="AI101" s="124"/>
      <c r="AJ101" s="124"/>
      <c r="AK101" s="124"/>
      <c r="AL101" s="124"/>
      <c r="AM101" s="124"/>
      <c r="AN101" s="124"/>
      <c r="AO101" s="124"/>
      <c r="AP101" s="124"/>
      <c r="AQ101" s="124"/>
    </row>
    <row r="102" spans="1:43" x14ac:dyDescent="0.25">
      <c r="A102" s="141"/>
      <c r="B102" s="309" t="s">
        <v>158</v>
      </c>
      <c r="C102" s="163">
        <v>0</v>
      </c>
      <c r="D102" s="163">
        <v>0</v>
      </c>
      <c r="E102" s="163">
        <v>0</v>
      </c>
      <c r="F102" s="163">
        <v>1498.7</v>
      </c>
      <c r="G102" s="163">
        <v>0</v>
      </c>
      <c r="H102" s="163">
        <v>0</v>
      </c>
      <c r="I102" s="163">
        <v>75.400000000000006</v>
      </c>
      <c r="J102" s="163">
        <v>3</v>
      </c>
      <c r="K102" s="163">
        <v>0</v>
      </c>
      <c r="L102" s="163">
        <v>0</v>
      </c>
      <c r="M102" s="163">
        <v>0</v>
      </c>
      <c r="N102" s="163">
        <v>5</v>
      </c>
      <c r="O102" s="163">
        <v>0</v>
      </c>
      <c r="P102" s="163">
        <v>0</v>
      </c>
      <c r="Q102" s="163">
        <v>0</v>
      </c>
      <c r="R102" s="163">
        <v>0</v>
      </c>
      <c r="S102" s="163">
        <v>0</v>
      </c>
      <c r="T102" s="163">
        <v>0</v>
      </c>
      <c r="U102" s="163">
        <v>0</v>
      </c>
      <c r="V102" s="163">
        <v>0</v>
      </c>
      <c r="W102" s="163">
        <v>0</v>
      </c>
      <c r="X102" s="163">
        <v>0</v>
      </c>
      <c r="Y102" s="163">
        <v>0</v>
      </c>
      <c r="Z102" s="163">
        <v>0</v>
      </c>
      <c r="AA102" s="163">
        <v>0</v>
      </c>
      <c r="AB102" s="163">
        <v>0</v>
      </c>
      <c r="AC102" s="163">
        <v>0</v>
      </c>
      <c r="AD102" s="163">
        <v>0</v>
      </c>
      <c r="AE102" s="163">
        <v>0</v>
      </c>
      <c r="AF102" s="163">
        <v>0</v>
      </c>
      <c r="AG102" s="124"/>
      <c r="AH102" s="124"/>
      <c r="AI102" s="124"/>
      <c r="AJ102" s="124"/>
      <c r="AK102" s="124"/>
      <c r="AL102" s="124"/>
      <c r="AM102" s="124"/>
      <c r="AN102" s="124"/>
      <c r="AO102" s="124"/>
      <c r="AP102" s="124"/>
      <c r="AQ102" s="124"/>
    </row>
    <row r="103" spans="1:43" x14ac:dyDescent="0.25">
      <c r="A103" s="141"/>
      <c r="B103" s="309" t="s">
        <v>216</v>
      </c>
      <c r="C103" s="163">
        <v>0</v>
      </c>
      <c r="D103" s="163">
        <v>0</v>
      </c>
      <c r="E103" s="163">
        <v>0</v>
      </c>
      <c r="F103" s="163">
        <v>0</v>
      </c>
      <c r="G103" s="163">
        <v>0</v>
      </c>
      <c r="H103" s="163">
        <v>0</v>
      </c>
      <c r="I103" s="163">
        <v>0</v>
      </c>
      <c r="J103" s="163">
        <v>0</v>
      </c>
      <c r="K103" s="163">
        <v>0</v>
      </c>
      <c r="L103" s="163">
        <v>0</v>
      </c>
      <c r="M103" s="163">
        <v>0</v>
      </c>
      <c r="N103" s="163">
        <v>0</v>
      </c>
      <c r="O103" s="163">
        <v>0</v>
      </c>
      <c r="P103" s="163">
        <v>8.4</v>
      </c>
      <c r="Q103" s="163">
        <v>0</v>
      </c>
      <c r="R103" s="163">
        <v>0</v>
      </c>
      <c r="S103" s="163">
        <v>0</v>
      </c>
      <c r="T103" s="163">
        <v>0</v>
      </c>
      <c r="U103" s="163">
        <v>0</v>
      </c>
      <c r="V103" s="163">
        <v>0</v>
      </c>
      <c r="W103" s="163">
        <v>0</v>
      </c>
      <c r="X103" s="163">
        <v>0</v>
      </c>
      <c r="Y103" s="163">
        <v>0</v>
      </c>
      <c r="Z103" s="163">
        <v>0</v>
      </c>
      <c r="AA103" s="163">
        <v>0</v>
      </c>
      <c r="AB103" s="163">
        <v>0</v>
      </c>
      <c r="AC103" s="163">
        <v>0</v>
      </c>
      <c r="AD103" s="163">
        <v>0</v>
      </c>
      <c r="AE103" s="163">
        <v>0</v>
      </c>
      <c r="AF103" s="163">
        <v>0</v>
      </c>
      <c r="AG103" s="124"/>
      <c r="AH103" s="124"/>
      <c r="AI103" s="124"/>
      <c r="AJ103" s="124"/>
      <c r="AK103" s="124"/>
      <c r="AL103" s="124"/>
      <c r="AM103" s="124"/>
      <c r="AN103" s="124"/>
      <c r="AO103" s="124"/>
      <c r="AP103" s="124"/>
      <c r="AQ103" s="124"/>
    </row>
    <row r="104" spans="1:43" x14ac:dyDescent="0.25">
      <c r="A104" s="141"/>
      <c r="B104" s="309" t="s">
        <v>211</v>
      </c>
      <c r="C104" s="163">
        <v>0</v>
      </c>
      <c r="D104" s="163">
        <v>0</v>
      </c>
      <c r="E104" s="163">
        <v>0</v>
      </c>
      <c r="F104" s="163">
        <v>0</v>
      </c>
      <c r="G104" s="163">
        <v>0</v>
      </c>
      <c r="H104" s="163">
        <v>0</v>
      </c>
      <c r="I104" s="163">
        <v>0</v>
      </c>
      <c r="J104" s="163">
        <v>0</v>
      </c>
      <c r="K104" s="163">
        <v>0</v>
      </c>
      <c r="L104" s="163">
        <v>0</v>
      </c>
      <c r="M104" s="163">
        <v>0</v>
      </c>
      <c r="N104" s="163">
        <v>0</v>
      </c>
      <c r="O104" s="163">
        <v>0</v>
      </c>
      <c r="P104" s="163">
        <v>285.3</v>
      </c>
      <c r="Q104" s="163">
        <v>0</v>
      </c>
      <c r="R104" s="163">
        <v>0</v>
      </c>
      <c r="S104" s="163">
        <v>0</v>
      </c>
      <c r="T104" s="163">
        <v>0</v>
      </c>
      <c r="U104" s="163">
        <v>0</v>
      </c>
      <c r="V104" s="163">
        <v>0</v>
      </c>
      <c r="W104" s="163">
        <v>512</v>
      </c>
      <c r="X104" s="163">
        <v>12.6</v>
      </c>
      <c r="Y104" s="163">
        <v>0</v>
      </c>
      <c r="Z104" s="163">
        <v>0</v>
      </c>
      <c r="AA104" s="163">
        <v>0</v>
      </c>
      <c r="AB104" s="163">
        <v>0</v>
      </c>
      <c r="AC104" s="163">
        <v>0</v>
      </c>
      <c r="AD104" s="163">
        <v>0</v>
      </c>
      <c r="AE104" s="163">
        <v>0</v>
      </c>
      <c r="AF104" s="163">
        <v>0</v>
      </c>
      <c r="AG104" s="124"/>
      <c r="AH104" s="124"/>
      <c r="AI104" s="124"/>
      <c r="AJ104" s="124"/>
      <c r="AK104" s="124"/>
      <c r="AL104" s="124"/>
      <c r="AM104" s="124"/>
      <c r="AN104" s="124"/>
      <c r="AO104" s="124"/>
      <c r="AP104" s="124"/>
      <c r="AQ104" s="124"/>
    </row>
    <row r="105" spans="1:43" x14ac:dyDescent="0.25">
      <c r="A105" s="141"/>
      <c r="B105" s="309" t="s">
        <v>212</v>
      </c>
      <c r="C105" s="163">
        <v>0</v>
      </c>
      <c r="D105" s="163">
        <v>0</v>
      </c>
      <c r="E105" s="163">
        <v>0</v>
      </c>
      <c r="F105" s="163">
        <v>0</v>
      </c>
      <c r="G105" s="163">
        <v>0</v>
      </c>
      <c r="H105" s="163">
        <v>0</v>
      </c>
      <c r="I105" s="163">
        <v>0</v>
      </c>
      <c r="J105" s="163">
        <v>0</v>
      </c>
      <c r="K105" s="163">
        <v>0</v>
      </c>
      <c r="L105" s="163">
        <v>0</v>
      </c>
      <c r="M105" s="163">
        <v>0</v>
      </c>
      <c r="N105" s="163">
        <v>0</v>
      </c>
      <c r="O105" s="163">
        <v>0</v>
      </c>
      <c r="P105" s="163">
        <v>2</v>
      </c>
      <c r="Q105" s="163">
        <v>0</v>
      </c>
      <c r="R105" s="163">
        <v>0</v>
      </c>
      <c r="S105" s="163">
        <v>0</v>
      </c>
      <c r="T105" s="163">
        <v>0</v>
      </c>
      <c r="U105" s="163">
        <v>0</v>
      </c>
      <c r="V105" s="163">
        <v>0</v>
      </c>
      <c r="W105" s="163">
        <v>0</v>
      </c>
      <c r="X105" s="163">
        <v>0</v>
      </c>
      <c r="Y105" s="163">
        <v>0</v>
      </c>
      <c r="Z105" s="163">
        <v>0</v>
      </c>
      <c r="AA105" s="163">
        <v>0</v>
      </c>
      <c r="AB105" s="163">
        <v>0</v>
      </c>
      <c r="AC105" s="163">
        <v>0</v>
      </c>
      <c r="AD105" s="163">
        <v>0</v>
      </c>
      <c r="AE105" s="163">
        <v>0</v>
      </c>
      <c r="AF105" s="163">
        <v>0</v>
      </c>
      <c r="AG105" s="124"/>
      <c r="AH105" s="124"/>
      <c r="AI105" s="124"/>
      <c r="AJ105" s="124"/>
      <c r="AK105" s="124"/>
      <c r="AL105" s="124"/>
      <c r="AM105" s="124"/>
      <c r="AN105" s="124"/>
      <c r="AO105" s="124"/>
      <c r="AP105" s="124"/>
      <c r="AQ105" s="124"/>
    </row>
    <row r="106" spans="1:43" x14ac:dyDescent="0.25">
      <c r="A106" s="141"/>
      <c r="B106" s="206" t="s">
        <v>335</v>
      </c>
      <c r="C106" s="163">
        <v>0</v>
      </c>
      <c r="D106" s="163">
        <v>0</v>
      </c>
      <c r="E106" s="209">
        <v>0</v>
      </c>
      <c r="F106" s="163">
        <v>0</v>
      </c>
      <c r="G106" s="163">
        <v>0</v>
      </c>
      <c r="H106" s="163">
        <v>0</v>
      </c>
      <c r="I106" s="163">
        <v>0</v>
      </c>
      <c r="J106" s="163">
        <v>0</v>
      </c>
      <c r="K106" s="163">
        <v>0</v>
      </c>
      <c r="L106" s="163">
        <v>0</v>
      </c>
      <c r="M106" s="163">
        <v>0</v>
      </c>
      <c r="N106" s="163">
        <v>0</v>
      </c>
      <c r="O106" s="163">
        <v>0</v>
      </c>
      <c r="P106" s="163">
        <v>0</v>
      </c>
      <c r="Q106" s="163">
        <v>0</v>
      </c>
      <c r="R106" s="163">
        <v>0</v>
      </c>
      <c r="S106" s="163">
        <v>0</v>
      </c>
      <c r="T106" s="163">
        <v>0</v>
      </c>
      <c r="U106" s="163">
        <v>0</v>
      </c>
      <c r="V106" s="163">
        <v>0</v>
      </c>
      <c r="W106" s="163">
        <v>0</v>
      </c>
      <c r="X106" s="163">
        <v>1659.8</v>
      </c>
      <c r="Y106" s="163">
        <v>0</v>
      </c>
      <c r="Z106" s="163">
        <v>0</v>
      </c>
      <c r="AA106" s="163">
        <v>0</v>
      </c>
      <c r="AB106" s="163">
        <v>0</v>
      </c>
      <c r="AC106" s="163">
        <v>0</v>
      </c>
      <c r="AD106" s="163">
        <v>0</v>
      </c>
      <c r="AE106" s="163">
        <v>43.8</v>
      </c>
      <c r="AF106" s="163">
        <v>0</v>
      </c>
      <c r="AG106" s="124"/>
      <c r="AH106" s="124"/>
      <c r="AI106" s="124"/>
      <c r="AJ106" s="124"/>
      <c r="AK106" s="124"/>
      <c r="AL106" s="124"/>
      <c r="AM106" s="124"/>
      <c r="AN106" s="124"/>
      <c r="AO106" s="124"/>
      <c r="AP106" s="124"/>
      <c r="AQ106" s="124"/>
    </row>
    <row r="107" spans="1:43" x14ac:dyDescent="0.25">
      <c r="A107" s="141"/>
      <c r="B107" s="309" t="s">
        <v>236</v>
      </c>
      <c r="C107" s="163">
        <v>0</v>
      </c>
      <c r="D107" s="163">
        <v>0</v>
      </c>
      <c r="E107" s="163">
        <v>0</v>
      </c>
      <c r="F107" s="163">
        <v>0</v>
      </c>
      <c r="G107" s="163">
        <v>0</v>
      </c>
      <c r="H107" s="163">
        <v>0</v>
      </c>
      <c r="I107" s="163">
        <v>0</v>
      </c>
      <c r="J107" s="163">
        <v>0</v>
      </c>
      <c r="K107" s="163">
        <v>0</v>
      </c>
      <c r="L107" s="163">
        <v>0</v>
      </c>
      <c r="M107" s="163">
        <v>0</v>
      </c>
      <c r="N107" s="163">
        <v>0</v>
      </c>
      <c r="O107" s="163">
        <v>0</v>
      </c>
      <c r="P107" s="163">
        <v>0</v>
      </c>
      <c r="Q107" s="163">
        <v>0</v>
      </c>
      <c r="R107" s="163">
        <v>0</v>
      </c>
      <c r="S107" s="163">
        <v>509.5</v>
      </c>
      <c r="T107" s="163">
        <v>0</v>
      </c>
      <c r="U107" s="163">
        <v>425.1</v>
      </c>
      <c r="V107" s="163">
        <v>0</v>
      </c>
      <c r="W107" s="163">
        <v>0</v>
      </c>
      <c r="X107" s="163">
        <v>0</v>
      </c>
      <c r="Y107" s="163">
        <v>2362.1</v>
      </c>
      <c r="Z107" s="163">
        <v>0</v>
      </c>
      <c r="AA107" s="163">
        <v>0</v>
      </c>
      <c r="AB107" s="163">
        <v>0</v>
      </c>
      <c r="AC107" s="163">
        <v>0</v>
      </c>
      <c r="AD107" s="163">
        <v>322.89999999999998</v>
      </c>
      <c r="AE107" s="163">
        <v>252.6</v>
      </c>
      <c r="AF107" s="163">
        <v>0</v>
      </c>
      <c r="AG107" s="124"/>
      <c r="AH107" s="124"/>
      <c r="AI107" s="124"/>
      <c r="AJ107" s="124"/>
      <c r="AK107" s="124"/>
      <c r="AL107" s="124"/>
      <c r="AM107" s="124"/>
      <c r="AN107" s="124"/>
      <c r="AO107" s="124"/>
      <c r="AP107" s="124"/>
      <c r="AQ107" s="124"/>
    </row>
    <row r="108" spans="1:43" x14ac:dyDescent="0.25">
      <c r="A108" s="141"/>
      <c r="B108" s="309" t="s">
        <v>175</v>
      </c>
      <c r="C108" s="208">
        <v>0</v>
      </c>
      <c r="D108" s="208">
        <v>0</v>
      </c>
      <c r="E108" s="208">
        <v>0</v>
      </c>
      <c r="F108" s="208">
        <v>0</v>
      </c>
      <c r="G108" s="163">
        <v>133.69999999999999</v>
      </c>
      <c r="H108" s="163">
        <v>0</v>
      </c>
      <c r="I108" s="163">
        <v>0</v>
      </c>
      <c r="J108" s="163">
        <v>0</v>
      </c>
      <c r="K108" s="163">
        <v>0</v>
      </c>
      <c r="L108" s="163">
        <v>0</v>
      </c>
      <c r="M108" s="163">
        <v>0</v>
      </c>
      <c r="N108" s="163">
        <v>0</v>
      </c>
      <c r="O108" s="163">
        <v>0</v>
      </c>
      <c r="P108" s="163">
        <v>0</v>
      </c>
      <c r="Q108" s="163">
        <v>371.6</v>
      </c>
      <c r="R108" s="163">
        <v>0</v>
      </c>
      <c r="S108" s="163">
        <v>0</v>
      </c>
      <c r="T108" s="163">
        <v>0</v>
      </c>
      <c r="U108" s="163">
        <v>0</v>
      </c>
      <c r="V108" s="163">
        <v>0</v>
      </c>
      <c r="W108" s="163">
        <v>0</v>
      </c>
      <c r="X108" s="163">
        <v>0</v>
      </c>
      <c r="Y108" s="163">
        <v>0</v>
      </c>
      <c r="Z108" s="163">
        <v>0</v>
      </c>
      <c r="AA108" s="163">
        <v>0</v>
      </c>
      <c r="AB108" s="163">
        <v>0</v>
      </c>
      <c r="AC108" s="163">
        <v>0</v>
      </c>
      <c r="AD108" s="163">
        <v>0</v>
      </c>
      <c r="AE108" s="163">
        <v>0</v>
      </c>
      <c r="AF108" s="163">
        <v>0</v>
      </c>
      <c r="AG108" s="124"/>
      <c r="AH108" s="124"/>
      <c r="AI108" s="124"/>
      <c r="AJ108" s="124"/>
      <c r="AK108" s="124"/>
      <c r="AL108" s="124"/>
      <c r="AM108" s="124"/>
      <c r="AN108" s="124"/>
      <c r="AO108" s="124"/>
      <c r="AP108" s="124"/>
      <c r="AQ108" s="124"/>
    </row>
    <row r="109" spans="1:43" x14ac:dyDescent="0.25">
      <c r="A109" s="141"/>
      <c r="B109" s="309" t="s">
        <v>336</v>
      </c>
      <c r="C109" s="163">
        <v>0</v>
      </c>
      <c r="D109" s="163">
        <v>0</v>
      </c>
      <c r="E109" s="209">
        <v>0</v>
      </c>
      <c r="F109" s="163">
        <v>0</v>
      </c>
      <c r="G109" s="163">
        <v>0</v>
      </c>
      <c r="H109" s="163">
        <v>0</v>
      </c>
      <c r="I109" s="163">
        <v>0</v>
      </c>
      <c r="J109" s="163">
        <v>0</v>
      </c>
      <c r="K109" s="163">
        <v>0</v>
      </c>
      <c r="L109" s="163">
        <v>0</v>
      </c>
      <c r="M109" s="163">
        <v>0</v>
      </c>
      <c r="N109" s="163">
        <v>0</v>
      </c>
      <c r="O109" s="163">
        <v>0</v>
      </c>
      <c r="P109" s="163">
        <v>0</v>
      </c>
      <c r="Q109" s="163">
        <v>0</v>
      </c>
      <c r="R109" s="163">
        <v>0</v>
      </c>
      <c r="S109" s="163">
        <v>0</v>
      </c>
      <c r="T109" s="163">
        <v>0</v>
      </c>
      <c r="U109" s="163">
        <v>0</v>
      </c>
      <c r="V109" s="163">
        <v>0</v>
      </c>
      <c r="W109" s="163">
        <v>0</v>
      </c>
      <c r="X109" s="163">
        <v>1766.4</v>
      </c>
      <c r="Y109" s="163">
        <v>0</v>
      </c>
      <c r="Z109" s="163">
        <v>0</v>
      </c>
      <c r="AA109" s="163">
        <v>0</v>
      </c>
      <c r="AB109" s="163">
        <v>0</v>
      </c>
      <c r="AC109" s="163">
        <v>0</v>
      </c>
      <c r="AD109" s="163">
        <v>0</v>
      </c>
      <c r="AE109" s="163">
        <v>0</v>
      </c>
      <c r="AF109" s="163">
        <v>0</v>
      </c>
      <c r="AG109" s="124"/>
      <c r="AH109" s="124"/>
      <c r="AI109" s="124"/>
      <c r="AJ109" s="124"/>
      <c r="AK109" s="124"/>
      <c r="AL109" s="124"/>
      <c r="AM109" s="124"/>
      <c r="AN109" s="124"/>
      <c r="AO109" s="124"/>
      <c r="AP109" s="124"/>
      <c r="AQ109" s="124"/>
    </row>
    <row r="110" spans="1:43" x14ac:dyDescent="0.25">
      <c r="A110" s="141"/>
      <c r="B110" s="309" t="s">
        <v>348</v>
      </c>
      <c r="C110" s="163">
        <v>0</v>
      </c>
      <c r="D110" s="163">
        <v>0</v>
      </c>
      <c r="E110" s="209">
        <v>0</v>
      </c>
      <c r="F110" s="163">
        <v>0</v>
      </c>
      <c r="G110" s="163">
        <v>0</v>
      </c>
      <c r="H110" s="163">
        <v>0</v>
      </c>
      <c r="I110" s="163">
        <v>0</v>
      </c>
      <c r="J110" s="163">
        <v>0</v>
      </c>
      <c r="K110" s="163">
        <v>0</v>
      </c>
      <c r="L110" s="163">
        <v>0</v>
      </c>
      <c r="M110" s="163">
        <v>0</v>
      </c>
      <c r="N110" s="163">
        <v>0</v>
      </c>
      <c r="O110" s="163">
        <v>0</v>
      </c>
      <c r="P110" s="163">
        <v>0</v>
      </c>
      <c r="Q110" s="163">
        <v>0</v>
      </c>
      <c r="R110" s="163">
        <v>0</v>
      </c>
      <c r="S110" s="163">
        <v>0</v>
      </c>
      <c r="T110" s="163">
        <v>0</v>
      </c>
      <c r="U110" s="163">
        <v>0</v>
      </c>
      <c r="V110" s="163">
        <v>0</v>
      </c>
      <c r="W110" s="163">
        <v>0</v>
      </c>
      <c r="X110" s="163">
        <v>0</v>
      </c>
      <c r="Y110" s="163">
        <v>0</v>
      </c>
      <c r="Z110" s="163">
        <v>0</v>
      </c>
      <c r="AA110" s="163">
        <v>0</v>
      </c>
      <c r="AB110" s="163">
        <v>0</v>
      </c>
      <c r="AC110" s="163">
        <v>0</v>
      </c>
      <c r="AD110" s="163">
        <v>0</v>
      </c>
      <c r="AE110" s="163">
        <v>374</v>
      </c>
      <c r="AF110" s="163">
        <v>0</v>
      </c>
      <c r="AG110" s="124"/>
      <c r="AH110" s="124"/>
      <c r="AI110" s="124"/>
      <c r="AJ110" s="124"/>
      <c r="AK110" s="124"/>
      <c r="AL110" s="124"/>
      <c r="AM110" s="124"/>
      <c r="AN110" s="124"/>
      <c r="AO110" s="124"/>
      <c r="AP110" s="124"/>
      <c r="AQ110" s="124"/>
    </row>
    <row r="111" spans="1:43" x14ac:dyDescent="0.25">
      <c r="A111" s="141"/>
      <c r="B111" s="309" t="s">
        <v>344</v>
      </c>
      <c r="C111" s="163">
        <v>0</v>
      </c>
      <c r="D111" s="163">
        <v>0</v>
      </c>
      <c r="E111" s="163">
        <v>0</v>
      </c>
      <c r="F111" s="163">
        <v>0</v>
      </c>
      <c r="G111" s="163">
        <v>0</v>
      </c>
      <c r="H111" s="163">
        <v>0</v>
      </c>
      <c r="I111" s="163">
        <v>0</v>
      </c>
      <c r="J111" s="163">
        <v>0</v>
      </c>
      <c r="K111" s="163">
        <v>0</v>
      </c>
      <c r="L111" s="163">
        <v>0</v>
      </c>
      <c r="M111" s="163">
        <v>0</v>
      </c>
      <c r="N111" s="163">
        <v>0</v>
      </c>
      <c r="O111" s="163">
        <v>0</v>
      </c>
      <c r="P111" s="163">
        <v>0</v>
      </c>
      <c r="Q111" s="163">
        <v>0</v>
      </c>
      <c r="R111" s="163">
        <v>0</v>
      </c>
      <c r="S111" s="163">
        <v>0</v>
      </c>
      <c r="T111" s="163">
        <v>0</v>
      </c>
      <c r="U111" s="163">
        <v>0</v>
      </c>
      <c r="V111" s="163">
        <v>0</v>
      </c>
      <c r="W111" s="163">
        <v>0</v>
      </c>
      <c r="X111" s="163">
        <v>0</v>
      </c>
      <c r="Y111" s="163">
        <v>0</v>
      </c>
      <c r="Z111" s="163">
        <v>0</v>
      </c>
      <c r="AA111" s="163">
        <v>0</v>
      </c>
      <c r="AB111" s="163">
        <v>358.8</v>
      </c>
      <c r="AC111" s="163">
        <v>0</v>
      </c>
      <c r="AD111" s="163">
        <v>0</v>
      </c>
      <c r="AE111" s="163">
        <v>0</v>
      </c>
      <c r="AF111" s="163">
        <v>0</v>
      </c>
      <c r="AG111" s="124"/>
      <c r="AH111" s="124"/>
      <c r="AI111" s="124"/>
      <c r="AJ111" s="124"/>
      <c r="AK111" s="124"/>
      <c r="AL111" s="124"/>
      <c r="AM111" s="124"/>
      <c r="AN111" s="124"/>
      <c r="AO111" s="124"/>
      <c r="AP111" s="124"/>
      <c r="AQ111" s="124"/>
    </row>
    <row r="112" spans="1:43" x14ac:dyDescent="0.25">
      <c r="A112" s="141"/>
      <c r="B112" s="309" t="s">
        <v>162</v>
      </c>
      <c r="C112" s="208">
        <v>0</v>
      </c>
      <c r="D112" s="208">
        <v>0</v>
      </c>
      <c r="E112" s="208">
        <v>0</v>
      </c>
      <c r="F112" s="208">
        <v>0</v>
      </c>
      <c r="G112" s="163">
        <v>0</v>
      </c>
      <c r="H112" s="163">
        <v>846.4</v>
      </c>
      <c r="I112" s="163">
        <v>0</v>
      </c>
      <c r="J112" s="163">
        <v>0</v>
      </c>
      <c r="K112" s="163">
        <v>0</v>
      </c>
      <c r="L112" s="163">
        <v>0</v>
      </c>
      <c r="M112" s="163">
        <v>0</v>
      </c>
      <c r="N112" s="163">
        <v>0</v>
      </c>
      <c r="O112" s="163">
        <v>0</v>
      </c>
      <c r="P112" s="163">
        <v>0</v>
      </c>
      <c r="Q112" s="163">
        <v>0</v>
      </c>
      <c r="R112" s="163">
        <v>0</v>
      </c>
      <c r="S112" s="163">
        <v>0</v>
      </c>
      <c r="T112" s="163">
        <v>0</v>
      </c>
      <c r="U112" s="163">
        <v>0</v>
      </c>
      <c r="V112" s="163">
        <v>0</v>
      </c>
      <c r="W112" s="163">
        <v>0</v>
      </c>
      <c r="X112" s="163">
        <v>0</v>
      </c>
      <c r="Y112" s="163">
        <v>0</v>
      </c>
      <c r="Z112" s="163">
        <v>0</v>
      </c>
      <c r="AA112" s="163">
        <v>0</v>
      </c>
      <c r="AB112" s="163">
        <v>0</v>
      </c>
      <c r="AC112" s="163">
        <v>0</v>
      </c>
      <c r="AD112" s="163">
        <v>0</v>
      </c>
      <c r="AE112" s="163">
        <v>0</v>
      </c>
      <c r="AF112" s="163">
        <v>0</v>
      </c>
      <c r="AG112" s="124"/>
      <c r="AH112" s="124"/>
      <c r="AI112" s="124"/>
      <c r="AJ112" s="124"/>
      <c r="AK112" s="124"/>
      <c r="AL112" s="124"/>
      <c r="AM112" s="124"/>
      <c r="AN112" s="124"/>
      <c r="AO112" s="124"/>
      <c r="AP112" s="124"/>
      <c r="AQ112" s="124"/>
    </row>
    <row r="113" spans="1:43" x14ac:dyDescent="0.25">
      <c r="A113" s="141"/>
      <c r="B113" s="309" t="s">
        <v>21</v>
      </c>
      <c r="C113" s="163">
        <v>0</v>
      </c>
      <c r="D113" s="163">
        <v>0</v>
      </c>
      <c r="E113" s="163">
        <v>0</v>
      </c>
      <c r="F113" s="163">
        <v>129.9</v>
      </c>
      <c r="G113" s="163">
        <v>0</v>
      </c>
      <c r="H113" s="163">
        <v>0</v>
      </c>
      <c r="I113" s="163">
        <v>0</v>
      </c>
      <c r="J113" s="163">
        <v>0</v>
      </c>
      <c r="K113" s="163">
        <v>0</v>
      </c>
      <c r="L113" s="163">
        <v>0</v>
      </c>
      <c r="M113" s="163">
        <v>0</v>
      </c>
      <c r="N113" s="163">
        <v>0</v>
      </c>
      <c r="O113" s="163">
        <v>0</v>
      </c>
      <c r="P113" s="163">
        <v>0</v>
      </c>
      <c r="Q113" s="163">
        <v>0</v>
      </c>
      <c r="R113" s="163">
        <v>0</v>
      </c>
      <c r="S113" s="163">
        <v>0</v>
      </c>
      <c r="T113" s="163">
        <v>0</v>
      </c>
      <c r="U113" s="163">
        <v>0</v>
      </c>
      <c r="V113" s="163">
        <v>0</v>
      </c>
      <c r="W113" s="163">
        <v>0</v>
      </c>
      <c r="X113" s="163">
        <v>0</v>
      </c>
      <c r="Y113" s="163">
        <v>0</v>
      </c>
      <c r="Z113" s="163">
        <v>0</v>
      </c>
      <c r="AA113" s="163">
        <v>0</v>
      </c>
      <c r="AB113" s="163">
        <v>0</v>
      </c>
      <c r="AC113" s="163">
        <v>0</v>
      </c>
      <c r="AD113" s="163">
        <v>0</v>
      </c>
      <c r="AE113" s="163">
        <v>0</v>
      </c>
      <c r="AF113" s="163">
        <v>0</v>
      </c>
      <c r="AG113" s="124"/>
      <c r="AH113" s="124"/>
      <c r="AI113" s="124"/>
      <c r="AJ113" s="124"/>
      <c r="AK113" s="124"/>
      <c r="AL113" s="124"/>
      <c r="AM113" s="124"/>
      <c r="AN113" s="124"/>
      <c r="AO113" s="124"/>
      <c r="AP113" s="124"/>
      <c r="AQ113" s="124"/>
    </row>
    <row r="114" spans="1:43" x14ac:dyDescent="0.25">
      <c r="A114" s="141"/>
      <c r="B114" s="206" t="s">
        <v>232</v>
      </c>
      <c r="C114" s="163">
        <v>0</v>
      </c>
      <c r="D114" s="163">
        <v>0</v>
      </c>
      <c r="E114" s="163">
        <v>0</v>
      </c>
      <c r="F114" s="163">
        <v>0</v>
      </c>
      <c r="G114" s="163">
        <v>0</v>
      </c>
      <c r="H114" s="163">
        <v>0</v>
      </c>
      <c r="I114" s="163">
        <v>0</v>
      </c>
      <c r="J114" s="163">
        <v>0</v>
      </c>
      <c r="K114" s="163">
        <v>0</v>
      </c>
      <c r="L114" s="163">
        <v>0</v>
      </c>
      <c r="M114" s="163">
        <v>0</v>
      </c>
      <c r="N114" s="163">
        <v>1327</v>
      </c>
      <c r="O114" s="163">
        <v>1267.7</v>
      </c>
      <c r="P114" s="163">
        <v>645</v>
      </c>
      <c r="Q114" s="163">
        <v>672</v>
      </c>
      <c r="R114" s="163">
        <v>170.8</v>
      </c>
      <c r="S114" s="163">
        <v>485.2</v>
      </c>
      <c r="T114" s="163">
        <v>67.2</v>
      </c>
      <c r="U114" s="163">
        <v>42.1</v>
      </c>
      <c r="V114" s="163">
        <v>6.7</v>
      </c>
      <c r="W114" s="163">
        <v>0</v>
      </c>
      <c r="X114" s="163">
        <v>0</v>
      </c>
      <c r="Y114" s="163">
        <v>0</v>
      </c>
      <c r="Z114" s="163">
        <v>1.3</v>
      </c>
      <c r="AA114" s="163">
        <v>7508.5</v>
      </c>
      <c r="AB114" s="163">
        <v>2.8</v>
      </c>
      <c r="AC114" s="163">
        <v>2121.4</v>
      </c>
      <c r="AD114" s="163">
        <v>0</v>
      </c>
      <c r="AE114" s="163">
        <v>0</v>
      </c>
      <c r="AF114" s="163">
        <v>0</v>
      </c>
      <c r="AG114" s="124"/>
      <c r="AH114" s="124"/>
      <c r="AI114" s="124"/>
      <c r="AJ114" s="124"/>
      <c r="AK114" s="124"/>
      <c r="AL114" s="124"/>
      <c r="AM114" s="124"/>
      <c r="AN114" s="124"/>
      <c r="AO114" s="124"/>
      <c r="AP114" s="124"/>
      <c r="AQ114" s="124"/>
    </row>
    <row r="115" spans="1:43" x14ac:dyDescent="0.25">
      <c r="A115" s="141"/>
      <c r="B115" s="158" t="s">
        <v>201</v>
      </c>
      <c r="C115" s="159">
        <v>9.6999999999999993</v>
      </c>
      <c r="D115" s="159">
        <v>181.6</v>
      </c>
      <c r="E115" s="159">
        <v>71.2</v>
      </c>
      <c r="F115" s="159">
        <v>11070.1</v>
      </c>
      <c r="G115" s="159">
        <v>806.1</v>
      </c>
      <c r="H115" s="159">
        <v>397.5</v>
      </c>
      <c r="I115" s="159">
        <v>5585.7</v>
      </c>
      <c r="J115" s="159">
        <v>203.9</v>
      </c>
      <c r="K115" s="159">
        <v>154.6</v>
      </c>
      <c r="L115" s="159">
        <v>181</v>
      </c>
      <c r="M115" s="159">
        <v>71</v>
      </c>
      <c r="N115" s="159">
        <v>184</v>
      </c>
      <c r="O115" s="159">
        <f t="shared" ref="O115:AC115" si="8">+SUM(O116:O123)</f>
        <v>65.600000000000009</v>
      </c>
      <c r="P115" s="159">
        <f t="shared" si="8"/>
        <v>88.8</v>
      </c>
      <c r="Q115" s="159">
        <f t="shared" si="8"/>
        <v>128.60000000000002</v>
      </c>
      <c r="R115" s="159">
        <f t="shared" si="8"/>
        <v>328.8</v>
      </c>
      <c r="S115" s="159">
        <f t="shared" si="8"/>
        <v>101.60000000000001</v>
      </c>
      <c r="T115" s="159">
        <f t="shared" si="8"/>
        <v>661.3</v>
      </c>
      <c r="U115" s="159">
        <f t="shared" si="8"/>
        <v>84.7</v>
      </c>
      <c r="V115" s="159">
        <f t="shared" si="8"/>
        <v>125.30000000000001</v>
      </c>
      <c r="W115" s="159">
        <f t="shared" si="8"/>
        <v>218.29999999999998</v>
      </c>
      <c r="X115" s="159">
        <f t="shared" si="8"/>
        <v>139.70000000000002</v>
      </c>
      <c r="Y115" s="159">
        <f t="shared" si="8"/>
        <v>151.4</v>
      </c>
      <c r="Z115" s="159">
        <f t="shared" si="8"/>
        <v>1141.8999999999999</v>
      </c>
      <c r="AA115" s="159">
        <f t="shared" si="8"/>
        <v>30.7</v>
      </c>
      <c r="AB115" s="159">
        <f t="shared" si="8"/>
        <v>51.6</v>
      </c>
      <c r="AC115" s="159">
        <f t="shared" si="8"/>
        <v>173.9</v>
      </c>
      <c r="AD115" s="159">
        <v>94</v>
      </c>
      <c r="AE115" s="159">
        <v>137.80000000000001</v>
      </c>
      <c r="AF115" s="159">
        <v>182.2</v>
      </c>
      <c r="AG115" s="124"/>
      <c r="AH115" s="124"/>
      <c r="AI115" s="124"/>
      <c r="AJ115" s="124"/>
      <c r="AK115" s="124"/>
      <c r="AL115" s="124"/>
      <c r="AM115" s="124"/>
      <c r="AN115" s="124"/>
      <c r="AO115" s="124"/>
      <c r="AP115" s="124"/>
      <c r="AQ115" s="124"/>
    </row>
    <row r="116" spans="1:43" x14ac:dyDescent="0.25">
      <c r="A116" s="141"/>
      <c r="B116" s="206" t="s">
        <v>154</v>
      </c>
      <c r="C116" s="208">
        <v>0</v>
      </c>
      <c r="D116" s="208">
        <v>0</v>
      </c>
      <c r="E116" s="208">
        <v>0</v>
      </c>
      <c r="F116" s="208">
        <v>0</v>
      </c>
      <c r="G116" s="163">
        <v>5.6</v>
      </c>
      <c r="H116" s="163">
        <v>0</v>
      </c>
      <c r="I116" s="163">
        <v>0</v>
      </c>
      <c r="J116" s="163">
        <v>9.6</v>
      </c>
      <c r="K116" s="163">
        <v>0</v>
      </c>
      <c r="L116" s="163">
        <v>0</v>
      </c>
      <c r="M116" s="163">
        <v>0</v>
      </c>
      <c r="N116" s="163">
        <v>0</v>
      </c>
      <c r="O116" s="163">
        <v>0</v>
      </c>
      <c r="P116" s="163">
        <v>0</v>
      </c>
      <c r="Q116" s="163">
        <v>0</v>
      </c>
      <c r="R116" s="163">
        <v>0</v>
      </c>
      <c r="S116" s="163">
        <v>0</v>
      </c>
      <c r="T116" s="163">
        <v>0</v>
      </c>
      <c r="U116" s="163">
        <v>0</v>
      </c>
      <c r="V116" s="163">
        <v>20.100000000000001</v>
      </c>
      <c r="W116" s="163">
        <v>0</v>
      </c>
      <c r="X116" s="163">
        <v>0</v>
      </c>
      <c r="Y116" s="163">
        <v>0</v>
      </c>
      <c r="Z116" s="163">
        <v>0</v>
      </c>
      <c r="AA116" s="163">
        <v>0</v>
      </c>
      <c r="AB116" s="163">
        <v>0</v>
      </c>
      <c r="AC116" s="163">
        <v>0</v>
      </c>
      <c r="AD116" s="163">
        <v>0</v>
      </c>
      <c r="AE116" s="163">
        <v>0</v>
      </c>
      <c r="AF116" s="163">
        <v>0</v>
      </c>
      <c r="AG116" s="124"/>
      <c r="AH116" s="124"/>
      <c r="AI116" s="124"/>
      <c r="AJ116" s="124"/>
      <c r="AK116" s="124"/>
      <c r="AL116" s="124"/>
      <c r="AM116" s="124"/>
      <c r="AN116" s="124"/>
      <c r="AO116" s="124"/>
      <c r="AP116" s="124"/>
      <c r="AQ116" s="124"/>
    </row>
    <row r="117" spans="1:43" x14ac:dyDescent="0.25">
      <c r="A117" s="141"/>
      <c r="B117" s="206" t="s">
        <v>84</v>
      </c>
      <c r="C117" s="163">
        <v>0.8</v>
      </c>
      <c r="D117" s="163">
        <v>65.5</v>
      </c>
      <c r="E117" s="163">
        <v>0</v>
      </c>
      <c r="F117" s="163">
        <v>78.5</v>
      </c>
      <c r="G117" s="163">
        <v>605.1</v>
      </c>
      <c r="H117" s="163">
        <v>257.7</v>
      </c>
      <c r="I117" s="163">
        <v>50.3</v>
      </c>
      <c r="J117" s="163">
        <v>21.5</v>
      </c>
      <c r="K117" s="163">
        <v>15</v>
      </c>
      <c r="L117" s="163">
        <v>23</v>
      </c>
      <c r="M117" s="163">
        <v>25</v>
      </c>
      <c r="N117" s="163">
        <v>45</v>
      </c>
      <c r="O117" s="163">
        <v>32.4</v>
      </c>
      <c r="P117" s="163">
        <v>23</v>
      </c>
      <c r="Q117" s="163">
        <v>44.2</v>
      </c>
      <c r="R117" s="163">
        <v>136.80000000000001</v>
      </c>
      <c r="S117" s="163">
        <v>35.700000000000003</v>
      </c>
      <c r="T117" s="163">
        <v>390.7</v>
      </c>
      <c r="U117" s="163">
        <v>35.5</v>
      </c>
      <c r="V117" s="163">
        <v>48.2</v>
      </c>
      <c r="W117" s="163">
        <v>103.8</v>
      </c>
      <c r="X117" s="163">
        <v>91.2</v>
      </c>
      <c r="Y117" s="163">
        <v>66.599999999999994</v>
      </c>
      <c r="Z117" s="163">
        <v>551.20000000000005</v>
      </c>
      <c r="AA117" s="163">
        <v>0</v>
      </c>
      <c r="AB117" s="163">
        <v>11.7</v>
      </c>
      <c r="AC117" s="163">
        <v>65.7</v>
      </c>
      <c r="AD117" s="163">
        <v>11.9</v>
      </c>
      <c r="AE117" s="163">
        <v>38</v>
      </c>
      <c r="AF117" s="163">
        <v>91.5</v>
      </c>
      <c r="AG117" s="124"/>
      <c r="AH117" s="124"/>
      <c r="AI117" s="124"/>
      <c r="AJ117" s="124"/>
      <c r="AK117" s="124"/>
      <c r="AL117" s="124"/>
      <c r="AM117" s="124"/>
      <c r="AN117" s="124"/>
      <c r="AO117" s="124"/>
      <c r="AP117" s="124"/>
      <c r="AQ117" s="124"/>
    </row>
    <row r="118" spans="1:43" x14ac:dyDescent="0.25">
      <c r="A118" s="141"/>
      <c r="B118" s="206" t="s">
        <v>83</v>
      </c>
      <c r="C118" s="163">
        <v>8.1999999999999993</v>
      </c>
      <c r="D118" s="163">
        <v>52.7</v>
      </c>
      <c r="E118" s="163">
        <v>20.6</v>
      </c>
      <c r="F118" s="163">
        <v>114.7</v>
      </c>
      <c r="G118" s="163">
        <v>54.9</v>
      </c>
      <c r="H118" s="163">
        <v>102</v>
      </c>
      <c r="I118" s="163">
        <v>58.5</v>
      </c>
      <c r="J118" s="163">
        <v>37.5</v>
      </c>
      <c r="K118" s="163">
        <v>130.80000000000001</v>
      </c>
      <c r="L118" s="163">
        <v>47</v>
      </c>
      <c r="M118" s="163">
        <v>27</v>
      </c>
      <c r="N118" s="163">
        <v>108</v>
      </c>
      <c r="O118" s="163">
        <v>30.1</v>
      </c>
      <c r="P118" s="163">
        <v>40.5</v>
      </c>
      <c r="Q118" s="163">
        <v>80.400000000000006</v>
      </c>
      <c r="R118" s="163">
        <v>70.599999999999994</v>
      </c>
      <c r="S118" s="163">
        <v>37.1</v>
      </c>
      <c r="T118" s="163">
        <v>224.1</v>
      </c>
      <c r="U118" s="163">
        <v>46.2</v>
      </c>
      <c r="V118" s="163">
        <v>51.5</v>
      </c>
      <c r="W118" s="163">
        <v>91.1</v>
      </c>
      <c r="X118" s="163">
        <v>32.6</v>
      </c>
      <c r="Y118" s="163">
        <v>47.8</v>
      </c>
      <c r="Z118" s="163">
        <v>251.4</v>
      </c>
      <c r="AA118" s="163">
        <v>16.399999999999999</v>
      </c>
      <c r="AB118" s="163">
        <v>20.3</v>
      </c>
      <c r="AC118" s="163">
        <v>90.1</v>
      </c>
      <c r="AD118" s="163">
        <v>59</v>
      </c>
      <c r="AE118" s="163">
        <v>88.5</v>
      </c>
      <c r="AF118" s="163">
        <v>57.5</v>
      </c>
      <c r="AG118" s="124"/>
      <c r="AH118" s="124"/>
      <c r="AI118" s="124"/>
      <c r="AJ118" s="124"/>
      <c r="AK118" s="124"/>
      <c r="AL118" s="124"/>
      <c r="AM118" s="124"/>
      <c r="AN118" s="124"/>
      <c r="AO118" s="124"/>
      <c r="AP118" s="124"/>
      <c r="AQ118" s="124"/>
    </row>
    <row r="119" spans="1:43" x14ac:dyDescent="0.25">
      <c r="A119" s="141"/>
      <c r="B119" s="206" t="s">
        <v>85</v>
      </c>
      <c r="C119" s="163">
        <v>0.8</v>
      </c>
      <c r="D119" s="163">
        <v>26.9</v>
      </c>
      <c r="E119" s="163">
        <v>50</v>
      </c>
      <c r="F119" s="163">
        <v>47.3</v>
      </c>
      <c r="G119" s="163">
        <v>139.9</v>
      </c>
      <c r="H119" s="163">
        <v>10.1</v>
      </c>
      <c r="I119" s="163">
        <v>49.2</v>
      </c>
      <c r="J119" s="163">
        <v>124.7</v>
      </c>
      <c r="K119" s="163">
        <v>7.5</v>
      </c>
      <c r="L119" s="163">
        <v>108</v>
      </c>
      <c r="M119" s="163">
        <v>3</v>
      </c>
      <c r="N119" s="163">
        <v>4</v>
      </c>
      <c r="O119" s="163">
        <v>0</v>
      </c>
      <c r="P119" s="163">
        <v>25.3</v>
      </c>
      <c r="Q119" s="163">
        <v>0</v>
      </c>
      <c r="R119" s="163">
        <v>80.8</v>
      </c>
      <c r="S119" s="163">
        <v>2.5</v>
      </c>
      <c r="T119" s="163">
        <v>42.8</v>
      </c>
      <c r="U119" s="163">
        <v>0</v>
      </c>
      <c r="V119" s="163">
        <v>0.4</v>
      </c>
      <c r="W119" s="163">
        <v>18.5</v>
      </c>
      <c r="X119" s="163">
        <v>10.8</v>
      </c>
      <c r="Y119" s="163">
        <v>28.1</v>
      </c>
      <c r="Z119" s="163">
        <v>323.5</v>
      </c>
      <c r="AA119" s="163">
        <v>4.0999999999999996</v>
      </c>
      <c r="AB119" s="163">
        <v>1.3</v>
      </c>
      <c r="AC119" s="163">
        <v>12.3</v>
      </c>
      <c r="AD119" s="163">
        <v>23.1</v>
      </c>
      <c r="AE119" s="163">
        <v>1.4</v>
      </c>
      <c r="AF119" s="163">
        <v>30.1</v>
      </c>
      <c r="AG119" s="124"/>
      <c r="AH119" s="124"/>
      <c r="AI119" s="124"/>
      <c r="AJ119" s="124"/>
      <c r="AK119" s="124"/>
      <c r="AL119" s="124"/>
      <c r="AM119" s="124"/>
      <c r="AN119" s="124"/>
      <c r="AO119" s="124"/>
      <c r="AP119" s="124"/>
      <c r="AQ119" s="124"/>
    </row>
    <row r="120" spans="1:43" x14ac:dyDescent="0.25">
      <c r="A120" s="141"/>
      <c r="B120" s="206" t="s">
        <v>96</v>
      </c>
      <c r="C120" s="163">
        <v>0</v>
      </c>
      <c r="D120" s="163">
        <v>0</v>
      </c>
      <c r="E120" s="163">
        <v>0</v>
      </c>
      <c r="F120" s="163">
        <v>0</v>
      </c>
      <c r="G120" s="163">
        <v>0</v>
      </c>
      <c r="H120" s="163">
        <v>0</v>
      </c>
      <c r="I120" s="163">
        <v>0</v>
      </c>
      <c r="J120" s="163">
        <v>0</v>
      </c>
      <c r="K120" s="163">
        <v>0</v>
      </c>
      <c r="L120" s="163">
        <v>2</v>
      </c>
      <c r="M120" s="163">
        <v>0</v>
      </c>
      <c r="N120" s="163">
        <v>0</v>
      </c>
      <c r="O120" s="163">
        <v>0</v>
      </c>
      <c r="P120" s="163">
        <v>0</v>
      </c>
      <c r="Q120" s="163">
        <v>0</v>
      </c>
      <c r="R120" s="163">
        <v>0</v>
      </c>
      <c r="S120" s="163">
        <v>0</v>
      </c>
      <c r="T120" s="163">
        <v>0</v>
      </c>
      <c r="U120" s="163">
        <v>0</v>
      </c>
      <c r="V120" s="163">
        <v>0</v>
      </c>
      <c r="W120" s="163">
        <v>0</v>
      </c>
      <c r="X120" s="163">
        <v>0.5</v>
      </c>
      <c r="Y120" s="163">
        <v>0</v>
      </c>
      <c r="Z120" s="163">
        <v>0</v>
      </c>
      <c r="AA120" s="163">
        <v>0.8</v>
      </c>
      <c r="AB120" s="163">
        <v>0</v>
      </c>
      <c r="AC120" s="163">
        <v>0</v>
      </c>
      <c r="AD120" s="163">
        <v>0</v>
      </c>
      <c r="AE120" s="163">
        <v>2.2999999999999998</v>
      </c>
      <c r="AF120" s="163">
        <v>0</v>
      </c>
      <c r="AG120" s="124"/>
      <c r="AH120" s="124"/>
      <c r="AI120" s="124"/>
      <c r="AJ120" s="124"/>
      <c r="AK120" s="124"/>
      <c r="AL120" s="124"/>
      <c r="AM120" s="124"/>
      <c r="AN120" s="124"/>
      <c r="AO120" s="124"/>
      <c r="AP120" s="124"/>
      <c r="AQ120" s="124"/>
    </row>
    <row r="121" spans="1:43" x14ac:dyDescent="0.25">
      <c r="A121" s="141"/>
      <c r="B121" s="206" t="s">
        <v>88</v>
      </c>
      <c r="C121" s="163">
        <v>0</v>
      </c>
      <c r="D121" s="163">
        <v>0</v>
      </c>
      <c r="E121" s="163">
        <v>0</v>
      </c>
      <c r="F121" s="163">
        <v>10828.8</v>
      </c>
      <c r="G121" s="163">
        <v>0</v>
      </c>
      <c r="H121" s="163">
        <v>0</v>
      </c>
      <c r="I121" s="163">
        <v>5421.2</v>
      </c>
      <c r="J121" s="163">
        <v>0</v>
      </c>
      <c r="K121" s="163">
        <v>0</v>
      </c>
      <c r="L121" s="163">
        <v>0</v>
      </c>
      <c r="M121" s="163">
        <v>0</v>
      </c>
      <c r="N121" s="163">
        <v>0</v>
      </c>
      <c r="O121" s="163">
        <v>0</v>
      </c>
      <c r="P121" s="163">
        <v>0</v>
      </c>
      <c r="Q121" s="163">
        <v>0</v>
      </c>
      <c r="R121" s="163">
        <v>0</v>
      </c>
      <c r="S121" s="163">
        <v>0</v>
      </c>
      <c r="T121" s="163">
        <v>0</v>
      </c>
      <c r="U121" s="163">
        <v>0</v>
      </c>
      <c r="V121" s="163">
        <v>0</v>
      </c>
      <c r="W121" s="163">
        <v>0</v>
      </c>
      <c r="X121" s="163">
        <v>0</v>
      </c>
      <c r="Y121" s="163">
        <v>0</v>
      </c>
      <c r="Z121" s="163">
        <v>0</v>
      </c>
      <c r="AA121" s="163">
        <v>0</v>
      </c>
      <c r="AB121" s="163">
        <v>0</v>
      </c>
      <c r="AC121" s="163">
        <v>0</v>
      </c>
      <c r="AD121" s="163">
        <v>0</v>
      </c>
      <c r="AE121" s="163">
        <v>0</v>
      </c>
      <c r="AF121" s="163">
        <v>0</v>
      </c>
      <c r="AG121" s="124"/>
      <c r="AH121" s="124"/>
      <c r="AI121" s="124"/>
      <c r="AJ121" s="124"/>
      <c r="AK121" s="124"/>
      <c r="AL121" s="124"/>
      <c r="AM121" s="124"/>
      <c r="AN121" s="124"/>
      <c r="AO121" s="124"/>
      <c r="AP121" s="124"/>
      <c r="AQ121" s="124"/>
    </row>
    <row r="122" spans="1:43" x14ac:dyDescent="0.25">
      <c r="A122" s="141"/>
      <c r="B122" s="206" t="s">
        <v>86</v>
      </c>
      <c r="C122" s="163">
        <v>0</v>
      </c>
      <c r="D122" s="163">
        <v>36.6</v>
      </c>
      <c r="E122" s="163">
        <v>0</v>
      </c>
      <c r="F122" s="163">
        <v>0</v>
      </c>
      <c r="G122" s="163">
        <v>0</v>
      </c>
      <c r="H122" s="163">
        <v>15.9</v>
      </c>
      <c r="I122" s="163">
        <v>5.9</v>
      </c>
      <c r="J122" s="163">
        <v>4.3</v>
      </c>
      <c r="K122" s="163">
        <v>1.3</v>
      </c>
      <c r="L122" s="163">
        <v>0</v>
      </c>
      <c r="M122" s="163">
        <v>5</v>
      </c>
      <c r="N122" s="163">
        <v>25</v>
      </c>
      <c r="O122" s="163">
        <v>2.7</v>
      </c>
      <c r="P122" s="163">
        <v>0</v>
      </c>
      <c r="Q122" s="163">
        <v>3.5</v>
      </c>
      <c r="R122" s="163">
        <v>40.299999999999997</v>
      </c>
      <c r="S122" s="163">
        <v>25.7</v>
      </c>
      <c r="T122" s="163">
        <v>3.1</v>
      </c>
      <c r="U122" s="163">
        <v>2.2000000000000002</v>
      </c>
      <c r="V122" s="163">
        <v>4</v>
      </c>
      <c r="W122" s="163">
        <v>4.3</v>
      </c>
      <c r="X122" s="163">
        <v>1.2</v>
      </c>
      <c r="Y122" s="163">
        <v>7</v>
      </c>
      <c r="Z122" s="163">
        <v>10.7</v>
      </c>
      <c r="AA122" s="163">
        <v>9</v>
      </c>
      <c r="AB122" s="163">
        <v>17.2</v>
      </c>
      <c r="AC122" s="163">
        <v>5.2</v>
      </c>
      <c r="AD122" s="163">
        <v>0</v>
      </c>
      <c r="AE122" s="163">
        <v>7.6</v>
      </c>
      <c r="AF122" s="163">
        <v>2.4</v>
      </c>
      <c r="AG122" s="124"/>
      <c r="AH122" s="124"/>
      <c r="AI122" s="124"/>
      <c r="AJ122" s="124"/>
      <c r="AK122" s="124"/>
      <c r="AL122" s="124"/>
      <c r="AM122" s="124"/>
      <c r="AN122" s="124"/>
      <c r="AO122" s="124"/>
      <c r="AP122" s="124"/>
      <c r="AQ122" s="124"/>
    </row>
    <row r="123" spans="1:43" x14ac:dyDescent="0.25">
      <c r="A123" s="141"/>
      <c r="B123" s="206" t="s">
        <v>87</v>
      </c>
      <c r="C123" s="163">
        <v>0</v>
      </c>
      <c r="D123" s="163">
        <v>0</v>
      </c>
      <c r="E123" s="163">
        <v>0.6</v>
      </c>
      <c r="F123" s="163">
        <v>0.8</v>
      </c>
      <c r="G123" s="163">
        <v>0.6</v>
      </c>
      <c r="H123" s="163">
        <v>11.8</v>
      </c>
      <c r="I123" s="163">
        <v>0.7</v>
      </c>
      <c r="J123" s="163">
        <v>6.3</v>
      </c>
      <c r="K123" s="163">
        <v>0</v>
      </c>
      <c r="L123" s="163">
        <v>1</v>
      </c>
      <c r="M123" s="163">
        <v>12</v>
      </c>
      <c r="N123" s="163">
        <v>2</v>
      </c>
      <c r="O123" s="163">
        <v>0.4</v>
      </c>
      <c r="P123" s="163">
        <v>0</v>
      </c>
      <c r="Q123" s="163">
        <v>0.5</v>
      </c>
      <c r="R123" s="163">
        <v>0.3</v>
      </c>
      <c r="S123" s="163">
        <v>0.6</v>
      </c>
      <c r="T123" s="163">
        <v>0.6</v>
      </c>
      <c r="U123" s="163">
        <v>0.8</v>
      </c>
      <c r="V123" s="163">
        <v>1.1000000000000001</v>
      </c>
      <c r="W123" s="163">
        <v>0.6</v>
      </c>
      <c r="X123" s="163">
        <v>3.4</v>
      </c>
      <c r="Y123" s="163">
        <v>1.9</v>
      </c>
      <c r="Z123" s="163">
        <v>5.0999999999999996</v>
      </c>
      <c r="AA123" s="163">
        <v>0.4</v>
      </c>
      <c r="AB123" s="163">
        <v>1.1000000000000001</v>
      </c>
      <c r="AC123" s="163">
        <v>0.6</v>
      </c>
      <c r="AD123" s="163">
        <v>0</v>
      </c>
      <c r="AE123" s="163">
        <v>0</v>
      </c>
      <c r="AF123" s="163">
        <v>0.6</v>
      </c>
      <c r="AG123" s="124"/>
      <c r="AH123" s="124"/>
      <c r="AI123" s="124"/>
      <c r="AJ123" s="124"/>
      <c r="AK123" s="124"/>
      <c r="AL123" s="124"/>
      <c r="AM123" s="124"/>
      <c r="AN123" s="124"/>
      <c r="AO123" s="124"/>
      <c r="AP123" s="124"/>
      <c r="AQ123" s="124"/>
    </row>
    <row r="124" spans="1:43" x14ac:dyDescent="0.25">
      <c r="A124" s="141"/>
      <c r="B124" s="158" t="s">
        <v>89</v>
      </c>
      <c r="C124" s="159">
        <v>20.5</v>
      </c>
      <c r="D124" s="159">
        <v>11.4</v>
      </c>
      <c r="E124" s="159">
        <v>76.099999999999994</v>
      </c>
      <c r="F124" s="159">
        <v>13</v>
      </c>
      <c r="G124" s="159">
        <v>41.7</v>
      </c>
      <c r="H124" s="159">
        <v>23.8</v>
      </c>
      <c r="I124" s="159">
        <v>31.2</v>
      </c>
      <c r="J124" s="159">
        <v>51.1</v>
      </c>
      <c r="K124" s="159">
        <v>38.5</v>
      </c>
      <c r="L124" s="159">
        <v>52</v>
      </c>
      <c r="M124" s="159">
        <v>18</v>
      </c>
      <c r="N124" s="159">
        <v>40</v>
      </c>
      <c r="O124" s="159">
        <v>18.399999999999999</v>
      </c>
      <c r="P124" s="159">
        <v>0</v>
      </c>
      <c r="Q124" s="159">
        <v>0</v>
      </c>
      <c r="R124" s="159">
        <v>14.8</v>
      </c>
      <c r="S124" s="159">
        <v>0</v>
      </c>
      <c r="T124" s="159">
        <v>0</v>
      </c>
      <c r="U124" s="159">
        <v>2.6</v>
      </c>
      <c r="V124" s="159">
        <v>0</v>
      </c>
      <c r="W124" s="159">
        <v>2.6</v>
      </c>
      <c r="X124" s="159">
        <v>0.5</v>
      </c>
      <c r="Y124" s="159">
        <v>5.6</v>
      </c>
      <c r="Z124" s="159">
        <v>54.6</v>
      </c>
      <c r="AA124" s="159">
        <v>5.4</v>
      </c>
      <c r="AB124" s="159">
        <v>0</v>
      </c>
      <c r="AC124" s="159">
        <v>5.9</v>
      </c>
      <c r="AD124" s="159">
        <v>0.9</v>
      </c>
      <c r="AE124" s="159">
        <v>0</v>
      </c>
      <c r="AF124" s="159">
        <v>3.8</v>
      </c>
      <c r="AG124" s="124"/>
      <c r="AH124" s="124"/>
      <c r="AI124" s="124"/>
      <c r="AJ124" s="124"/>
      <c r="AK124" s="124"/>
      <c r="AL124" s="124"/>
      <c r="AM124" s="124"/>
      <c r="AN124" s="124"/>
      <c r="AO124" s="124"/>
      <c r="AP124" s="124"/>
      <c r="AQ124" s="124"/>
    </row>
    <row r="125" spans="1:43" x14ac:dyDescent="0.25">
      <c r="A125" s="141"/>
      <c r="B125" s="158" t="s">
        <v>183</v>
      </c>
      <c r="C125" s="159">
        <v>0</v>
      </c>
      <c r="D125" s="159">
        <v>0</v>
      </c>
      <c r="E125" s="159">
        <v>0</v>
      </c>
      <c r="F125" s="159">
        <v>0</v>
      </c>
      <c r="G125" s="159">
        <v>0</v>
      </c>
      <c r="H125" s="159">
        <v>0</v>
      </c>
      <c r="I125" s="159">
        <v>0</v>
      </c>
      <c r="J125" s="159">
        <v>0</v>
      </c>
      <c r="K125" s="159">
        <v>0</v>
      </c>
      <c r="L125" s="159">
        <v>521</v>
      </c>
      <c r="M125" s="159">
        <v>0</v>
      </c>
      <c r="N125" s="159">
        <v>0</v>
      </c>
      <c r="O125" s="159">
        <v>0</v>
      </c>
      <c r="P125" s="159">
        <v>0</v>
      </c>
      <c r="Q125" s="159">
        <v>0</v>
      </c>
      <c r="R125" s="159">
        <v>0</v>
      </c>
      <c r="S125" s="159">
        <v>0</v>
      </c>
      <c r="T125" s="159">
        <v>0</v>
      </c>
      <c r="U125" s="159">
        <v>0</v>
      </c>
      <c r="V125" s="159">
        <v>0</v>
      </c>
      <c r="W125" s="159">
        <v>0</v>
      </c>
      <c r="X125" s="159">
        <v>0</v>
      </c>
      <c r="Y125" s="159">
        <v>0</v>
      </c>
      <c r="Z125" s="159">
        <v>0</v>
      </c>
      <c r="AA125" s="159">
        <v>0</v>
      </c>
      <c r="AB125" s="159">
        <v>0</v>
      </c>
      <c r="AC125" s="159">
        <v>0</v>
      </c>
      <c r="AD125" s="159">
        <v>0</v>
      </c>
      <c r="AE125" s="159">
        <v>0</v>
      </c>
      <c r="AF125" s="159">
        <v>0</v>
      </c>
      <c r="AG125" s="124"/>
      <c r="AH125" s="124"/>
      <c r="AI125" s="124"/>
      <c r="AJ125" s="124"/>
      <c r="AK125" s="124"/>
      <c r="AL125" s="124"/>
      <c r="AM125" s="124"/>
      <c r="AN125" s="124"/>
      <c r="AO125" s="124"/>
      <c r="AP125" s="124"/>
      <c r="AQ125" s="124"/>
    </row>
    <row r="126" spans="1:43" x14ac:dyDescent="0.25">
      <c r="A126" s="141"/>
      <c r="B126" s="158" t="s">
        <v>101</v>
      </c>
      <c r="C126" s="159">
        <v>0</v>
      </c>
      <c r="D126" s="159">
        <v>0</v>
      </c>
      <c r="E126" s="159">
        <v>0</v>
      </c>
      <c r="F126" s="159">
        <v>0</v>
      </c>
      <c r="G126" s="159">
        <v>0</v>
      </c>
      <c r="H126" s="159">
        <v>0</v>
      </c>
      <c r="I126" s="159">
        <v>0</v>
      </c>
      <c r="J126" s="159">
        <v>0</v>
      </c>
      <c r="K126" s="159">
        <v>0</v>
      </c>
      <c r="L126" s="159">
        <v>0</v>
      </c>
      <c r="M126" s="159">
        <v>0</v>
      </c>
      <c r="N126" s="159">
        <v>1291</v>
      </c>
      <c r="O126" s="159">
        <v>0</v>
      </c>
      <c r="P126" s="159">
        <f t="shared" ref="P126:AB126" si="9">+SUM(P127:P127)</f>
        <v>0</v>
      </c>
      <c r="Q126" s="159">
        <f t="shared" si="9"/>
        <v>0</v>
      </c>
      <c r="R126" s="159">
        <f t="shared" si="9"/>
        <v>0</v>
      </c>
      <c r="S126" s="159">
        <f t="shared" si="9"/>
        <v>0</v>
      </c>
      <c r="T126" s="159">
        <f t="shared" si="9"/>
        <v>0</v>
      </c>
      <c r="U126" s="159">
        <f t="shared" si="9"/>
        <v>0</v>
      </c>
      <c r="V126" s="159">
        <f t="shared" si="9"/>
        <v>0</v>
      </c>
      <c r="W126" s="159">
        <f t="shared" si="9"/>
        <v>0</v>
      </c>
      <c r="X126" s="159">
        <f t="shared" ref="X126:AA126" si="10">+SUM(X127)</f>
        <v>0</v>
      </c>
      <c r="Y126" s="159">
        <f t="shared" si="10"/>
        <v>0</v>
      </c>
      <c r="Z126" s="159">
        <f t="shared" si="10"/>
        <v>873.3</v>
      </c>
      <c r="AA126" s="159">
        <f t="shared" si="10"/>
        <v>0</v>
      </c>
      <c r="AB126" s="159">
        <f t="shared" si="9"/>
        <v>0</v>
      </c>
      <c r="AC126" s="159">
        <v>0</v>
      </c>
      <c r="AD126" s="159">
        <v>0</v>
      </c>
      <c r="AE126" s="159">
        <v>0</v>
      </c>
      <c r="AF126" s="159">
        <v>0</v>
      </c>
      <c r="AG126" s="124"/>
      <c r="AH126" s="124"/>
      <c r="AI126" s="124"/>
      <c r="AJ126" s="124"/>
      <c r="AK126" s="124"/>
      <c r="AL126" s="124"/>
      <c r="AM126" s="124"/>
      <c r="AN126" s="124"/>
      <c r="AO126" s="124"/>
      <c r="AP126" s="124"/>
      <c r="AQ126" s="124"/>
    </row>
    <row r="127" spans="1:43" x14ac:dyDescent="0.25">
      <c r="A127" s="141"/>
      <c r="B127" s="206" t="s">
        <v>102</v>
      </c>
      <c r="C127" s="163">
        <v>0</v>
      </c>
      <c r="D127" s="163">
        <v>0</v>
      </c>
      <c r="E127" s="163">
        <v>0</v>
      </c>
      <c r="F127" s="163">
        <v>0</v>
      </c>
      <c r="G127" s="163">
        <v>0</v>
      </c>
      <c r="H127" s="163">
        <v>0</v>
      </c>
      <c r="I127" s="163">
        <v>0</v>
      </c>
      <c r="J127" s="163">
        <v>0</v>
      </c>
      <c r="K127" s="163">
        <v>0</v>
      </c>
      <c r="L127" s="163">
        <v>0</v>
      </c>
      <c r="M127" s="163">
        <v>0</v>
      </c>
      <c r="N127" s="163">
        <v>1291</v>
      </c>
      <c r="O127" s="163">
        <v>0</v>
      </c>
      <c r="P127" s="163">
        <v>0</v>
      </c>
      <c r="Q127" s="163">
        <v>0</v>
      </c>
      <c r="R127" s="163">
        <v>0</v>
      </c>
      <c r="S127" s="163">
        <v>0</v>
      </c>
      <c r="T127" s="163">
        <v>0</v>
      </c>
      <c r="U127" s="163">
        <v>0</v>
      </c>
      <c r="V127" s="163">
        <v>0</v>
      </c>
      <c r="W127" s="163">
        <v>0</v>
      </c>
      <c r="X127" s="163">
        <v>0</v>
      </c>
      <c r="Y127" s="163">
        <v>0</v>
      </c>
      <c r="Z127" s="163">
        <v>873.3</v>
      </c>
      <c r="AA127" s="163">
        <v>0</v>
      </c>
      <c r="AB127" s="163">
        <v>0</v>
      </c>
      <c r="AC127" s="163">
        <v>0</v>
      </c>
      <c r="AD127" s="163">
        <v>0</v>
      </c>
      <c r="AE127" s="163">
        <v>0</v>
      </c>
      <c r="AF127" s="163">
        <v>0</v>
      </c>
      <c r="AG127" s="124"/>
      <c r="AH127" s="124"/>
      <c r="AI127" s="124"/>
      <c r="AJ127" s="124"/>
      <c r="AK127" s="124"/>
      <c r="AL127" s="124"/>
      <c r="AM127" s="124"/>
      <c r="AN127" s="124"/>
      <c r="AO127" s="124"/>
      <c r="AP127" s="124"/>
      <c r="AQ127" s="124"/>
    </row>
    <row r="128" spans="1:43" x14ac:dyDescent="0.25">
      <c r="A128" s="141"/>
      <c r="B128" s="158" t="s">
        <v>167</v>
      </c>
      <c r="C128" s="159">
        <v>0</v>
      </c>
      <c r="D128" s="159">
        <v>101.8</v>
      </c>
      <c r="E128" s="159">
        <v>0</v>
      </c>
      <c r="F128" s="159">
        <v>0.6</v>
      </c>
      <c r="G128" s="159">
        <v>0.6</v>
      </c>
      <c r="H128" s="159">
        <v>0.4</v>
      </c>
      <c r="I128" s="159">
        <v>63</v>
      </c>
      <c r="J128" s="159">
        <v>0.6</v>
      </c>
      <c r="K128" s="159">
        <v>7.7</v>
      </c>
      <c r="L128" s="159">
        <v>0</v>
      </c>
      <c r="M128" s="159">
        <v>83</v>
      </c>
      <c r="N128" s="159">
        <v>1338</v>
      </c>
      <c r="O128" s="159">
        <v>1.2</v>
      </c>
      <c r="P128" s="159">
        <v>2.4</v>
      </c>
      <c r="Q128" s="159">
        <v>1.9</v>
      </c>
      <c r="R128" s="172">
        <v>17.100000000000001</v>
      </c>
      <c r="S128" s="172">
        <v>3.5</v>
      </c>
      <c r="T128" s="159">
        <v>2.6</v>
      </c>
      <c r="U128" s="159">
        <v>0.7</v>
      </c>
      <c r="V128" s="159">
        <v>8.9</v>
      </c>
      <c r="W128" s="159">
        <v>67.5</v>
      </c>
      <c r="X128" s="159">
        <v>3.5</v>
      </c>
      <c r="Y128" s="159">
        <v>22.4</v>
      </c>
      <c r="Z128" s="159">
        <v>254.6</v>
      </c>
      <c r="AA128" s="159">
        <v>7</v>
      </c>
      <c r="AB128" s="159">
        <v>5.6</v>
      </c>
      <c r="AC128" s="159">
        <v>3.1</v>
      </c>
      <c r="AD128" s="159">
        <v>9</v>
      </c>
      <c r="AE128" s="159">
        <v>0</v>
      </c>
      <c r="AF128" s="159">
        <v>0</v>
      </c>
      <c r="AG128" s="124"/>
      <c r="AH128" s="124"/>
      <c r="AI128" s="124"/>
      <c r="AJ128" s="124"/>
      <c r="AK128" s="124"/>
      <c r="AL128" s="124"/>
      <c r="AM128" s="124"/>
      <c r="AN128" s="124"/>
      <c r="AO128" s="124"/>
      <c r="AP128" s="124"/>
      <c r="AQ128" s="124"/>
    </row>
    <row r="129" spans="1:43" x14ac:dyDescent="0.25">
      <c r="A129" s="141"/>
      <c r="B129" s="161"/>
      <c r="C129" s="162"/>
      <c r="D129" s="153"/>
      <c r="E129" s="153"/>
      <c r="F129" s="153"/>
      <c r="G129" s="153"/>
      <c r="H129" s="153"/>
      <c r="I129" s="153"/>
      <c r="J129" s="153"/>
      <c r="K129" s="153"/>
      <c r="L129" s="153"/>
      <c r="M129" s="153"/>
      <c r="N129" s="153"/>
      <c r="O129" s="153"/>
      <c r="P129" s="153"/>
      <c r="Q129" s="153"/>
      <c r="R129" s="153"/>
      <c r="S129" s="153"/>
      <c r="T129" s="153"/>
      <c r="U129" s="153"/>
      <c r="V129" s="153"/>
      <c r="W129" s="153"/>
      <c r="X129" s="153"/>
      <c r="Y129" s="153"/>
      <c r="Z129" s="153"/>
      <c r="AA129" s="153"/>
      <c r="AB129" s="153"/>
      <c r="AC129" s="153"/>
      <c r="AD129" s="153"/>
      <c r="AE129" s="153"/>
      <c r="AF129" s="153"/>
      <c r="AG129" s="124"/>
      <c r="AH129" s="124"/>
      <c r="AI129" s="124"/>
      <c r="AJ129" s="124"/>
      <c r="AK129" s="124"/>
      <c r="AL129" s="124"/>
      <c r="AM129" s="124"/>
      <c r="AN129" s="124"/>
      <c r="AO129" s="124"/>
      <c r="AP129" s="124"/>
      <c r="AQ129" s="124"/>
    </row>
    <row r="130" spans="1:43" ht="15.6" x14ac:dyDescent="0.3">
      <c r="A130" s="141"/>
      <c r="B130" s="156" t="s">
        <v>298</v>
      </c>
      <c r="C130" s="157">
        <f t="shared" ref="C130:Q130" si="11">+C132+C133+C177+C231+C239+C242+C248+C249+C246+C241+C247</f>
        <v>5400.7</v>
      </c>
      <c r="D130" s="157">
        <f t="shared" si="11"/>
        <v>10532.999999999998</v>
      </c>
      <c r="E130" s="157">
        <f t="shared" si="11"/>
        <v>9767.5000000000018</v>
      </c>
      <c r="F130" s="157">
        <f t="shared" si="11"/>
        <v>10008.4</v>
      </c>
      <c r="G130" s="157">
        <f t="shared" si="11"/>
        <v>11910.499999999998</v>
      </c>
      <c r="H130" s="157">
        <f t="shared" si="11"/>
        <v>7038.0000000000009</v>
      </c>
      <c r="I130" s="157">
        <f t="shared" si="11"/>
        <v>6938.7</v>
      </c>
      <c r="J130" s="157">
        <f t="shared" si="11"/>
        <v>15211.1</v>
      </c>
      <c r="K130" s="157">
        <f t="shared" si="11"/>
        <v>2393.6000000000004</v>
      </c>
      <c r="L130" s="157">
        <f t="shared" si="11"/>
        <v>4282</v>
      </c>
      <c r="M130" s="157">
        <f t="shared" si="11"/>
        <v>4743</v>
      </c>
      <c r="N130" s="157">
        <f t="shared" si="11"/>
        <v>4174</v>
      </c>
      <c r="O130" s="157">
        <f t="shared" si="11"/>
        <v>2813.9</v>
      </c>
      <c r="P130" s="157">
        <f t="shared" si="11"/>
        <v>2282.2000000000003</v>
      </c>
      <c r="Q130" s="157">
        <f t="shared" si="11"/>
        <v>12371.2</v>
      </c>
      <c r="R130" s="157">
        <f t="shared" ref="R130:AF130" si="12">+R132+R133+R177+R231+R239+R242+R248+R249+R246+R241+R247+R240</f>
        <v>8219.2999999999993</v>
      </c>
      <c r="S130" s="157">
        <f t="shared" si="12"/>
        <v>4633.1000000000013</v>
      </c>
      <c r="T130" s="157">
        <f t="shared" si="12"/>
        <v>4356.2</v>
      </c>
      <c r="U130" s="157">
        <f t="shared" si="12"/>
        <v>7419.9000000000005</v>
      </c>
      <c r="V130" s="157">
        <f t="shared" si="12"/>
        <v>2695.7999999999997</v>
      </c>
      <c r="W130" s="157">
        <f t="shared" si="12"/>
        <v>111448.50000000003</v>
      </c>
      <c r="X130" s="157">
        <f t="shared" si="12"/>
        <v>4961.6000000000004</v>
      </c>
      <c r="Y130" s="157">
        <f t="shared" si="12"/>
        <v>6543.5999999999995</v>
      </c>
      <c r="Z130" s="157">
        <f t="shared" si="12"/>
        <v>7617.1999999999989</v>
      </c>
      <c r="AA130" s="157">
        <f t="shared" si="12"/>
        <v>10284.200000000001</v>
      </c>
      <c r="AB130" s="157">
        <f t="shared" si="12"/>
        <v>3570.3</v>
      </c>
      <c r="AC130" s="157">
        <f t="shared" si="12"/>
        <v>6568.5000000000009</v>
      </c>
      <c r="AD130" s="157">
        <f t="shared" si="12"/>
        <v>6037.2000000000016</v>
      </c>
      <c r="AE130" s="157">
        <f t="shared" si="12"/>
        <v>3277.5999999999995</v>
      </c>
      <c r="AF130" s="157">
        <f t="shared" si="12"/>
        <v>7210.4999999999982</v>
      </c>
      <c r="AG130" s="124"/>
      <c r="AH130" s="124"/>
      <c r="AI130" s="124"/>
      <c r="AJ130" s="124"/>
      <c r="AK130" s="124"/>
      <c r="AL130" s="124"/>
      <c r="AM130" s="124"/>
      <c r="AN130" s="124"/>
      <c r="AO130" s="124"/>
      <c r="AP130" s="124"/>
      <c r="AQ130" s="124"/>
    </row>
    <row r="131" spans="1:43" x14ac:dyDescent="0.25">
      <c r="A131" s="141"/>
      <c r="B131" s="152"/>
      <c r="C131" s="153"/>
      <c r="D131" s="153"/>
      <c r="E131" s="153"/>
      <c r="F131" s="153"/>
      <c r="G131" s="153"/>
      <c r="H131" s="153"/>
      <c r="I131" s="153"/>
      <c r="J131" s="153"/>
      <c r="K131" s="153"/>
      <c r="L131" s="153"/>
      <c r="M131" s="153"/>
      <c r="N131" s="153"/>
      <c r="O131" s="153"/>
      <c r="P131" s="153"/>
      <c r="Q131" s="153"/>
      <c r="R131" s="153"/>
      <c r="S131" s="153"/>
      <c r="T131" s="153"/>
      <c r="U131" s="153"/>
      <c r="V131" s="153"/>
      <c r="W131" s="153"/>
      <c r="X131" s="153"/>
      <c r="Y131" s="153"/>
      <c r="Z131" s="153"/>
      <c r="AA131" s="153"/>
      <c r="AB131" s="153"/>
      <c r="AC131" s="153"/>
      <c r="AD131" s="153"/>
      <c r="AE131" s="153"/>
      <c r="AF131" s="153"/>
      <c r="AG131" s="124"/>
      <c r="AH131" s="124"/>
      <c r="AI131" s="124"/>
      <c r="AJ131" s="124"/>
      <c r="AK131" s="124"/>
      <c r="AL131" s="124"/>
      <c r="AM131" s="124"/>
      <c r="AN131" s="124"/>
      <c r="AO131" s="124"/>
      <c r="AP131" s="124"/>
      <c r="AQ131" s="124"/>
    </row>
    <row r="132" spans="1:43" x14ac:dyDescent="0.25">
      <c r="A132" s="141"/>
      <c r="B132" s="158" t="s">
        <v>200</v>
      </c>
      <c r="C132" s="159">
        <v>669.2</v>
      </c>
      <c r="D132" s="159">
        <v>526.5</v>
      </c>
      <c r="E132" s="159">
        <v>1551.3</v>
      </c>
      <c r="F132" s="159">
        <v>707</v>
      </c>
      <c r="G132" s="159">
        <v>1207.7</v>
      </c>
      <c r="H132" s="159">
        <v>907.1</v>
      </c>
      <c r="I132" s="159">
        <v>329.8</v>
      </c>
      <c r="J132" s="159">
        <v>0</v>
      </c>
      <c r="K132" s="159">
        <v>192.6</v>
      </c>
      <c r="L132" s="159">
        <v>431</v>
      </c>
      <c r="M132" s="159">
        <v>2860</v>
      </c>
      <c r="N132" s="159">
        <v>868</v>
      </c>
      <c r="O132" s="159">
        <v>422.4</v>
      </c>
      <c r="P132" s="159">
        <v>480.7</v>
      </c>
      <c r="Q132" s="159">
        <v>819.8</v>
      </c>
      <c r="R132" s="159">
        <v>565.4</v>
      </c>
      <c r="S132" s="159">
        <v>708.5</v>
      </c>
      <c r="T132" s="159">
        <v>593.9</v>
      </c>
      <c r="U132" s="159">
        <v>198.7</v>
      </c>
      <c r="V132" s="159">
        <v>0</v>
      </c>
      <c r="W132" s="159">
        <v>153.4</v>
      </c>
      <c r="X132" s="159">
        <v>1651.2</v>
      </c>
      <c r="Y132" s="159">
        <v>1657.4</v>
      </c>
      <c r="Z132" s="159">
        <v>1540.7</v>
      </c>
      <c r="AA132" s="159">
        <v>0</v>
      </c>
      <c r="AB132" s="159">
        <v>561.29999999999995</v>
      </c>
      <c r="AC132" s="159">
        <v>1397.2</v>
      </c>
      <c r="AD132" s="159">
        <v>537</v>
      </c>
      <c r="AE132" s="159">
        <v>242.1</v>
      </c>
      <c r="AF132" s="159">
        <v>2964.6</v>
      </c>
      <c r="AG132" s="124"/>
      <c r="AH132" s="124"/>
      <c r="AI132" s="124"/>
      <c r="AJ132" s="124"/>
      <c r="AK132" s="124"/>
      <c r="AL132" s="124"/>
      <c r="AM132" s="124"/>
      <c r="AN132" s="124"/>
      <c r="AO132" s="124"/>
      <c r="AP132" s="124"/>
      <c r="AQ132" s="124"/>
    </row>
    <row r="133" spans="1:43" x14ac:dyDescent="0.25">
      <c r="A133" s="141"/>
      <c r="B133" s="158" t="s">
        <v>72</v>
      </c>
      <c r="C133" s="159">
        <v>3538.1</v>
      </c>
      <c r="D133" s="159">
        <v>4922.3</v>
      </c>
      <c r="E133" s="159">
        <v>3089.5</v>
      </c>
      <c r="F133" s="159">
        <v>4969.2</v>
      </c>
      <c r="G133" s="159">
        <v>5352.7</v>
      </c>
      <c r="H133" s="159">
        <v>4537.5</v>
      </c>
      <c r="I133" s="159">
        <v>6206.1</v>
      </c>
      <c r="J133" s="159">
        <v>2135</v>
      </c>
      <c r="K133" s="159">
        <v>1892.3</v>
      </c>
      <c r="L133" s="159">
        <v>3635</v>
      </c>
      <c r="M133" s="159">
        <v>1672</v>
      </c>
      <c r="N133" s="172">
        <v>2982</v>
      </c>
      <c r="O133" s="172">
        <f>+SUM(O134:O176)</f>
        <v>2092.1999999999998</v>
      </c>
      <c r="P133" s="172">
        <f>+SUM(P134:P176)</f>
        <v>1035</v>
      </c>
      <c r="Q133" s="172">
        <f t="shared" ref="Q133:AF133" si="13">+SUM(Q134:Q176)</f>
        <v>7199.6000000000013</v>
      </c>
      <c r="R133" s="172">
        <f t="shared" si="13"/>
        <v>1644.2999999999997</v>
      </c>
      <c r="S133" s="172">
        <f t="shared" si="13"/>
        <v>3569.3000000000011</v>
      </c>
      <c r="T133" s="172">
        <f t="shared" si="13"/>
        <v>1781.1999999999998</v>
      </c>
      <c r="U133" s="172">
        <f t="shared" si="13"/>
        <v>6866.4</v>
      </c>
      <c r="V133" s="172">
        <f t="shared" si="13"/>
        <v>2471.6999999999998</v>
      </c>
      <c r="W133" s="172">
        <f t="shared" si="13"/>
        <v>5393.7999999999993</v>
      </c>
      <c r="X133" s="172">
        <f t="shared" si="13"/>
        <v>3102.9000000000005</v>
      </c>
      <c r="Y133" s="172">
        <f t="shared" si="13"/>
        <v>2728.1</v>
      </c>
      <c r="Z133" s="172">
        <f t="shared" si="13"/>
        <v>5333.9</v>
      </c>
      <c r="AA133" s="172">
        <f t="shared" si="13"/>
        <v>2403.1999999999994</v>
      </c>
      <c r="AB133" s="172">
        <f t="shared" si="13"/>
        <v>2390.6000000000004</v>
      </c>
      <c r="AC133" s="172">
        <f t="shared" si="13"/>
        <v>1874.6000000000001</v>
      </c>
      <c r="AD133" s="159">
        <f t="shared" si="13"/>
        <v>2365.6000000000004</v>
      </c>
      <c r="AE133" s="159">
        <f t="shared" si="13"/>
        <v>2789.8999999999996</v>
      </c>
      <c r="AF133" s="159">
        <f t="shared" si="13"/>
        <v>2102.6999999999998</v>
      </c>
      <c r="AG133" s="124"/>
      <c r="AH133" s="124"/>
      <c r="AI133" s="124"/>
      <c r="AJ133" s="124"/>
      <c r="AK133" s="124"/>
      <c r="AL133" s="124"/>
      <c r="AM133" s="124"/>
      <c r="AN133" s="124"/>
      <c r="AO133" s="124"/>
      <c r="AP133" s="124"/>
      <c r="AQ133" s="124"/>
    </row>
    <row r="134" spans="1:43" x14ac:dyDescent="0.25">
      <c r="A134" s="141"/>
      <c r="B134" s="206" t="s">
        <v>90</v>
      </c>
      <c r="C134" s="163">
        <v>1339</v>
      </c>
      <c r="D134" s="163">
        <v>2487.5</v>
      </c>
      <c r="E134" s="163">
        <v>1176.9000000000001</v>
      </c>
      <c r="F134" s="163">
        <v>2677.8</v>
      </c>
      <c r="G134" s="163">
        <v>2686.6</v>
      </c>
      <c r="H134" s="163">
        <v>2006.4</v>
      </c>
      <c r="I134" s="163">
        <v>3474.7</v>
      </c>
      <c r="J134" s="163">
        <v>260.3</v>
      </c>
      <c r="K134" s="163">
        <v>533.20000000000005</v>
      </c>
      <c r="L134" s="163">
        <v>2244</v>
      </c>
      <c r="M134" s="163">
        <v>441</v>
      </c>
      <c r="N134" s="163">
        <v>1035</v>
      </c>
      <c r="O134" s="163">
        <v>1914.5</v>
      </c>
      <c r="P134" s="163">
        <v>499.7</v>
      </c>
      <c r="Q134" s="163">
        <v>4310.3</v>
      </c>
      <c r="R134" s="163">
        <v>245.2</v>
      </c>
      <c r="S134" s="163">
        <v>493.2</v>
      </c>
      <c r="T134" s="163">
        <v>0</v>
      </c>
      <c r="U134" s="163">
        <v>144.19999999999999</v>
      </c>
      <c r="V134" s="163">
        <v>132.80000000000001</v>
      </c>
      <c r="W134" s="163">
        <v>0</v>
      </c>
      <c r="X134" s="163">
        <v>358.5</v>
      </c>
      <c r="Y134" s="163">
        <v>0</v>
      </c>
      <c r="Z134" s="163">
        <v>0</v>
      </c>
      <c r="AA134" s="163">
        <v>0</v>
      </c>
      <c r="AB134" s="163">
        <v>0</v>
      </c>
      <c r="AC134" s="163">
        <v>0</v>
      </c>
      <c r="AD134" s="163">
        <v>0</v>
      </c>
      <c r="AE134" s="163">
        <v>0</v>
      </c>
      <c r="AF134" s="163">
        <v>0</v>
      </c>
      <c r="AG134" s="124"/>
      <c r="AH134" s="124"/>
      <c r="AI134" s="124"/>
      <c r="AJ134" s="124"/>
      <c r="AK134" s="124"/>
      <c r="AL134" s="124"/>
      <c r="AM134" s="124"/>
      <c r="AN134" s="124"/>
      <c r="AO134" s="124"/>
      <c r="AP134" s="124"/>
      <c r="AQ134" s="124"/>
    </row>
    <row r="135" spans="1:43" x14ac:dyDescent="0.25">
      <c r="A135" s="141"/>
      <c r="B135" s="206" t="s">
        <v>337</v>
      </c>
      <c r="C135" s="163">
        <v>0</v>
      </c>
      <c r="D135" s="163">
        <v>0</v>
      </c>
      <c r="E135" s="163">
        <v>0</v>
      </c>
      <c r="F135" s="163">
        <v>0</v>
      </c>
      <c r="G135" s="163">
        <v>0</v>
      </c>
      <c r="H135" s="163">
        <v>0</v>
      </c>
      <c r="I135" s="163">
        <v>0</v>
      </c>
      <c r="J135" s="163">
        <v>0</v>
      </c>
      <c r="K135" s="163">
        <v>0</v>
      </c>
      <c r="L135" s="163">
        <v>0</v>
      </c>
      <c r="M135" s="163">
        <v>0</v>
      </c>
      <c r="N135" s="163">
        <v>0</v>
      </c>
      <c r="O135" s="163">
        <v>0</v>
      </c>
      <c r="P135" s="163">
        <v>0</v>
      </c>
      <c r="Q135" s="163">
        <v>0</v>
      </c>
      <c r="R135" s="163">
        <v>0</v>
      </c>
      <c r="S135" s="163">
        <v>0</v>
      </c>
      <c r="T135" s="163">
        <v>0</v>
      </c>
      <c r="U135" s="163">
        <v>0</v>
      </c>
      <c r="V135" s="163">
        <v>0</v>
      </c>
      <c r="W135" s="163">
        <v>0</v>
      </c>
      <c r="X135" s="163">
        <v>0</v>
      </c>
      <c r="Y135" s="163">
        <v>0</v>
      </c>
      <c r="Z135" s="163">
        <v>243.4</v>
      </c>
      <c r="AA135" s="163">
        <v>546</v>
      </c>
      <c r="AB135" s="163">
        <v>0</v>
      </c>
      <c r="AC135" s="163">
        <v>1045.4000000000001</v>
      </c>
      <c r="AD135" s="163">
        <v>684.4</v>
      </c>
      <c r="AE135" s="163">
        <v>621.29999999999995</v>
      </c>
      <c r="AF135" s="163">
        <v>1295.8</v>
      </c>
      <c r="AG135" s="124"/>
      <c r="AH135" s="124"/>
      <c r="AI135" s="124"/>
      <c r="AJ135" s="124"/>
      <c r="AK135" s="124"/>
      <c r="AL135" s="124"/>
      <c r="AM135" s="124"/>
      <c r="AN135" s="124"/>
      <c r="AO135" s="124"/>
      <c r="AP135" s="124"/>
      <c r="AQ135" s="124"/>
    </row>
    <row r="136" spans="1:43" x14ac:dyDescent="0.25">
      <c r="A136" s="141"/>
      <c r="B136" s="206" t="s">
        <v>75</v>
      </c>
      <c r="C136" s="163">
        <v>0</v>
      </c>
      <c r="D136" s="163">
        <v>194.9</v>
      </c>
      <c r="E136" s="163">
        <v>0</v>
      </c>
      <c r="F136" s="163">
        <v>0</v>
      </c>
      <c r="G136" s="163">
        <v>374.7</v>
      </c>
      <c r="H136" s="163">
        <v>0</v>
      </c>
      <c r="I136" s="163">
        <v>0</v>
      </c>
      <c r="J136" s="163">
        <v>35.799999999999997</v>
      </c>
      <c r="K136" s="163">
        <v>149.30000000000001</v>
      </c>
      <c r="L136" s="163">
        <v>0</v>
      </c>
      <c r="M136" s="163">
        <v>43</v>
      </c>
      <c r="N136" s="163">
        <v>250</v>
      </c>
      <c r="O136" s="163">
        <v>0</v>
      </c>
      <c r="P136" s="163">
        <v>283.10000000000002</v>
      </c>
      <c r="Q136" s="163">
        <v>1380.6</v>
      </c>
      <c r="R136" s="163">
        <v>299.3</v>
      </c>
      <c r="S136" s="163">
        <v>97.2</v>
      </c>
      <c r="T136" s="163">
        <v>1092.5</v>
      </c>
      <c r="U136" s="163">
        <v>2494.6999999999998</v>
      </c>
      <c r="V136" s="163">
        <v>1538.2</v>
      </c>
      <c r="W136" s="163">
        <v>2407.1</v>
      </c>
      <c r="X136" s="163">
        <v>1820.8</v>
      </c>
      <c r="Y136" s="163">
        <v>2637.7</v>
      </c>
      <c r="Z136" s="163">
        <v>4792.6000000000004</v>
      </c>
      <c r="AA136" s="163">
        <v>1680.1</v>
      </c>
      <c r="AB136" s="163">
        <v>2389.8000000000002</v>
      </c>
      <c r="AC136" s="163">
        <v>563.70000000000005</v>
      </c>
      <c r="AD136" s="163">
        <v>516.5</v>
      </c>
      <c r="AE136" s="163">
        <v>2168.1</v>
      </c>
      <c r="AF136" s="163">
        <v>804.2</v>
      </c>
      <c r="AG136" s="124"/>
      <c r="AH136" s="124"/>
      <c r="AI136" s="124"/>
      <c r="AJ136" s="124"/>
      <c r="AK136" s="124"/>
      <c r="AL136" s="124"/>
      <c r="AM136" s="124"/>
      <c r="AN136" s="124"/>
      <c r="AO136" s="124"/>
      <c r="AP136" s="124"/>
      <c r="AQ136" s="124"/>
    </row>
    <row r="137" spans="1:43" x14ac:dyDescent="0.25">
      <c r="A137" s="141"/>
      <c r="B137" s="206" t="s">
        <v>56</v>
      </c>
      <c r="C137" s="163">
        <v>2010.7</v>
      </c>
      <c r="D137" s="163">
        <v>2201.4</v>
      </c>
      <c r="E137" s="163">
        <v>1675.8</v>
      </c>
      <c r="F137" s="163">
        <v>2281.6999999999998</v>
      </c>
      <c r="G137" s="163">
        <v>2203.6</v>
      </c>
      <c r="H137" s="163">
        <v>1825.5</v>
      </c>
      <c r="I137" s="163">
        <v>2704.6</v>
      </c>
      <c r="J137" s="163">
        <v>1348.4</v>
      </c>
      <c r="K137" s="163">
        <v>1136.2</v>
      </c>
      <c r="L137" s="163">
        <v>1144</v>
      </c>
      <c r="M137" s="163">
        <v>1054</v>
      </c>
      <c r="N137" s="163">
        <v>667</v>
      </c>
      <c r="O137" s="163">
        <v>38.200000000000003</v>
      </c>
      <c r="P137" s="163">
        <v>57.6</v>
      </c>
      <c r="Q137" s="163">
        <v>0.3</v>
      </c>
      <c r="R137" s="163">
        <v>89.3</v>
      </c>
      <c r="S137" s="163">
        <v>2191.5</v>
      </c>
      <c r="T137" s="163">
        <v>0</v>
      </c>
      <c r="U137" s="163">
        <v>3692</v>
      </c>
      <c r="V137" s="163">
        <v>0</v>
      </c>
      <c r="W137" s="163">
        <v>2692.6</v>
      </c>
      <c r="X137" s="163">
        <v>90.8</v>
      </c>
      <c r="Y137" s="163">
        <v>1.2</v>
      </c>
      <c r="Z137" s="163">
        <v>0.2</v>
      </c>
      <c r="AA137" s="163">
        <v>0.2</v>
      </c>
      <c r="AB137" s="163">
        <v>0.8</v>
      </c>
      <c r="AC137" s="163">
        <v>0.1</v>
      </c>
      <c r="AD137" s="163">
        <v>0.2</v>
      </c>
      <c r="AE137" s="163">
        <v>0.5</v>
      </c>
      <c r="AF137" s="163">
        <v>0</v>
      </c>
      <c r="AG137" s="124"/>
      <c r="AH137" s="124"/>
      <c r="AI137" s="124"/>
      <c r="AJ137" s="124"/>
      <c r="AK137" s="124"/>
      <c r="AL137" s="124"/>
      <c r="AM137" s="124"/>
      <c r="AN137" s="124"/>
      <c r="AO137" s="124"/>
      <c r="AP137" s="124"/>
      <c r="AQ137" s="124"/>
    </row>
    <row r="138" spans="1:43" x14ac:dyDescent="0.25">
      <c r="A138" s="141"/>
      <c r="B138" s="206" t="s">
        <v>161</v>
      </c>
      <c r="C138" s="208">
        <v>0</v>
      </c>
      <c r="D138" s="208">
        <v>0</v>
      </c>
      <c r="E138" s="208">
        <v>0</v>
      </c>
      <c r="F138" s="208">
        <v>0</v>
      </c>
      <c r="G138" s="208">
        <v>0</v>
      </c>
      <c r="H138" s="208">
        <v>500</v>
      </c>
      <c r="I138" s="163">
        <v>0</v>
      </c>
      <c r="J138" s="163">
        <v>0</v>
      </c>
      <c r="K138" s="163">
        <v>0</v>
      </c>
      <c r="L138" s="163">
        <v>76</v>
      </c>
      <c r="M138" s="163">
        <v>38</v>
      </c>
      <c r="N138" s="163">
        <v>149</v>
      </c>
      <c r="O138" s="163">
        <v>122.8</v>
      </c>
      <c r="P138" s="163">
        <v>60.5</v>
      </c>
      <c r="Q138" s="163">
        <v>471.6</v>
      </c>
      <c r="R138" s="163">
        <v>0</v>
      </c>
      <c r="S138" s="163">
        <v>0</v>
      </c>
      <c r="T138" s="163">
        <v>0</v>
      </c>
      <c r="U138" s="163">
        <v>414.7</v>
      </c>
      <c r="V138" s="163">
        <v>0</v>
      </c>
      <c r="W138" s="163">
        <v>2.4</v>
      </c>
      <c r="X138" s="163">
        <v>30</v>
      </c>
      <c r="Y138" s="163">
        <v>0</v>
      </c>
      <c r="Z138" s="163">
        <v>0</v>
      </c>
      <c r="AA138" s="163">
        <v>65.5</v>
      </c>
      <c r="AB138" s="163">
        <v>0</v>
      </c>
      <c r="AC138" s="163">
        <v>0</v>
      </c>
      <c r="AD138" s="163">
        <v>64.099999999999994</v>
      </c>
      <c r="AE138" s="163">
        <v>0</v>
      </c>
      <c r="AF138" s="163">
        <v>0</v>
      </c>
      <c r="AG138" s="124"/>
      <c r="AH138" s="124"/>
      <c r="AI138" s="124"/>
      <c r="AJ138" s="124"/>
      <c r="AK138" s="124"/>
      <c r="AL138" s="124"/>
      <c r="AM138" s="124"/>
      <c r="AN138" s="124"/>
      <c r="AO138" s="124"/>
      <c r="AP138" s="124"/>
      <c r="AQ138" s="124"/>
    </row>
    <row r="139" spans="1:43" x14ac:dyDescent="0.25">
      <c r="A139" s="141"/>
      <c r="B139" s="206" t="s">
        <v>184</v>
      </c>
      <c r="C139" s="208">
        <v>0</v>
      </c>
      <c r="D139" s="208">
        <v>0</v>
      </c>
      <c r="E139" s="208">
        <v>0</v>
      </c>
      <c r="F139" s="208">
        <v>0</v>
      </c>
      <c r="G139" s="208">
        <v>0</v>
      </c>
      <c r="H139" s="208">
        <v>0</v>
      </c>
      <c r="I139" s="163">
        <v>0</v>
      </c>
      <c r="J139" s="163">
        <v>0</v>
      </c>
      <c r="K139" s="163">
        <v>0</v>
      </c>
      <c r="L139" s="163">
        <v>0</v>
      </c>
      <c r="M139" s="163">
        <v>0</v>
      </c>
      <c r="N139" s="163">
        <v>0</v>
      </c>
      <c r="O139" s="163">
        <v>0</v>
      </c>
      <c r="P139" s="163">
        <v>0</v>
      </c>
      <c r="Q139" s="163">
        <v>0</v>
      </c>
      <c r="R139" s="163">
        <v>0</v>
      </c>
      <c r="S139" s="163">
        <v>58.4</v>
      </c>
      <c r="T139" s="163">
        <v>0</v>
      </c>
      <c r="U139" s="163">
        <v>0</v>
      </c>
      <c r="V139" s="163">
        <v>0</v>
      </c>
      <c r="W139" s="163">
        <v>0</v>
      </c>
      <c r="X139" s="163">
        <v>0</v>
      </c>
      <c r="Y139" s="163">
        <v>0</v>
      </c>
      <c r="Z139" s="163">
        <v>0</v>
      </c>
      <c r="AA139" s="163">
        <v>3</v>
      </c>
      <c r="AB139" s="163">
        <v>0</v>
      </c>
      <c r="AC139" s="163">
        <v>0</v>
      </c>
      <c r="AD139" s="163">
        <v>48.6</v>
      </c>
      <c r="AE139" s="163">
        <v>0</v>
      </c>
      <c r="AF139" s="163">
        <v>0</v>
      </c>
      <c r="AG139" s="124"/>
      <c r="AH139" s="124"/>
      <c r="AI139" s="124"/>
      <c r="AJ139" s="124"/>
      <c r="AK139" s="124"/>
      <c r="AL139" s="124"/>
      <c r="AM139" s="124"/>
      <c r="AN139" s="124"/>
      <c r="AO139" s="124"/>
      <c r="AP139" s="124"/>
      <c r="AQ139" s="124"/>
    </row>
    <row r="140" spans="1:43" x14ac:dyDescent="0.25">
      <c r="A140" s="141"/>
      <c r="B140" s="206" t="s">
        <v>243</v>
      </c>
      <c r="C140" s="163">
        <v>0</v>
      </c>
      <c r="D140" s="163">
        <v>0</v>
      </c>
      <c r="E140" s="163">
        <v>0</v>
      </c>
      <c r="F140" s="163">
        <v>0</v>
      </c>
      <c r="G140" s="163">
        <v>0</v>
      </c>
      <c r="H140" s="163">
        <v>0</v>
      </c>
      <c r="I140" s="163">
        <v>0</v>
      </c>
      <c r="J140" s="163">
        <v>0</v>
      </c>
      <c r="K140" s="163">
        <v>0</v>
      </c>
      <c r="L140" s="163">
        <v>0</v>
      </c>
      <c r="M140" s="163">
        <v>0</v>
      </c>
      <c r="N140" s="163">
        <v>0</v>
      </c>
      <c r="O140" s="163">
        <v>0</v>
      </c>
      <c r="P140" s="163">
        <v>0</v>
      </c>
      <c r="Q140" s="163">
        <v>0</v>
      </c>
      <c r="R140" s="163">
        <v>0</v>
      </c>
      <c r="S140" s="163">
        <v>0</v>
      </c>
      <c r="T140" s="163">
        <v>0</v>
      </c>
      <c r="U140" s="163">
        <v>0</v>
      </c>
      <c r="V140" s="163">
        <v>0</v>
      </c>
      <c r="W140" s="163">
        <v>0</v>
      </c>
      <c r="X140" s="163">
        <v>0</v>
      </c>
      <c r="Y140" s="163">
        <v>0</v>
      </c>
      <c r="Z140" s="163">
        <v>0</v>
      </c>
      <c r="AA140" s="163">
        <v>0.9</v>
      </c>
      <c r="AB140" s="163">
        <v>0</v>
      </c>
      <c r="AC140" s="163">
        <v>0</v>
      </c>
      <c r="AD140" s="163">
        <v>15</v>
      </c>
      <c r="AE140" s="163">
        <v>0</v>
      </c>
      <c r="AF140" s="163">
        <v>0</v>
      </c>
      <c r="AG140" s="124"/>
      <c r="AH140" s="124"/>
      <c r="AI140" s="124"/>
      <c r="AJ140" s="124"/>
      <c r="AK140" s="124"/>
      <c r="AL140" s="124"/>
      <c r="AM140" s="124"/>
      <c r="AN140" s="124"/>
      <c r="AO140" s="124"/>
      <c r="AP140" s="124"/>
      <c r="AQ140" s="124"/>
    </row>
    <row r="141" spans="1:43" x14ac:dyDescent="0.25">
      <c r="A141" s="141"/>
      <c r="B141" s="206" t="s">
        <v>73</v>
      </c>
      <c r="C141" s="163">
        <v>158.69999999999999</v>
      </c>
      <c r="D141" s="208">
        <v>0</v>
      </c>
      <c r="E141" s="208">
        <v>128.19999999999999</v>
      </c>
      <c r="F141" s="208">
        <v>0</v>
      </c>
      <c r="G141" s="208">
        <v>68.2</v>
      </c>
      <c r="H141" s="208">
        <v>200.6</v>
      </c>
      <c r="I141" s="163">
        <v>0</v>
      </c>
      <c r="J141" s="163">
        <v>455.9</v>
      </c>
      <c r="K141" s="163">
        <v>0</v>
      </c>
      <c r="L141" s="163">
        <v>162</v>
      </c>
      <c r="M141" s="163">
        <v>0</v>
      </c>
      <c r="N141" s="163">
        <v>830</v>
      </c>
      <c r="O141" s="163">
        <v>0</v>
      </c>
      <c r="P141" s="163">
        <v>0</v>
      </c>
      <c r="Q141" s="163">
        <v>0</v>
      </c>
      <c r="R141" s="163">
        <v>0</v>
      </c>
      <c r="S141" s="163">
        <v>0</v>
      </c>
      <c r="T141" s="163">
        <v>0</v>
      </c>
      <c r="U141" s="163">
        <v>0</v>
      </c>
      <c r="V141" s="163">
        <v>0</v>
      </c>
      <c r="W141" s="163">
        <v>0</v>
      </c>
      <c r="X141" s="163">
        <v>0</v>
      </c>
      <c r="Y141" s="163">
        <v>0</v>
      </c>
      <c r="Z141" s="163">
        <v>0</v>
      </c>
      <c r="AA141" s="163">
        <v>0</v>
      </c>
      <c r="AB141" s="163">
        <v>0</v>
      </c>
      <c r="AC141" s="163">
        <v>0</v>
      </c>
      <c r="AD141" s="163">
        <v>0</v>
      </c>
      <c r="AE141" s="163">
        <v>0</v>
      </c>
      <c r="AF141" s="163">
        <v>0</v>
      </c>
      <c r="AG141" s="124"/>
      <c r="AH141" s="124"/>
      <c r="AI141" s="124"/>
      <c r="AJ141" s="124"/>
      <c r="AK141" s="124"/>
      <c r="AL141" s="124"/>
      <c r="AM141" s="124"/>
      <c r="AN141" s="124"/>
      <c r="AO141" s="124"/>
      <c r="AP141" s="124"/>
      <c r="AQ141" s="124"/>
    </row>
    <row r="142" spans="1:43" x14ac:dyDescent="0.25">
      <c r="A142" s="141"/>
      <c r="B142" s="206" t="s">
        <v>185</v>
      </c>
      <c r="C142" s="163">
        <v>0</v>
      </c>
      <c r="D142" s="208">
        <v>0</v>
      </c>
      <c r="E142" s="208">
        <v>0</v>
      </c>
      <c r="F142" s="208">
        <v>0</v>
      </c>
      <c r="G142" s="208">
        <v>0</v>
      </c>
      <c r="H142" s="208">
        <v>0</v>
      </c>
      <c r="I142" s="163">
        <v>0</v>
      </c>
      <c r="J142" s="163">
        <v>0</v>
      </c>
      <c r="K142" s="163">
        <v>0</v>
      </c>
      <c r="L142" s="163">
        <v>0</v>
      </c>
      <c r="M142" s="163">
        <v>0</v>
      </c>
      <c r="N142" s="163">
        <v>0</v>
      </c>
      <c r="O142" s="163">
        <v>0</v>
      </c>
      <c r="P142" s="163">
        <v>0</v>
      </c>
      <c r="Q142" s="163">
        <v>0</v>
      </c>
      <c r="R142" s="163">
        <v>0</v>
      </c>
      <c r="S142" s="163">
        <v>1.3</v>
      </c>
      <c r="T142" s="163">
        <v>0</v>
      </c>
      <c r="U142" s="163">
        <v>0</v>
      </c>
      <c r="V142" s="163">
        <v>0</v>
      </c>
      <c r="W142" s="163">
        <v>0</v>
      </c>
      <c r="X142" s="163">
        <v>0</v>
      </c>
      <c r="Y142" s="163">
        <v>0</v>
      </c>
      <c r="Z142" s="163">
        <v>0</v>
      </c>
      <c r="AA142" s="163">
        <v>0.1</v>
      </c>
      <c r="AB142" s="163">
        <v>0</v>
      </c>
      <c r="AC142" s="163">
        <v>0</v>
      </c>
      <c r="AD142" s="163">
        <v>1.1000000000000001</v>
      </c>
      <c r="AE142" s="163">
        <v>0</v>
      </c>
      <c r="AF142" s="163">
        <v>0</v>
      </c>
      <c r="AG142" s="124"/>
      <c r="AH142" s="124"/>
      <c r="AI142" s="124"/>
      <c r="AJ142" s="124"/>
      <c r="AK142" s="124"/>
      <c r="AL142" s="124"/>
      <c r="AM142" s="124"/>
      <c r="AN142" s="124"/>
      <c r="AO142" s="124"/>
      <c r="AP142" s="124"/>
      <c r="AQ142" s="124"/>
    </row>
    <row r="143" spans="1:43" x14ac:dyDescent="0.25">
      <c r="A143" s="141"/>
      <c r="B143" s="206" t="s">
        <v>91</v>
      </c>
      <c r="C143" s="163">
        <v>3.3</v>
      </c>
      <c r="D143" s="163">
        <v>4.8</v>
      </c>
      <c r="E143" s="163">
        <v>3.2</v>
      </c>
      <c r="F143" s="163">
        <v>2.9</v>
      </c>
      <c r="G143" s="163">
        <v>5.2</v>
      </c>
      <c r="H143" s="163">
        <v>5</v>
      </c>
      <c r="I143" s="163">
        <v>3.2</v>
      </c>
      <c r="J143" s="163">
        <v>4.0999999999999996</v>
      </c>
      <c r="K143" s="163">
        <v>4</v>
      </c>
      <c r="L143" s="163">
        <v>4</v>
      </c>
      <c r="M143" s="163">
        <v>4</v>
      </c>
      <c r="N143" s="163">
        <v>4</v>
      </c>
      <c r="O143" s="163">
        <v>0</v>
      </c>
      <c r="P143" s="163">
        <v>0</v>
      </c>
      <c r="Q143" s="163">
        <v>6.1</v>
      </c>
      <c r="R143" s="163">
        <v>2.6</v>
      </c>
      <c r="S143" s="163">
        <v>4.8</v>
      </c>
      <c r="T143" s="163">
        <v>3.6</v>
      </c>
      <c r="U143" s="163">
        <v>0</v>
      </c>
      <c r="V143" s="163">
        <v>0</v>
      </c>
      <c r="W143" s="163">
        <v>174.3</v>
      </c>
      <c r="X143" s="163">
        <v>1.8</v>
      </c>
      <c r="Y143" s="163">
        <v>0</v>
      </c>
      <c r="Z143" s="163">
        <v>0</v>
      </c>
      <c r="AA143" s="163">
        <v>2.2000000000000002</v>
      </c>
      <c r="AB143" s="163">
        <v>0</v>
      </c>
      <c r="AC143" s="163">
        <v>0</v>
      </c>
      <c r="AD143" s="163">
        <v>2.4</v>
      </c>
      <c r="AE143" s="163">
        <v>0</v>
      </c>
      <c r="AF143" s="163">
        <v>2.7</v>
      </c>
      <c r="AG143" s="124"/>
      <c r="AH143" s="124"/>
      <c r="AI143" s="124"/>
      <c r="AJ143" s="124"/>
      <c r="AK143" s="124"/>
      <c r="AL143" s="124"/>
      <c r="AM143" s="124"/>
      <c r="AN143" s="124"/>
      <c r="AO143" s="124"/>
      <c r="AP143" s="124"/>
      <c r="AQ143" s="124"/>
    </row>
    <row r="144" spans="1:43" x14ac:dyDescent="0.25">
      <c r="A144" s="141"/>
      <c r="B144" s="206" t="s">
        <v>186</v>
      </c>
      <c r="C144" s="163">
        <v>0</v>
      </c>
      <c r="D144" s="163">
        <v>0</v>
      </c>
      <c r="E144" s="163">
        <v>0</v>
      </c>
      <c r="F144" s="163">
        <v>0</v>
      </c>
      <c r="G144" s="163">
        <v>0</v>
      </c>
      <c r="H144" s="163">
        <v>0</v>
      </c>
      <c r="I144" s="163">
        <v>0</v>
      </c>
      <c r="J144" s="163">
        <v>0</v>
      </c>
      <c r="K144" s="163">
        <v>0</v>
      </c>
      <c r="L144" s="163">
        <v>0</v>
      </c>
      <c r="M144" s="163">
        <v>0</v>
      </c>
      <c r="N144" s="163">
        <v>0</v>
      </c>
      <c r="O144" s="163">
        <v>0</v>
      </c>
      <c r="P144" s="163">
        <v>0</v>
      </c>
      <c r="Q144" s="163">
        <v>0</v>
      </c>
      <c r="R144" s="163">
        <v>7</v>
      </c>
      <c r="S144" s="163">
        <v>0</v>
      </c>
      <c r="T144" s="163">
        <v>0</v>
      </c>
      <c r="U144" s="163">
        <v>0</v>
      </c>
      <c r="V144" s="163">
        <v>0</v>
      </c>
      <c r="W144" s="163">
        <v>0</v>
      </c>
      <c r="X144" s="163">
        <v>0</v>
      </c>
      <c r="Y144" s="163">
        <v>1.3</v>
      </c>
      <c r="Z144" s="163">
        <v>4.8</v>
      </c>
      <c r="AA144" s="163">
        <v>1</v>
      </c>
      <c r="AB144" s="163">
        <v>0</v>
      </c>
      <c r="AC144" s="163">
        <v>0</v>
      </c>
      <c r="AD144" s="163">
        <v>0</v>
      </c>
      <c r="AE144" s="163">
        <v>0</v>
      </c>
      <c r="AF144" s="163">
        <v>0</v>
      </c>
      <c r="AG144" s="124"/>
      <c r="AH144" s="124"/>
      <c r="AI144" s="124"/>
      <c r="AJ144" s="124"/>
      <c r="AK144" s="124"/>
      <c r="AL144" s="124"/>
      <c r="AM144" s="124"/>
      <c r="AN144" s="124"/>
      <c r="AO144" s="124"/>
      <c r="AP144" s="124"/>
      <c r="AQ144" s="124"/>
    </row>
    <row r="145" spans="1:43" x14ac:dyDescent="0.25">
      <c r="A145" s="141"/>
      <c r="B145" s="206" t="s">
        <v>187</v>
      </c>
      <c r="C145" s="163">
        <v>0</v>
      </c>
      <c r="D145" s="163">
        <v>0</v>
      </c>
      <c r="E145" s="163">
        <v>0</v>
      </c>
      <c r="F145" s="163">
        <v>0</v>
      </c>
      <c r="G145" s="163">
        <v>0</v>
      </c>
      <c r="H145" s="163">
        <v>0</v>
      </c>
      <c r="I145" s="163">
        <v>0</v>
      </c>
      <c r="J145" s="163">
        <v>0</v>
      </c>
      <c r="K145" s="163">
        <v>0</v>
      </c>
      <c r="L145" s="163">
        <v>0</v>
      </c>
      <c r="M145" s="163">
        <v>0</v>
      </c>
      <c r="N145" s="163">
        <v>0</v>
      </c>
      <c r="O145" s="163">
        <v>0</v>
      </c>
      <c r="P145" s="163">
        <v>0</v>
      </c>
      <c r="Q145" s="163">
        <v>0</v>
      </c>
      <c r="R145" s="163">
        <v>116.5</v>
      </c>
      <c r="S145" s="163">
        <v>0</v>
      </c>
      <c r="T145" s="163">
        <v>0</v>
      </c>
      <c r="U145" s="163">
        <v>0</v>
      </c>
      <c r="V145" s="163">
        <v>0</v>
      </c>
      <c r="W145" s="163">
        <v>0</v>
      </c>
      <c r="X145" s="163">
        <v>0</v>
      </c>
      <c r="Y145" s="163">
        <v>0</v>
      </c>
      <c r="Z145" s="163">
        <v>0</v>
      </c>
      <c r="AA145" s="163">
        <v>6.4</v>
      </c>
      <c r="AB145" s="163">
        <v>0</v>
      </c>
      <c r="AC145" s="163">
        <v>0</v>
      </c>
      <c r="AD145" s="163">
        <v>37.299999999999997</v>
      </c>
      <c r="AE145" s="163">
        <v>0</v>
      </c>
      <c r="AF145" s="163">
        <v>0</v>
      </c>
      <c r="AG145" s="124"/>
      <c r="AH145" s="124"/>
      <c r="AI145" s="124"/>
      <c r="AJ145" s="124"/>
      <c r="AK145" s="124"/>
      <c r="AL145" s="124"/>
      <c r="AM145" s="124"/>
      <c r="AN145" s="124"/>
      <c r="AO145" s="124"/>
      <c r="AP145" s="124"/>
      <c r="AQ145" s="124"/>
    </row>
    <row r="146" spans="1:43" x14ac:dyDescent="0.25">
      <c r="A146" s="141"/>
      <c r="B146" s="206" t="s">
        <v>330</v>
      </c>
      <c r="C146" s="163">
        <v>0</v>
      </c>
      <c r="D146" s="163">
        <v>0</v>
      </c>
      <c r="E146" s="163">
        <v>0</v>
      </c>
      <c r="F146" s="163">
        <v>0</v>
      </c>
      <c r="G146" s="163">
        <v>0</v>
      </c>
      <c r="H146" s="163">
        <v>0</v>
      </c>
      <c r="I146" s="163">
        <v>0</v>
      </c>
      <c r="J146" s="163">
        <v>0</v>
      </c>
      <c r="K146" s="163">
        <v>0</v>
      </c>
      <c r="L146" s="163">
        <v>0</v>
      </c>
      <c r="M146" s="163">
        <v>0</v>
      </c>
      <c r="N146" s="163">
        <v>0</v>
      </c>
      <c r="O146" s="163">
        <v>0</v>
      </c>
      <c r="P146" s="163">
        <v>0</v>
      </c>
      <c r="Q146" s="163">
        <v>0</v>
      </c>
      <c r="R146" s="163">
        <v>0</v>
      </c>
      <c r="S146" s="163">
        <v>0</v>
      </c>
      <c r="T146" s="163">
        <v>0</v>
      </c>
      <c r="U146" s="163">
        <v>0</v>
      </c>
      <c r="V146" s="163">
        <v>0</v>
      </c>
      <c r="W146" s="163">
        <v>0</v>
      </c>
      <c r="X146" s="163">
        <v>0</v>
      </c>
      <c r="Y146" s="163">
        <v>0</v>
      </c>
      <c r="Z146" s="163">
        <v>0</v>
      </c>
      <c r="AA146" s="163">
        <v>0.6</v>
      </c>
      <c r="AB146" s="163">
        <v>0</v>
      </c>
      <c r="AC146" s="163">
        <v>0</v>
      </c>
      <c r="AD146" s="163">
        <v>0.1</v>
      </c>
      <c r="AE146" s="163">
        <v>0</v>
      </c>
      <c r="AF146" s="163">
        <v>0</v>
      </c>
      <c r="AG146" s="124"/>
      <c r="AH146" s="124"/>
      <c r="AI146" s="124"/>
      <c r="AJ146" s="124"/>
      <c r="AK146" s="124"/>
      <c r="AL146" s="124"/>
      <c r="AM146" s="124"/>
      <c r="AN146" s="124"/>
      <c r="AO146" s="124"/>
      <c r="AP146" s="124"/>
      <c r="AQ146" s="124"/>
    </row>
    <row r="147" spans="1:43" x14ac:dyDescent="0.25">
      <c r="A147" s="141"/>
      <c r="B147" s="206" t="s">
        <v>331</v>
      </c>
      <c r="C147" s="163">
        <v>0</v>
      </c>
      <c r="D147" s="163">
        <v>0</v>
      </c>
      <c r="E147" s="163">
        <v>0</v>
      </c>
      <c r="F147" s="163">
        <v>0</v>
      </c>
      <c r="G147" s="163">
        <v>0</v>
      </c>
      <c r="H147" s="163">
        <v>0</v>
      </c>
      <c r="I147" s="163">
        <v>0</v>
      </c>
      <c r="J147" s="163">
        <v>0</v>
      </c>
      <c r="K147" s="163">
        <v>0</v>
      </c>
      <c r="L147" s="163">
        <v>0</v>
      </c>
      <c r="M147" s="163">
        <v>0</v>
      </c>
      <c r="N147" s="163">
        <v>0</v>
      </c>
      <c r="O147" s="163">
        <v>0</v>
      </c>
      <c r="P147" s="163">
        <v>0</v>
      </c>
      <c r="Q147" s="163">
        <v>0</v>
      </c>
      <c r="R147" s="163">
        <v>0</v>
      </c>
      <c r="S147" s="163">
        <v>0</v>
      </c>
      <c r="T147" s="163">
        <v>0</v>
      </c>
      <c r="U147" s="163">
        <v>0</v>
      </c>
      <c r="V147" s="163">
        <v>0</v>
      </c>
      <c r="W147" s="163">
        <v>0</v>
      </c>
      <c r="X147" s="163">
        <v>0</v>
      </c>
      <c r="Y147" s="163">
        <v>0</v>
      </c>
      <c r="Z147" s="163">
        <v>0</v>
      </c>
      <c r="AA147" s="163">
        <v>0.1</v>
      </c>
      <c r="AB147" s="163">
        <v>0</v>
      </c>
      <c r="AC147" s="163">
        <v>0</v>
      </c>
      <c r="AD147" s="163">
        <v>0</v>
      </c>
      <c r="AE147" s="163">
        <v>0</v>
      </c>
      <c r="AF147" s="163">
        <v>0</v>
      </c>
      <c r="AG147" s="124"/>
      <c r="AH147" s="124"/>
      <c r="AI147" s="124"/>
      <c r="AJ147" s="124"/>
      <c r="AK147" s="124"/>
      <c r="AL147" s="124"/>
      <c r="AM147" s="124"/>
      <c r="AN147" s="124"/>
      <c r="AO147" s="124"/>
      <c r="AP147" s="124"/>
      <c r="AQ147" s="124"/>
    </row>
    <row r="148" spans="1:43" x14ac:dyDescent="0.25">
      <c r="A148" s="141"/>
      <c r="B148" s="206" t="s">
        <v>244</v>
      </c>
      <c r="C148" s="163">
        <v>0</v>
      </c>
      <c r="D148" s="163">
        <v>0</v>
      </c>
      <c r="E148" s="163">
        <v>0</v>
      </c>
      <c r="F148" s="163">
        <v>0</v>
      </c>
      <c r="G148" s="163">
        <v>0</v>
      </c>
      <c r="H148" s="163">
        <v>0</v>
      </c>
      <c r="I148" s="163">
        <v>0</v>
      </c>
      <c r="J148" s="163">
        <v>0</v>
      </c>
      <c r="K148" s="163">
        <v>0</v>
      </c>
      <c r="L148" s="163">
        <v>0</v>
      </c>
      <c r="M148" s="163">
        <v>0</v>
      </c>
      <c r="N148" s="163">
        <v>0</v>
      </c>
      <c r="O148" s="163">
        <v>0</v>
      </c>
      <c r="P148" s="163">
        <v>0</v>
      </c>
      <c r="Q148" s="163">
        <v>0</v>
      </c>
      <c r="R148" s="163">
        <v>0</v>
      </c>
      <c r="S148" s="163">
        <v>0</v>
      </c>
      <c r="T148" s="163">
        <v>0</v>
      </c>
      <c r="U148" s="163">
        <v>0</v>
      </c>
      <c r="V148" s="163">
        <v>0</v>
      </c>
      <c r="W148" s="163">
        <v>0</v>
      </c>
      <c r="X148" s="163">
        <v>0</v>
      </c>
      <c r="Y148" s="163">
        <v>0</v>
      </c>
      <c r="Z148" s="163">
        <v>0</v>
      </c>
      <c r="AA148" s="163">
        <v>0.1</v>
      </c>
      <c r="AB148" s="163">
        <v>0</v>
      </c>
      <c r="AC148" s="163">
        <v>0</v>
      </c>
      <c r="AD148" s="163">
        <v>0.3</v>
      </c>
      <c r="AE148" s="163">
        <v>0</v>
      </c>
      <c r="AF148" s="163">
        <v>0</v>
      </c>
      <c r="AG148" s="124"/>
      <c r="AH148" s="124"/>
      <c r="AI148" s="124"/>
      <c r="AJ148" s="124"/>
      <c r="AK148" s="124"/>
      <c r="AL148" s="124"/>
      <c r="AM148" s="124"/>
      <c r="AN148" s="124"/>
      <c r="AO148" s="124"/>
      <c r="AP148" s="124"/>
      <c r="AQ148" s="124"/>
    </row>
    <row r="149" spans="1:43" x14ac:dyDescent="0.25">
      <c r="A149" s="141"/>
      <c r="B149" s="206" t="s">
        <v>245</v>
      </c>
      <c r="C149" s="163">
        <v>0</v>
      </c>
      <c r="D149" s="163">
        <v>0</v>
      </c>
      <c r="E149" s="163">
        <v>0</v>
      </c>
      <c r="F149" s="163">
        <v>0</v>
      </c>
      <c r="G149" s="163">
        <v>0</v>
      </c>
      <c r="H149" s="163">
        <v>0</v>
      </c>
      <c r="I149" s="163">
        <v>0</v>
      </c>
      <c r="J149" s="163">
        <v>0</v>
      </c>
      <c r="K149" s="163">
        <v>0</v>
      </c>
      <c r="L149" s="163">
        <v>0</v>
      </c>
      <c r="M149" s="163">
        <v>0</v>
      </c>
      <c r="N149" s="163">
        <v>0</v>
      </c>
      <c r="O149" s="163">
        <v>0</v>
      </c>
      <c r="P149" s="163">
        <v>0</v>
      </c>
      <c r="Q149" s="163">
        <v>0</v>
      </c>
      <c r="R149" s="163">
        <v>0</v>
      </c>
      <c r="S149" s="163">
        <v>0</v>
      </c>
      <c r="T149" s="163">
        <v>0</v>
      </c>
      <c r="U149" s="163">
        <v>0</v>
      </c>
      <c r="V149" s="163">
        <v>0</v>
      </c>
      <c r="W149" s="163">
        <v>0</v>
      </c>
      <c r="X149" s="163">
        <v>0</v>
      </c>
      <c r="Y149" s="163">
        <v>0</v>
      </c>
      <c r="Z149" s="163">
        <v>0</v>
      </c>
      <c r="AA149" s="163">
        <v>0.3</v>
      </c>
      <c r="AB149" s="163">
        <v>0</v>
      </c>
      <c r="AC149" s="163">
        <v>0</v>
      </c>
      <c r="AD149" s="163">
        <v>0</v>
      </c>
      <c r="AE149" s="163">
        <v>0</v>
      </c>
      <c r="AF149" s="163">
        <v>0</v>
      </c>
      <c r="AG149" s="124"/>
      <c r="AH149" s="124"/>
      <c r="AI149" s="124"/>
      <c r="AJ149" s="124"/>
      <c r="AK149" s="124"/>
      <c r="AL149" s="124"/>
      <c r="AM149" s="124"/>
      <c r="AN149" s="124"/>
      <c r="AO149" s="124"/>
      <c r="AP149" s="124"/>
      <c r="AQ149" s="124"/>
    </row>
    <row r="150" spans="1:43" x14ac:dyDescent="0.25">
      <c r="A150" s="141"/>
      <c r="B150" s="206" t="s">
        <v>169</v>
      </c>
      <c r="C150" s="163">
        <v>0</v>
      </c>
      <c r="D150" s="163">
        <v>0</v>
      </c>
      <c r="E150" s="163">
        <v>0</v>
      </c>
      <c r="F150" s="163">
        <v>0</v>
      </c>
      <c r="G150" s="163">
        <v>0</v>
      </c>
      <c r="H150" s="163">
        <v>0</v>
      </c>
      <c r="I150" s="163">
        <v>0</v>
      </c>
      <c r="J150" s="163">
        <v>0</v>
      </c>
      <c r="K150" s="163">
        <v>0</v>
      </c>
      <c r="L150" s="163">
        <v>0</v>
      </c>
      <c r="M150" s="163">
        <v>79</v>
      </c>
      <c r="N150" s="163">
        <v>0</v>
      </c>
      <c r="O150" s="163">
        <v>0</v>
      </c>
      <c r="P150" s="163">
        <v>0</v>
      </c>
      <c r="Q150" s="163">
        <v>0</v>
      </c>
      <c r="R150" s="163">
        <v>0</v>
      </c>
      <c r="S150" s="163">
        <v>0</v>
      </c>
      <c r="T150" s="163">
        <v>0</v>
      </c>
      <c r="U150" s="163">
        <v>0</v>
      </c>
      <c r="V150" s="163">
        <v>0</v>
      </c>
      <c r="W150" s="163">
        <v>0</v>
      </c>
      <c r="X150" s="163">
        <v>0</v>
      </c>
      <c r="Y150" s="163">
        <v>0</v>
      </c>
      <c r="Z150" s="163">
        <v>0</v>
      </c>
      <c r="AA150" s="163">
        <v>3.3</v>
      </c>
      <c r="AB150" s="163">
        <v>0</v>
      </c>
      <c r="AC150" s="163">
        <v>0</v>
      </c>
      <c r="AD150" s="163">
        <v>56.9</v>
      </c>
      <c r="AE150" s="163">
        <v>0</v>
      </c>
      <c r="AF150" s="163">
        <v>0</v>
      </c>
      <c r="AG150" s="124"/>
      <c r="AH150" s="124"/>
      <c r="AI150" s="124"/>
      <c r="AJ150" s="124"/>
      <c r="AK150" s="124"/>
      <c r="AL150" s="124"/>
      <c r="AM150" s="124"/>
      <c r="AN150" s="124"/>
      <c r="AO150" s="124"/>
      <c r="AP150" s="124"/>
      <c r="AQ150" s="124"/>
    </row>
    <row r="151" spans="1:43" x14ac:dyDescent="0.25">
      <c r="A151" s="141"/>
      <c r="B151" s="206" t="s">
        <v>188</v>
      </c>
      <c r="C151" s="163">
        <v>0</v>
      </c>
      <c r="D151" s="163">
        <v>0</v>
      </c>
      <c r="E151" s="163">
        <v>0</v>
      </c>
      <c r="F151" s="163">
        <v>0</v>
      </c>
      <c r="G151" s="163">
        <v>0</v>
      </c>
      <c r="H151" s="163">
        <v>0</v>
      </c>
      <c r="I151" s="163">
        <v>0</v>
      </c>
      <c r="J151" s="163">
        <v>0</v>
      </c>
      <c r="K151" s="163">
        <v>0</v>
      </c>
      <c r="L151" s="163">
        <v>0</v>
      </c>
      <c r="M151" s="163">
        <v>0</v>
      </c>
      <c r="N151" s="163">
        <v>0</v>
      </c>
      <c r="O151" s="163">
        <v>0</v>
      </c>
      <c r="P151" s="163">
        <v>0</v>
      </c>
      <c r="Q151" s="163">
        <v>0</v>
      </c>
      <c r="R151" s="163">
        <v>0</v>
      </c>
      <c r="S151" s="163">
        <v>9.5</v>
      </c>
      <c r="T151" s="163">
        <v>0</v>
      </c>
      <c r="U151" s="163">
        <v>0</v>
      </c>
      <c r="V151" s="163">
        <v>0</v>
      </c>
      <c r="W151" s="163">
        <v>0</v>
      </c>
      <c r="X151" s="163">
        <v>0</v>
      </c>
      <c r="Y151" s="163">
        <v>0</v>
      </c>
      <c r="Z151" s="163">
        <v>0</v>
      </c>
      <c r="AA151" s="163">
        <v>0</v>
      </c>
      <c r="AB151" s="163">
        <v>0</v>
      </c>
      <c r="AC151" s="163">
        <v>0</v>
      </c>
      <c r="AD151" s="163">
        <v>0</v>
      </c>
      <c r="AE151" s="163">
        <v>0</v>
      </c>
      <c r="AF151" s="163">
        <v>0</v>
      </c>
      <c r="AG151" s="124"/>
      <c r="AH151" s="124"/>
      <c r="AI151" s="124"/>
      <c r="AJ151" s="124"/>
      <c r="AK151" s="124"/>
      <c r="AL151" s="124"/>
      <c r="AM151" s="124"/>
      <c r="AN151" s="124"/>
      <c r="AO151" s="124"/>
      <c r="AP151" s="124"/>
      <c r="AQ151" s="124"/>
    </row>
    <row r="152" spans="1:43" x14ac:dyDescent="0.25">
      <c r="A152" s="141"/>
      <c r="B152" s="206" t="s">
        <v>238</v>
      </c>
      <c r="C152" s="208">
        <v>0</v>
      </c>
      <c r="D152" s="208">
        <v>0</v>
      </c>
      <c r="E152" s="208">
        <v>0</v>
      </c>
      <c r="F152" s="208">
        <v>0</v>
      </c>
      <c r="G152" s="163">
        <v>14.5</v>
      </c>
      <c r="H152" s="163">
        <v>0</v>
      </c>
      <c r="I152" s="163">
        <v>0</v>
      </c>
      <c r="J152" s="163">
        <v>0</v>
      </c>
      <c r="K152" s="163">
        <v>0</v>
      </c>
      <c r="L152" s="163">
        <v>0</v>
      </c>
      <c r="M152" s="163">
        <v>14</v>
      </c>
      <c r="N152" s="163">
        <v>0</v>
      </c>
      <c r="O152" s="163">
        <v>0</v>
      </c>
      <c r="P152" s="163">
        <v>0</v>
      </c>
      <c r="Q152" s="163">
        <v>0</v>
      </c>
      <c r="R152" s="163">
        <v>0</v>
      </c>
      <c r="S152" s="163">
        <v>15.3</v>
      </c>
      <c r="T152" s="163">
        <v>0</v>
      </c>
      <c r="U152" s="163">
        <v>0</v>
      </c>
      <c r="V152" s="163">
        <v>0</v>
      </c>
      <c r="W152" s="163">
        <v>0</v>
      </c>
      <c r="X152" s="163">
        <v>0</v>
      </c>
      <c r="Y152" s="163">
        <v>0</v>
      </c>
      <c r="Z152" s="163">
        <v>0</v>
      </c>
      <c r="AA152" s="163">
        <v>2.4</v>
      </c>
      <c r="AB152" s="163">
        <v>0</v>
      </c>
      <c r="AC152" s="163">
        <v>0</v>
      </c>
      <c r="AD152" s="163">
        <v>12.9</v>
      </c>
      <c r="AE152" s="163">
        <v>0</v>
      </c>
      <c r="AF152" s="163">
        <v>0</v>
      </c>
      <c r="AG152" s="124"/>
      <c r="AH152" s="124"/>
      <c r="AI152" s="124"/>
      <c r="AJ152" s="124"/>
      <c r="AK152" s="124"/>
      <c r="AL152" s="124"/>
      <c r="AM152" s="124"/>
      <c r="AN152" s="124"/>
      <c r="AO152" s="124"/>
      <c r="AP152" s="124"/>
      <c r="AQ152" s="124"/>
    </row>
    <row r="153" spans="1:43" x14ac:dyDescent="0.25">
      <c r="A153" s="141"/>
      <c r="B153" s="206" t="s">
        <v>74</v>
      </c>
      <c r="C153" s="163">
        <v>26.4</v>
      </c>
      <c r="D153" s="163">
        <v>33.799999999999997</v>
      </c>
      <c r="E153" s="163">
        <v>105.4</v>
      </c>
      <c r="F153" s="163">
        <v>6.9</v>
      </c>
      <c r="G153" s="163">
        <v>0</v>
      </c>
      <c r="H153" s="163">
        <v>0</v>
      </c>
      <c r="I153" s="163">
        <v>23.6</v>
      </c>
      <c r="J153" s="163">
        <v>28.5</v>
      </c>
      <c r="K153" s="163">
        <v>69.599999999999994</v>
      </c>
      <c r="L153" s="163">
        <v>5</v>
      </c>
      <c r="M153" s="163">
        <v>0</v>
      </c>
      <c r="N153" s="163">
        <v>0</v>
      </c>
      <c r="O153" s="163">
        <v>16.7</v>
      </c>
      <c r="P153" s="163">
        <v>20.7</v>
      </c>
      <c r="Q153" s="163">
        <v>66.099999999999994</v>
      </c>
      <c r="R153" s="163">
        <v>30</v>
      </c>
      <c r="S153" s="163">
        <v>0</v>
      </c>
      <c r="T153" s="163">
        <v>0</v>
      </c>
      <c r="U153" s="163">
        <v>0</v>
      </c>
      <c r="V153" s="163">
        <v>0</v>
      </c>
      <c r="W153" s="163">
        <v>0</v>
      </c>
      <c r="X153" s="163">
        <v>0</v>
      </c>
      <c r="Y153" s="163">
        <v>0</v>
      </c>
      <c r="Z153" s="163">
        <v>0</v>
      </c>
      <c r="AA153" s="163">
        <v>0</v>
      </c>
      <c r="AB153" s="163">
        <v>0</v>
      </c>
      <c r="AC153" s="163">
        <v>0</v>
      </c>
      <c r="AD153" s="163">
        <v>0</v>
      </c>
      <c r="AE153" s="163">
        <v>0</v>
      </c>
      <c r="AF153" s="163">
        <v>0</v>
      </c>
      <c r="AG153" s="124"/>
      <c r="AH153" s="124"/>
      <c r="AI153" s="124"/>
      <c r="AJ153" s="124"/>
      <c r="AK153" s="124"/>
      <c r="AL153" s="124"/>
      <c r="AM153" s="124"/>
      <c r="AN153" s="124"/>
      <c r="AO153" s="124"/>
      <c r="AP153" s="124"/>
      <c r="AQ153" s="124"/>
    </row>
    <row r="154" spans="1:43" x14ac:dyDescent="0.25">
      <c r="A154" s="141"/>
      <c r="B154" s="206" t="s">
        <v>189</v>
      </c>
      <c r="C154" s="163">
        <v>0</v>
      </c>
      <c r="D154" s="163">
        <v>0</v>
      </c>
      <c r="E154" s="163">
        <v>0</v>
      </c>
      <c r="F154" s="163">
        <v>0</v>
      </c>
      <c r="G154" s="163">
        <v>0</v>
      </c>
      <c r="H154" s="163">
        <v>0</v>
      </c>
      <c r="I154" s="163">
        <v>0</v>
      </c>
      <c r="J154" s="163">
        <v>0</v>
      </c>
      <c r="K154" s="163">
        <v>0</v>
      </c>
      <c r="L154" s="163">
        <v>0</v>
      </c>
      <c r="M154" s="163">
        <v>0</v>
      </c>
      <c r="N154" s="163">
        <v>0</v>
      </c>
      <c r="O154" s="163">
        <v>0</v>
      </c>
      <c r="P154" s="163">
        <v>0</v>
      </c>
      <c r="Q154" s="163">
        <v>0</v>
      </c>
      <c r="R154" s="163">
        <v>0</v>
      </c>
      <c r="S154" s="163">
        <v>72.7</v>
      </c>
      <c r="T154" s="163">
        <v>0</v>
      </c>
      <c r="U154" s="163">
        <v>0</v>
      </c>
      <c r="V154" s="163">
        <v>0</v>
      </c>
      <c r="W154" s="163">
        <v>0</v>
      </c>
      <c r="X154" s="163">
        <v>0</v>
      </c>
      <c r="Y154" s="163">
        <v>0</v>
      </c>
      <c r="Z154" s="163">
        <v>0</v>
      </c>
      <c r="AA154" s="163">
        <v>0</v>
      </c>
      <c r="AB154" s="163">
        <v>0</v>
      </c>
      <c r="AC154" s="163">
        <v>57.9</v>
      </c>
      <c r="AD154" s="163">
        <v>0</v>
      </c>
      <c r="AE154" s="163">
        <v>0</v>
      </c>
      <c r="AF154" s="163">
        <v>0</v>
      </c>
      <c r="AG154" s="124"/>
      <c r="AH154" s="124"/>
      <c r="AI154" s="124"/>
      <c r="AJ154" s="124"/>
      <c r="AK154" s="124"/>
      <c r="AL154" s="124"/>
      <c r="AM154" s="124"/>
      <c r="AN154" s="124"/>
      <c r="AO154" s="124"/>
      <c r="AP154" s="124"/>
      <c r="AQ154" s="124"/>
    </row>
    <row r="155" spans="1:43" x14ac:dyDescent="0.25">
      <c r="A155" s="141"/>
      <c r="B155" s="206" t="s">
        <v>181</v>
      </c>
      <c r="C155" s="163">
        <v>0</v>
      </c>
      <c r="D155" s="163">
        <v>0</v>
      </c>
      <c r="E155" s="163">
        <v>0</v>
      </c>
      <c r="F155" s="163">
        <v>0</v>
      </c>
      <c r="G155" s="163">
        <v>0</v>
      </c>
      <c r="H155" s="163">
        <v>0</v>
      </c>
      <c r="I155" s="163">
        <v>0</v>
      </c>
      <c r="J155" s="163">
        <v>0</v>
      </c>
      <c r="K155" s="163">
        <v>0</v>
      </c>
      <c r="L155" s="163">
        <v>0</v>
      </c>
      <c r="M155" s="163">
        <v>0</v>
      </c>
      <c r="N155" s="163">
        <v>0</v>
      </c>
      <c r="O155" s="163">
        <v>0</v>
      </c>
      <c r="P155" s="163">
        <v>113.4</v>
      </c>
      <c r="Q155" s="163">
        <v>689.6</v>
      </c>
      <c r="R155" s="163">
        <v>391.4</v>
      </c>
      <c r="S155" s="163">
        <v>185.5</v>
      </c>
      <c r="T155" s="163">
        <v>685.1</v>
      </c>
      <c r="U155" s="163">
        <v>120.8</v>
      </c>
      <c r="V155" s="163">
        <v>799.5</v>
      </c>
      <c r="W155" s="163">
        <v>117.4</v>
      </c>
      <c r="X155" s="163">
        <v>110.3</v>
      </c>
      <c r="Y155" s="163">
        <v>87.9</v>
      </c>
      <c r="Z155" s="163">
        <v>4.9000000000000004</v>
      </c>
      <c r="AA155" s="163">
        <v>0</v>
      </c>
      <c r="AB155" s="163">
        <v>0</v>
      </c>
      <c r="AC155" s="163">
        <v>0</v>
      </c>
      <c r="AD155" s="163">
        <v>0</v>
      </c>
      <c r="AE155" s="163">
        <v>0</v>
      </c>
      <c r="AF155" s="163">
        <v>0</v>
      </c>
      <c r="AG155" s="124"/>
      <c r="AH155" s="124"/>
      <c r="AI155" s="124"/>
      <c r="AJ155" s="124"/>
      <c r="AK155" s="124"/>
      <c r="AL155" s="124"/>
      <c r="AM155" s="124"/>
      <c r="AN155" s="124"/>
      <c r="AO155" s="124"/>
      <c r="AP155" s="124"/>
      <c r="AQ155" s="124"/>
    </row>
    <row r="156" spans="1:43" x14ac:dyDescent="0.25">
      <c r="A156" s="141"/>
      <c r="B156" s="206" t="s">
        <v>180</v>
      </c>
      <c r="C156" s="163">
        <v>0</v>
      </c>
      <c r="D156" s="163">
        <v>0</v>
      </c>
      <c r="E156" s="163">
        <v>0</v>
      </c>
      <c r="F156" s="163">
        <v>0</v>
      </c>
      <c r="G156" s="163">
        <v>0</v>
      </c>
      <c r="H156" s="163">
        <v>0</v>
      </c>
      <c r="I156" s="163">
        <v>0</v>
      </c>
      <c r="J156" s="163">
        <v>0</v>
      </c>
      <c r="K156" s="163">
        <v>0</v>
      </c>
      <c r="L156" s="163">
        <v>0</v>
      </c>
      <c r="M156" s="163">
        <v>0</v>
      </c>
      <c r="N156" s="163">
        <v>0</v>
      </c>
      <c r="O156" s="163">
        <v>0</v>
      </c>
      <c r="P156" s="163">
        <v>0</v>
      </c>
      <c r="Q156" s="163">
        <v>275</v>
      </c>
      <c r="R156" s="163">
        <v>353.3</v>
      </c>
      <c r="S156" s="163">
        <v>384.5</v>
      </c>
      <c r="T156" s="163">
        <v>0</v>
      </c>
      <c r="U156" s="163">
        <v>0</v>
      </c>
      <c r="V156" s="163">
        <v>0</v>
      </c>
      <c r="W156" s="163">
        <v>0</v>
      </c>
      <c r="X156" s="163">
        <v>690.7</v>
      </c>
      <c r="Y156" s="163">
        <v>0</v>
      </c>
      <c r="Z156" s="163">
        <v>0</v>
      </c>
      <c r="AA156" s="163">
        <v>0</v>
      </c>
      <c r="AB156" s="163">
        <v>0</v>
      </c>
      <c r="AC156" s="163">
        <v>207.5</v>
      </c>
      <c r="AD156" s="163">
        <v>761.6</v>
      </c>
      <c r="AE156" s="163">
        <v>0</v>
      </c>
      <c r="AF156" s="163">
        <v>0</v>
      </c>
      <c r="AG156" s="124"/>
      <c r="AH156" s="124"/>
      <c r="AI156" s="124"/>
      <c r="AJ156" s="124"/>
      <c r="AK156" s="124"/>
      <c r="AL156" s="124"/>
      <c r="AM156" s="124"/>
      <c r="AN156" s="124"/>
      <c r="AO156" s="124"/>
      <c r="AP156" s="124"/>
      <c r="AQ156" s="124"/>
    </row>
    <row r="157" spans="1:43" x14ac:dyDescent="0.25">
      <c r="A157" s="141"/>
      <c r="B157" s="206" t="s">
        <v>190</v>
      </c>
      <c r="C157" s="163">
        <v>0</v>
      </c>
      <c r="D157" s="163">
        <v>0</v>
      </c>
      <c r="E157" s="163">
        <v>0</v>
      </c>
      <c r="F157" s="163">
        <v>0</v>
      </c>
      <c r="G157" s="163">
        <v>0</v>
      </c>
      <c r="H157" s="163">
        <v>0</v>
      </c>
      <c r="I157" s="163">
        <v>0</v>
      </c>
      <c r="J157" s="163">
        <v>0</v>
      </c>
      <c r="K157" s="163">
        <v>0</v>
      </c>
      <c r="L157" s="163">
        <v>0</v>
      </c>
      <c r="M157" s="163">
        <v>0</v>
      </c>
      <c r="N157" s="163">
        <v>0</v>
      </c>
      <c r="O157" s="163">
        <v>0</v>
      </c>
      <c r="P157" s="163">
        <v>0</v>
      </c>
      <c r="Q157" s="163">
        <v>0</v>
      </c>
      <c r="R157" s="163">
        <v>0</v>
      </c>
      <c r="S157" s="163">
        <v>21.3</v>
      </c>
      <c r="T157" s="163">
        <v>0</v>
      </c>
      <c r="U157" s="163">
        <v>0</v>
      </c>
      <c r="V157" s="163">
        <v>0</v>
      </c>
      <c r="W157" s="163">
        <v>0</v>
      </c>
      <c r="X157" s="163">
        <v>0</v>
      </c>
      <c r="Y157" s="163">
        <v>0</v>
      </c>
      <c r="Z157" s="163">
        <v>0</v>
      </c>
      <c r="AA157" s="163">
        <v>1.1000000000000001</v>
      </c>
      <c r="AB157" s="163">
        <v>0</v>
      </c>
      <c r="AC157" s="163">
        <v>0</v>
      </c>
      <c r="AD157" s="163">
        <v>0</v>
      </c>
      <c r="AE157" s="163">
        <v>0</v>
      </c>
      <c r="AF157" s="163">
        <v>0</v>
      </c>
      <c r="AG157" s="124"/>
      <c r="AH157" s="124"/>
      <c r="AI157" s="124"/>
      <c r="AJ157" s="124"/>
      <c r="AK157" s="124"/>
      <c r="AL157" s="124"/>
      <c r="AM157" s="124"/>
      <c r="AN157" s="124"/>
      <c r="AO157" s="124"/>
      <c r="AP157" s="124"/>
      <c r="AQ157" s="124"/>
    </row>
    <row r="158" spans="1:43" x14ac:dyDescent="0.25">
      <c r="A158" s="141"/>
      <c r="B158" s="206" t="s">
        <v>191</v>
      </c>
      <c r="C158" s="163">
        <v>0</v>
      </c>
      <c r="D158" s="163">
        <v>0</v>
      </c>
      <c r="E158" s="163">
        <v>0</v>
      </c>
      <c r="F158" s="163">
        <v>0</v>
      </c>
      <c r="G158" s="163">
        <v>0</v>
      </c>
      <c r="H158" s="163">
        <v>0</v>
      </c>
      <c r="I158" s="163">
        <v>0</v>
      </c>
      <c r="J158" s="163">
        <v>0</v>
      </c>
      <c r="K158" s="163">
        <v>0</v>
      </c>
      <c r="L158" s="163">
        <v>0</v>
      </c>
      <c r="M158" s="163">
        <v>0</v>
      </c>
      <c r="N158" s="163">
        <v>0</v>
      </c>
      <c r="O158" s="163">
        <v>0</v>
      </c>
      <c r="P158" s="163">
        <v>0</v>
      </c>
      <c r="Q158" s="163">
        <v>0</v>
      </c>
      <c r="R158" s="163">
        <v>0</v>
      </c>
      <c r="S158" s="163">
        <v>5.4</v>
      </c>
      <c r="T158" s="163">
        <v>0</v>
      </c>
      <c r="U158" s="163">
        <v>0</v>
      </c>
      <c r="V158" s="163">
        <v>0</v>
      </c>
      <c r="W158" s="163">
        <v>0</v>
      </c>
      <c r="X158" s="163">
        <v>0</v>
      </c>
      <c r="Y158" s="163">
        <v>0</v>
      </c>
      <c r="Z158" s="163">
        <v>0</v>
      </c>
      <c r="AA158" s="163">
        <v>0.3</v>
      </c>
      <c r="AB158" s="163">
        <v>0</v>
      </c>
      <c r="AC158" s="163">
        <v>0</v>
      </c>
      <c r="AD158" s="163">
        <v>4.5</v>
      </c>
      <c r="AE158" s="163">
        <v>0</v>
      </c>
      <c r="AF158" s="163">
        <v>0</v>
      </c>
      <c r="AG158" s="124"/>
      <c r="AH158" s="124"/>
      <c r="AI158" s="124"/>
      <c r="AJ158" s="124"/>
      <c r="AK158" s="124"/>
      <c r="AL158" s="124"/>
      <c r="AM158" s="124"/>
      <c r="AN158" s="124"/>
      <c r="AO158" s="124"/>
      <c r="AP158" s="124"/>
      <c r="AQ158" s="124"/>
    </row>
    <row r="159" spans="1:43" x14ac:dyDescent="0.25">
      <c r="A159" s="141"/>
      <c r="B159" s="206" t="s">
        <v>218</v>
      </c>
      <c r="C159" s="163">
        <v>0</v>
      </c>
      <c r="D159" s="163">
        <v>0</v>
      </c>
      <c r="E159" s="163">
        <v>0</v>
      </c>
      <c r="F159" s="163">
        <v>0</v>
      </c>
      <c r="G159" s="163">
        <v>0</v>
      </c>
      <c r="H159" s="163">
        <v>0</v>
      </c>
      <c r="I159" s="163">
        <v>0</v>
      </c>
      <c r="J159" s="163">
        <v>0</v>
      </c>
      <c r="K159" s="163">
        <v>0</v>
      </c>
      <c r="L159" s="163">
        <v>0</v>
      </c>
      <c r="M159" s="163">
        <v>0</v>
      </c>
      <c r="N159" s="163">
        <v>0</v>
      </c>
      <c r="O159" s="163">
        <v>0</v>
      </c>
      <c r="P159" s="163">
        <v>0</v>
      </c>
      <c r="Q159" s="163">
        <v>0</v>
      </c>
      <c r="R159" s="163">
        <v>65.5</v>
      </c>
      <c r="S159" s="163">
        <v>0</v>
      </c>
      <c r="T159" s="163">
        <v>0</v>
      </c>
      <c r="U159" s="163">
        <v>0</v>
      </c>
      <c r="V159" s="163">
        <v>0</v>
      </c>
      <c r="W159" s="163">
        <v>0</v>
      </c>
      <c r="X159" s="163">
        <v>0</v>
      </c>
      <c r="Y159" s="163">
        <v>0</v>
      </c>
      <c r="Z159" s="163">
        <v>0</v>
      </c>
      <c r="AA159" s="163">
        <v>0</v>
      </c>
      <c r="AB159" s="163">
        <v>0</v>
      </c>
      <c r="AC159" s="163">
        <v>0</v>
      </c>
      <c r="AD159" s="163">
        <v>67.7</v>
      </c>
      <c r="AE159" s="163">
        <v>0</v>
      </c>
      <c r="AF159" s="163">
        <v>0</v>
      </c>
      <c r="AG159" s="124"/>
      <c r="AH159" s="124"/>
      <c r="AI159" s="124"/>
      <c r="AJ159" s="124"/>
      <c r="AK159" s="124"/>
      <c r="AL159" s="124"/>
      <c r="AM159" s="124"/>
      <c r="AN159" s="124"/>
      <c r="AO159" s="124"/>
      <c r="AP159" s="124"/>
      <c r="AQ159" s="124"/>
    </row>
    <row r="160" spans="1:43" x14ac:dyDescent="0.25">
      <c r="A160" s="141"/>
      <c r="B160" s="206" t="s">
        <v>192</v>
      </c>
      <c r="C160" s="163">
        <v>0</v>
      </c>
      <c r="D160" s="163">
        <v>0</v>
      </c>
      <c r="E160" s="163">
        <v>0</v>
      </c>
      <c r="F160" s="163">
        <v>0</v>
      </c>
      <c r="G160" s="163">
        <v>0</v>
      </c>
      <c r="H160" s="163">
        <v>0</v>
      </c>
      <c r="I160" s="163">
        <v>0</v>
      </c>
      <c r="J160" s="163">
        <v>0</v>
      </c>
      <c r="K160" s="163">
        <v>0</v>
      </c>
      <c r="L160" s="163">
        <v>0</v>
      </c>
      <c r="M160" s="163">
        <v>0</v>
      </c>
      <c r="N160" s="163">
        <v>0</v>
      </c>
      <c r="O160" s="163">
        <v>0</v>
      </c>
      <c r="P160" s="163">
        <v>0</v>
      </c>
      <c r="Q160" s="163">
        <v>0</v>
      </c>
      <c r="R160" s="163">
        <v>0</v>
      </c>
      <c r="S160" s="163">
        <v>2.4</v>
      </c>
      <c r="T160" s="163">
        <v>0</v>
      </c>
      <c r="U160" s="163">
        <v>0</v>
      </c>
      <c r="V160" s="163">
        <v>0</v>
      </c>
      <c r="W160" s="163">
        <v>0</v>
      </c>
      <c r="X160" s="163">
        <v>0</v>
      </c>
      <c r="Y160" s="163">
        <v>0</v>
      </c>
      <c r="Z160" s="163">
        <v>0</v>
      </c>
      <c r="AA160" s="163">
        <v>0.1</v>
      </c>
      <c r="AB160" s="163">
        <v>0</v>
      </c>
      <c r="AC160" s="163">
        <v>0</v>
      </c>
      <c r="AD160" s="163">
        <v>2</v>
      </c>
      <c r="AE160" s="163">
        <v>0</v>
      </c>
      <c r="AF160" s="163">
        <v>0</v>
      </c>
      <c r="AG160" s="124"/>
      <c r="AH160" s="124"/>
      <c r="AI160" s="124"/>
      <c r="AJ160" s="124"/>
      <c r="AK160" s="124"/>
      <c r="AL160" s="124"/>
      <c r="AM160" s="124"/>
      <c r="AN160" s="124"/>
      <c r="AO160" s="124"/>
      <c r="AP160" s="124"/>
      <c r="AQ160" s="124"/>
    </row>
    <row r="161" spans="1:43" x14ac:dyDescent="0.25">
      <c r="A161" s="141"/>
      <c r="B161" s="206" t="s">
        <v>233</v>
      </c>
      <c r="C161" s="163">
        <v>0</v>
      </c>
      <c r="D161" s="163">
        <v>0</v>
      </c>
      <c r="E161" s="163">
        <v>0</v>
      </c>
      <c r="F161" s="163">
        <v>0</v>
      </c>
      <c r="G161" s="163">
        <v>0</v>
      </c>
      <c r="H161" s="163">
        <v>0</v>
      </c>
      <c r="I161" s="163">
        <v>0</v>
      </c>
      <c r="J161" s="163">
        <v>0</v>
      </c>
      <c r="K161" s="163">
        <v>0</v>
      </c>
      <c r="L161" s="163">
        <v>0</v>
      </c>
      <c r="M161" s="163">
        <v>0</v>
      </c>
      <c r="N161" s="163">
        <v>0</v>
      </c>
      <c r="O161" s="163">
        <v>0</v>
      </c>
      <c r="P161" s="163">
        <v>0</v>
      </c>
      <c r="Q161" s="163">
        <v>0</v>
      </c>
      <c r="R161" s="163">
        <v>4.2</v>
      </c>
      <c r="S161" s="163">
        <v>0</v>
      </c>
      <c r="T161" s="163">
        <v>0</v>
      </c>
      <c r="U161" s="163">
        <v>0</v>
      </c>
      <c r="V161" s="163">
        <v>0</v>
      </c>
      <c r="W161" s="163">
        <v>0</v>
      </c>
      <c r="X161" s="163">
        <v>0</v>
      </c>
      <c r="Y161" s="163">
        <v>0</v>
      </c>
      <c r="Z161" s="163">
        <v>0</v>
      </c>
      <c r="AA161" s="163">
        <v>0</v>
      </c>
      <c r="AB161" s="163">
        <v>0</v>
      </c>
      <c r="AC161" s="163">
        <v>0</v>
      </c>
      <c r="AD161" s="163">
        <v>4.3</v>
      </c>
      <c r="AE161" s="163">
        <v>0</v>
      </c>
      <c r="AF161" s="163">
        <v>0</v>
      </c>
      <c r="AG161" s="124"/>
      <c r="AH161" s="124"/>
      <c r="AI161" s="124"/>
      <c r="AJ161" s="124"/>
      <c r="AK161" s="124"/>
      <c r="AL161" s="124"/>
      <c r="AM161" s="124"/>
      <c r="AN161" s="124"/>
      <c r="AO161" s="124"/>
      <c r="AP161" s="124"/>
      <c r="AQ161" s="124"/>
    </row>
    <row r="162" spans="1:43" x14ac:dyDescent="0.25">
      <c r="A162" s="141"/>
      <c r="B162" s="206" t="s">
        <v>246</v>
      </c>
      <c r="C162" s="163">
        <v>0</v>
      </c>
      <c r="D162" s="163">
        <v>0</v>
      </c>
      <c r="E162" s="163">
        <v>0</v>
      </c>
      <c r="F162" s="163">
        <v>0</v>
      </c>
      <c r="G162" s="163">
        <v>0</v>
      </c>
      <c r="H162" s="163">
        <v>0</v>
      </c>
      <c r="I162" s="163">
        <v>0</v>
      </c>
      <c r="J162" s="163">
        <v>0</v>
      </c>
      <c r="K162" s="163">
        <v>0</v>
      </c>
      <c r="L162" s="163">
        <v>0</v>
      </c>
      <c r="M162" s="163">
        <v>0</v>
      </c>
      <c r="N162" s="163">
        <v>0</v>
      </c>
      <c r="O162" s="163">
        <v>0</v>
      </c>
      <c r="P162" s="163">
        <v>0</v>
      </c>
      <c r="Q162" s="163">
        <v>0</v>
      </c>
      <c r="R162" s="163">
        <v>0</v>
      </c>
      <c r="S162" s="163">
        <v>0</v>
      </c>
      <c r="T162" s="163">
        <v>0</v>
      </c>
      <c r="U162" s="163">
        <v>0</v>
      </c>
      <c r="V162" s="163">
        <v>0</v>
      </c>
      <c r="W162" s="163">
        <v>0</v>
      </c>
      <c r="X162" s="163">
        <v>0</v>
      </c>
      <c r="Y162" s="163">
        <v>0</v>
      </c>
      <c r="Z162" s="163">
        <v>0</v>
      </c>
      <c r="AA162" s="163">
        <v>0.5</v>
      </c>
      <c r="AB162" s="163">
        <v>0</v>
      </c>
      <c r="AC162" s="163">
        <v>0</v>
      </c>
      <c r="AD162" s="163">
        <v>7.9</v>
      </c>
      <c r="AE162" s="163">
        <v>0</v>
      </c>
      <c r="AF162" s="163">
        <v>0</v>
      </c>
      <c r="AG162" s="124"/>
      <c r="AH162" s="124"/>
      <c r="AI162" s="124"/>
      <c r="AJ162" s="124"/>
      <c r="AK162" s="124"/>
      <c r="AL162" s="124"/>
      <c r="AM162" s="124"/>
      <c r="AN162" s="124"/>
      <c r="AO162" s="124"/>
      <c r="AP162" s="124"/>
      <c r="AQ162" s="124"/>
    </row>
    <row r="163" spans="1:43" x14ac:dyDescent="0.25">
      <c r="A163" s="141"/>
      <c r="B163" s="206" t="s">
        <v>332</v>
      </c>
      <c r="C163" s="163">
        <v>0</v>
      </c>
      <c r="D163" s="163">
        <v>0</v>
      </c>
      <c r="E163" s="163">
        <v>0</v>
      </c>
      <c r="F163" s="163">
        <v>0</v>
      </c>
      <c r="G163" s="163">
        <v>0</v>
      </c>
      <c r="H163" s="163">
        <v>0</v>
      </c>
      <c r="I163" s="163">
        <v>0</v>
      </c>
      <c r="J163" s="163">
        <v>0</v>
      </c>
      <c r="K163" s="163">
        <v>0</v>
      </c>
      <c r="L163" s="163">
        <v>0</v>
      </c>
      <c r="M163" s="163">
        <v>0</v>
      </c>
      <c r="N163" s="163">
        <v>0</v>
      </c>
      <c r="O163" s="163">
        <v>0</v>
      </c>
      <c r="P163" s="163">
        <v>0</v>
      </c>
      <c r="Q163" s="163">
        <v>0</v>
      </c>
      <c r="R163" s="163">
        <v>0</v>
      </c>
      <c r="S163" s="163">
        <v>0</v>
      </c>
      <c r="T163" s="163">
        <v>0</v>
      </c>
      <c r="U163" s="163">
        <v>0</v>
      </c>
      <c r="V163" s="163">
        <v>0</v>
      </c>
      <c r="W163" s="163">
        <v>0</v>
      </c>
      <c r="X163" s="163">
        <v>0</v>
      </c>
      <c r="Y163" s="163">
        <v>0</v>
      </c>
      <c r="Z163" s="163">
        <v>0</v>
      </c>
      <c r="AA163" s="163">
        <v>0</v>
      </c>
      <c r="AB163" s="163">
        <v>0</v>
      </c>
      <c r="AC163" s="163">
        <v>0</v>
      </c>
      <c r="AD163" s="163">
        <v>17.7</v>
      </c>
      <c r="AE163" s="163">
        <v>0</v>
      </c>
      <c r="AF163" s="163">
        <v>0</v>
      </c>
      <c r="AG163" s="124"/>
      <c r="AH163" s="124"/>
      <c r="AI163" s="124"/>
      <c r="AJ163" s="124"/>
      <c r="AK163" s="124"/>
      <c r="AL163" s="124"/>
      <c r="AM163" s="124"/>
      <c r="AN163" s="124"/>
      <c r="AO163" s="124"/>
      <c r="AP163" s="124"/>
      <c r="AQ163" s="124"/>
    </row>
    <row r="164" spans="1:43" x14ac:dyDescent="0.25">
      <c r="A164" s="141"/>
      <c r="B164" s="206" t="s">
        <v>195</v>
      </c>
      <c r="C164" s="163">
        <v>0</v>
      </c>
      <c r="D164" s="163">
        <v>0</v>
      </c>
      <c r="E164" s="163">
        <v>0</v>
      </c>
      <c r="F164" s="163">
        <v>0</v>
      </c>
      <c r="G164" s="163">
        <v>0</v>
      </c>
      <c r="H164" s="163">
        <v>0</v>
      </c>
      <c r="I164" s="163">
        <v>0</v>
      </c>
      <c r="J164" s="163">
        <v>0</v>
      </c>
      <c r="K164" s="163">
        <v>0</v>
      </c>
      <c r="L164" s="163">
        <v>0</v>
      </c>
      <c r="M164" s="163">
        <v>0</v>
      </c>
      <c r="N164" s="163">
        <v>0</v>
      </c>
      <c r="O164" s="163">
        <v>0</v>
      </c>
      <c r="P164" s="163">
        <v>0</v>
      </c>
      <c r="Q164" s="163">
        <v>0</v>
      </c>
      <c r="R164" s="163">
        <v>4.0999999999999996</v>
      </c>
      <c r="S164" s="163">
        <v>0</v>
      </c>
      <c r="T164" s="163">
        <v>0</v>
      </c>
      <c r="U164" s="163">
        <v>0</v>
      </c>
      <c r="V164" s="163">
        <v>0</v>
      </c>
      <c r="W164" s="163">
        <v>0</v>
      </c>
      <c r="X164" s="163">
        <v>0</v>
      </c>
      <c r="Y164" s="163">
        <v>0</v>
      </c>
      <c r="Z164" s="163">
        <v>0</v>
      </c>
      <c r="AA164" s="163">
        <v>0</v>
      </c>
      <c r="AB164" s="163">
        <v>0</v>
      </c>
      <c r="AC164" s="163">
        <v>0</v>
      </c>
      <c r="AD164" s="163">
        <v>0</v>
      </c>
      <c r="AE164" s="163">
        <v>0</v>
      </c>
      <c r="AF164" s="163">
        <v>0</v>
      </c>
      <c r="AG164" s="124"/>
      <c r="AH164" s="124"/>
      <c r="AI164" s="124"/>
      <c r="AJ164" s="124"/>
      <c r="AK164" s="124"/>
      <c r="AL164" s="124"/>
      <c r="AM164" s="124"/>
      <c r="AN164" s="124"/>
      <c r="AO164" s="124"/>
      <c r="AP164" s="124"/>
      <c r="AQ164" s="124"/>
    </row>
    <row r="165" spans="1:43" x14ac:dyDescent="0.25">
      <c r="A165" s="141"/>
      <c r="B165" s="206" t="s">
        <v>247</v>
      </c>
      <c r="C165" s="163">
        <v>0</v>
      </c>
      <c r="D165" s="163">
        <v>0</v>
      </c>
      <c r="E165" s="163">
        <v>0</v>
      </c>
      <c r="F165" s="163">
        <v>0</v>
      </c>
      <c r="G165" s="163">
        <v>0</v>
      </c>
      <c r="H165" s="163">
        <v>0</v>
      </c>
      <c r="I165" s="163">
        <v>0</v>
      </c>
      <c r="J165" s="163">
        <v>0</v>
      </c>
      <c r="K165" s="163">
        <v>0</v>
      </c>
      <c r="L165" s="163">
        <v>0</v>
      </c>
      <c r="M165" s="163">
        <v>0</v>
      </c>
      <c r="N165" s="163">
        <v>0</v>
      </c>
      <c r="O165" s="163">
        <v>0</v>
      </c>
      <c r="P165" s="163">
        <v>0</v>
      </c>
      <c r="Q165" s="163">
        <v>0</v>
      </c>
      <c r="R165" s="163">
        <v>0</v>
      </c>
      <c r="S165" s="163">
        <v>0</v>
      </c>
      <c r="T165" s="163">
        <v>0</v>
      </c>
      <c r="U165" s="163">
        <v>0</v>
      </c>
      <c r="V165" s="163">
        <v>0</v>
      </c>
      <c r="W165" s="163">
        <v>0</v>
      </c>
      <c r="X165" s="163">
        <v>0</v>
      </c>
      <c r="Y165" s="163">
        <v>0</v>
      </c>
      <c r="Z165" s="163">
        <v>0</v>
      </c>
      <c r="AA165" s="163">
        <v>1.9</v>
      </c>
      <c r="AB165" s="163">
        <v>0</v>
      </c>
      <c r="AC165" s="163">
        <v>0</v>
      </c>
      <c r="AD165" s="163">
        <v>0.6</v>
      </c>
      <c r="AE165" s="163">
        <v>0</v>
      </c>
      <c r="AF165" s="163">
        <v>0</v>
      </c>
      <c r="AG165" s="124"/>
      <c r="AH165" s="124"/>
      <c r="AI165" s="124"/>
      <c r="AJ165" s="124"/>
      <c r="AK165" s="124"/>
      <c r="AL165" s="124"/>
      <c r="AM165" s="124"/>
      <c r="AN165" s="124"/>
      <c r="AO165" s="124"/>
      <c r="AP165" s="124"/>
      <c r="AQ165" s="124"/>
    </row>
    <row r="166" spans="1:43" x14ac:dyDescent="0.25">
      <c r="A166" s="141"/>
      <c r="B166" s="206" t="s">
        <v>333</v>
      </c>
      <c r="C166" s="163">
        <v>0</v>
      </c>
      <c r="D166" s="163">
        <v>0</v>
      </c>
      <c r="E166" s="163">
        <v>0</v>
      </c>
      <c r="F166" s="163">
        <v>0</v>
      </c>
      <c r="G166" s="163">
        <v>0</v>
      </c>
      <c r="H166" s="163">
        <v>0</v>
      </c>
      <c r="I166" s="163">
        <v>0</v>
      </c>
      <c r="J166" s="163">
        <v>0</v>
      </c>
      <c r="K166" s="163">
        <v>0</v>
      </c>
      <c r="L166" s="163">
        <v>0</v>
      </c>
      <c r="M166" s="163">
        <v>0</v>
      </c>
      <c r="N166" s="163">
        <v>0</v>
      </c>
      <c r="O166" s="163">
        <v>0</v>
      </c>
      <c r="P166" s="163">
        <v>0</v>
      </c>
      <c r="Q166" s="163">
        <v>0</v>
      </c>
      <c r="R166" s="163">
        <v>0</v>
      </c>
      <c r="S166" s="163">
        <v>0</v>
      </c>
      <c r="T166" s="163">
        <v>0</v>
      </c>
      <c r="U166" s="163">
        <v>0</v>
      </c>
      <c r="V166" s="163">
        <v>0</v>
      </c>
      <c r="W166" s="163">
        <v>0</v>
      </c>
      <c r="X166" s="163">
        <v>0</v>
      </c>
      <c r="Y166" s="163">
        <v>0</v>
      </c>
      <c r="Z166" s="163">
        <v>0</v>
      </c>
      <c r="AA166" s="163">
        <v>0</v>
      </c>
      <c r="AB166" s="163">
        <v>0</v>
      </c>
      <c r="AC166" s="163">
        <v>0</v>
      </c>
      <c r="AD166" s="163">
        <v>0</v>
      </c>
      <c r="AE166" s="163">
        <v>0</v>
      </c>
      <c r="AF166" s="163">
        <v>0</v>
      </c>
      <c r="AG166" s="124"/>
      <c r="AH166" s="124"/>
      <c r="AI166" s="124"/>
      <c r="AJ166" s="124"/>
      <c r="AK166" s="124"/>
      <c r="AL166" s="124"/>
      <c r="AM166" s="124"/>
      <c r="AN166" s="124"/>
      <c r="AO166" s="124"/>
      <c r="AP166" s="124"/>
      <c r="AQ166" s="124"/>
    </row>
    <row r="167" spans="1:43" x14ac:dyDescent="0.25">
      <c r="A167" s="141"/>
      <c r="B167" s="206" t="s">
        <v>197</v>
      </c>
      <c r="C167" s="163">
        <v>0</v>
      </c>
      <c r="D167" s="163">
        <v>0</v>
      </c>
      <c r="E167" s="163">
        <v>0</v>
      </c>
      <c r="F167" s="163">
        <v>0</v>
      </c>
      <c r="G167" s="163">
        <v>0</v>
      </c>
      <c r="H167" s="163">
        <v>0</v>
      </c>
      <c r="I167" s="163">
        <v>0</v>
      </c>
      <c r="J167" s="163">
        <v>0</v>
      </c>
      <c r="K167" s="163">
        <v>0</v>
      </c>
      <c r="L167" s="163">
        <v>0</v>
      </c>
      <c r="M167" s="163">
        <v>0</v>
      </c>
      <c r="N167" s="163">
        <v>0</v>
      </c>
      <c r="O167" s="163">
        <v>0</v>
      </c>
      <c r="P167" s="163">
        <v>0</v>
      </c>
      <c r="Q167" s="163">
        <v>0</v>
      </c>
      <c r="R167" s="163">
        <v>0</v>
      </c>
      <c r="S167" s="163">
        <v>4.9000000000000004</v>
      </c>
      <c r="T167" s="163">
        <v>0</v>
      </c>
      <c r="U167" s="163">
        <v>0</v>
      </c>
      <c r="V167" s="163">
        <v>0</v>
      </c>
      <c r="W167" s="163">
        <v>0</v>
      </c>
      <c r="X167" s="163">
        <v>0</v>
      </c>
      <c r="Y167" s="163">
        <v>0</v>
      </c>
      <c r="Z167" s="163">
        <v>0</v>
      </c>
      <c r="AA167" s="163">
        <v>0.2</v>
      </c>
      <c r="AB167" s="163">
        <v>0</v>
      </c>
      <c r="AC167" s="163">
        <v>0</v>
      </c>
      <c r="AD167" s="163">
        <v>3.8</v>
      </c>
      <c r="AE167" s="163">
        <v>0</v>
      </c>
      <c r="AF167" s="163">
        <v>0</v>
      </c>
      <c r="AG167" s="124"/>
      <c r="AH167" s="124"/>
      <c r="AI167" s="124"/>
      <c r="AJ167" s="124"/>
      <c r="AK167" s="124"/>
      <c r="AL167" s="124"/>
      <c r="AM167" s="124"/>
      <c r="AN167" s="124"/>
      <c r="AO167" s="124"/>
      <c r="AP167" s="124"/>
      <c r="AQ167" s="124"/>
    </row>
    <row r="168" spans="1:43" x14ac:dyDescent="0.25">
      <c r="A168" s="141"/>
      <c r="B168" s="206" t="s">
        <v>234</v>
      </c>
      <c r="C168" s="163">
        <v>0</v>
      </c>
      <c r="D168" s="163">
        <v>0</v>
      </c>
      <c r="E168" s="163">
        <v>0</v>
      </c>
      <c r="F168" s="163">
        <v>0</v>
      </c>
      <c r="G168" s="163">
        <v>0</v>
      </c>
      <c r="H168" s="163">
        <v>0</v>
      </c>
      <c r="I168" s="163">
        <v>0</v>
      </c>
      <c r="J168" s="163">
        <v>0</v>
      </c>
      <c r="K168" s="163">
        <v>0</v>
      </c>
      <c r="L168" s="163">
        <v>0</v>
      </c>
      <c r="M168" s="163">
        <v>0</v>
      </c>
      <c r="N168" s="163">
        <v>0</v>
      </c>
      <c r="O168" s="163">
        <v>0</v>
      </c>
      <c r="P168" s="163">
        <v>0</v>
      </c>
      <c r="Q168" s="163">
        <v>0</v>
      </c>
      <c r="R168" s="163">
        <v>19.600000000000001</v>
      </c>
      <c r="S168" s="163">
        <v>0</v>
      </c>
      <c r="T168" s="163">
        <v>0</v>
      </c>
      <c r="U168" s="163">
        <v>0</v>
      </c>
      <c r="V168" s="163">
        <v>0</v>
      </c>
      <c r="W168" s="163">
        <v>0</v>
      </c>
      <c r="X168" s="163">
        <v>0</v>
      </c>
      <c r="Y168" s="163">
        <v>0</v>
      </c>
      <c r="Z168" s="163">
        <v>0</v>
      </c>
      <c r="AA168" s="163">
        <v>0</v>
      </c>
      <c r="AB168" s="163">
        <v>0</v>
      </c>
      <c r="AC168" s="163">
        <v>0</v>
      </c>
      <c r="AD168" s="163">
        <v>20.2</v>
      </c>
      <c r="AE168" s="163">
        <v>0</v>
      </c>
      <c r="AF168" s="163">
        <v>0</v>
      </c>
      <c r="AG168" s="124"/>
      <c r="AH168" s="124"/>
      <c r="AI168" s="124"/>
      <c r="AJ168" s="124"/>
      <c r="AK168" s="124"/>
      <c r="AL168" s="124"/>
      <c r="AM168" s="124"/>
      <c r="AN168" s="124"/>
      <c r="AO168" s="124"/>
      <c r="AP168" s="124"/>
      <c r="AQ168" s="124"/>
    </row>
    <row r="169" spans="1:43" x14ac:dyDescent="0.25">
      <c r="A169" s="141"/>
      <c r="B169" s="206" t="s">
        <v>235</v>
      </c>
      <c r="C169" s="163">
        <v>0</v>
      </c>
      <c r="D169" s="163">
        <v>0</v>
      </c>
      <c r="E169" s="163">
        <v>0</v>
      </c>
      <c r="F169" s="163">
        <v>0</v>
      </c>
      <c r="G169" s="163">
        <v>0</v>
      </c>
      <c r="H169" s="163">
        <v>0</v>
      </c>
      <c r="I169" s="163">
        <v>0</v>
      </c>
      <c r="J169" s="163">
        <v>0</v>
      </c>
      <c r="K169" s="163">
        <v>0</v>
      </c>
      <c r="L169" s="163">
        <v>0</v>
      </c>
      <c r="M169" s="163">
        <v>0</v>
      </c>
      <c r="N169" s="163">
        <v>0</v>
      </c>
      <c r="O169" s="163">
        <v>0</v>
      </c>
      <c r="P169" s="163">
        <v>0</v>
      </c>
      <c r="Q169" s="163">
        <v>0</v>
      </c>
      <c r="R169" s="163">
        <v>16.299999999999997</v>
      </c>
      <c r="S169" s="163">
        <v>0</v>
      </c>
      <c r="T169" s="163">
        <v>0</v>
      </c>
      <c r="U169" s="163">
        <v>0</v>
      </c>
      <c r="V169" s="163">
        <v>0</v>
      </c>
      <c r="W169" s="163">
        <v>0</v>
      </c>
      <c r="X169" s="163">
        <v>0</v>
      </c>
      <c r="Y169" s="163">
        <v>0</v>
      </c>
      <c r="Z169" s="163">
        <v>0</v>
      </c>
      <c r="AA169" s="163">
        <v>0</v>
      </c>
      <c r="AB169" s="163">
        <v>0</v>
      </c>
      <c r="AC169" s="163">
        <v>0</v>
      </c>
      <c r="AD169" s="163">
        <v>0</v>
      </c>
      <c r="AE169" s="163">
        <v>0</v>
      </c>
      <c r="AF169" s="163">
        <v>0</v>
      </c>
      <c r="AG169" s="124"/>
      <c r="AH169" s="124"/>
      <c r="AI169" s="124"/>
      <c r="AJ169" s="124"/>
      <c r="AK169" s="124"/>
      <c r="AL169" s="124"/>
      <c r="AM169" s="124"/>
      <c r="AN169" s="124"/>
      <c r="AO169" s="124"/>
      <c r="AP169" s="124"/>
      <c r="AQ169" s="124"/>
    </row>
    <row r="170" spans="1:43" x14ac:dyDescent="0.25">
      <c r="A170" s="141"/>
      <c r="B170" s="206" t="s">
        <v>193</v>
      </c>
      <c r="C170" s="163">
        <v>0</v>
      </c>
      <c r="D170" s="163">
        <v>0</v>
      </c>
      <c r="E170" s="163">
        <v>0</v>
      </c>
      <c r="F170" s="163">
        <v>0</v>
      </c>
      <c r="G170" s="163">
        <v>0</v>
      </c>
      <c r="H170" s="163">
        <v>0</v>
      </c>
      <c r="I170" s="163">
        <v>0</v>
      </c>
      <c r="J170" s="163">
        <v>0</v>
      </c>
      <c r="K170" s="163">
        <v>0</v>
      </c>
      <c r="L170" s="163">
        <v>0</v>
      </c>
      <c r="M170" s="163">
        <v>0</v>
      </c>
      <c r="N170" s="163">
        <v>0</v>
      </c>
      <c r="O170" s="163">
        <v>0</v>
      </c>
      <c r="P170" s="163">
        <v>0</v>
      </c>
      <c r="Q170" s="163">
        <v>0</v>
      </c>
      <c r="R170" s="163">
        <v>0</v>
      </c>
      <c r="S170" s="163">
        <v>18.100000000000001</v>
      </c>
      <c r="T170" s="163">
        <v>0</v>
      </c>
      <c r="U170" s="163">
        <v>0</v>
      </c>
      <c r="V170" s="163">
        <v>0</v>
      </c>
      <c r="W170" s="163">
        <v>0</v>
      </c>
      <c r="X170" s="163">
        <v>0</v>
      </c>
      <c r="Y170" s="163">
        <v>0</v>
      </c>
      <c r="Z170" s="163">
        <v>0</v>
      </c>
      <c r="AA170" s="163">
        <v>0</v>
      </c>
      <c r="AB170" s="163">
        <v>0</v>
      </c>
      <c r="AC170" s="163">
        <v>0</v>
      </c>
      <c r="AD170" s="163">
        <v>0</v>
      </c>
      <c r="AE170" s="163">
        <v>0</v>
      </c>
      <c r="AF170" s="163">
        <v>0</v>
      </c>
      <c r="AG170" s="124"/>
      <c r="AH170" s="124"/>
      <c r="AI170" s="124"/>
      <c r="AJ170" s="124"/>
      <c r="AK170" s="124"/>
      <c r="AL170" s="124"/>
      <c r="AM170" s="124"/>
      <c r="AN170" s="124"/>
      <c r="AO170" s="124"/>
      <c r="AP170" s="124"/>
      <c r="AQ170" s="124"/>
    </row>
    <row r="171" spans="1:43" x14ac:dyDescent="0.25">
      <c r="A171" s="141"/>
      <c r="B171" s="206" t="s">
        <v>241</v>
      </c>
      <c r="C171" s="163">
        <v>0</v>
      </c>
      <c r="D171" s="163">
        <v>0</v>
      </c>
      <c r="E171" s="163">
        <v>0</v>
      </c>
      <c r="F171" s="163">
        <v>0</v>
      </c>
      <c r="G171" s="163">
        <v>0</v>
      </c>
      <c r="H171" s="163">
        <v>0</v>
      </c>
      <c r="I171" s="163">
        <v>0</v>
      </c>
      <c r="J171" s="163">
        <v>0</v>
      </c>
      <c r="K171" s="163">
        <v>0</v>
      </c>
      <c r="L171" s="163">
        <v>0</v>
      </c>
      <c r="M171" s="163">
        <v>0</v>
      </c>
      <c r="N171" s="163">
        <v>0</v>
      </c>
      <c r="O171" s="163">
        <v>0</v>
      </c>
      <c r="P171" s="163">
        <v>0</v>
      </c>
      <c r="Q171" s="163">
        <v>0</v>
      </c>
      <c r="R171" s="163">
        <v>0</v>
      </c>
      <c r="S171" s="163">
        <v>0</v>
      </c>
      <c r="T171" s="163">
        <v>0</v>
      </c>
      <c r="U171" s="163">
        <v>0</v>
      </c>
      <c r="V171" s="163">
        <v>0</v>
      </c>
      <c r="W171" s="163">
        <v>0</v>
      </c>
      <c r="X171" s="163">
        <v>0</v>
      </c>
      <c r="Y171" s="163">
        <v>0</v>
      </c>
      <c r="Z171" s="163">
        <v>0</v>
      </c>
      <c r="AA171" s="163">
        <v>0.7</v>
      </c>
      <c r="AB171" s="163">
        <v>0</v>
      </c>
      <c r="AC171" s="163">
        <v>0</v>
      </c>
      <c r="AD171" s="163">
        <v>12.9</v>
      </c>
      <c r="AE171" s="163">
        <v>0</v>
      </c>
      <c r="AF171" s="163">
        <v>0</v>
      </c>
      <c r="AG171" s="124"/>
      <c r="AH171" s="124"/>
      <c r="AI171" s="124"/>
      <c r="AJ171" s="124"/>
      <c r="AK171" s="124"/>
      <c r="AL171" s="124"/>
      <c r="AM171" s="124"/>
      <c r="AN171" s="124"/>
      <c r="AO171" s="124"/>
      <c r="AP171" s="124"/>
      <c r="AQ171" s="124"/>
    </row>
    <row r="172" spans="1:43" x14ac:dyDescent="0.25">
      <c r="A172" s="141"/>
      <c r="B172" s="206" t="s">
        <v>242</v>
      </c>
      <c r="C172" s="163">
        <v>0</v>
      </c>
      <c r="D172" s="163">
        <v>0</v>
      </c>
      <c r="E172" s="163">
        <v>0</v>
      </c>
      <c r="F172" s="163">
        <v>0</v>
      </c>
      <c r="G172" s="163">
        <v>0</v>
      </c>
      <c r="H172" s="163">
        <v>0</v>
      </c>
      <c r="I172" s="163">
        <v>0</v>
      </c>
      <c r="J172" s="163">
        <v>0</v>
      </c>
      <c r="K172" s="163">
        <v>0</v>
      </c>
      <c r="L172" s="163">
        <v>0</v>
      </c>
      <c r="M172" s="163">
        <v>0</v>
      </c>
      <c r="N172" s="163">
        <v>0</v>
      </c>
      <c r="O172" s="163">
        <v>0</v>
      </c>
      <c r="P172" s="163">
        <v>0</v>
      </c>
      <c r="Q172" s="163">
        <v>0</v>
      </c>
      <c r="R172" s="163">
        <v>0</v>
      </c>
      <c r="S172" s="163">
        <v>0</v>
      </c>
      <c r="T172" s="163">
        <v>0</v>
      </c>
      <c r="U172" s="163">
        <v>0</v>
      </c>
      <c r="V172" s="163">
        <v>0</v>
      </c>
      <c r="W172" s="163">
        <v>0</v>
      </c>
      <c r="X172" s="163">
        <v>0</v>
      </c>
      <c r="Y172" s="163">
        <v>0</v>
      </c>
      <c r="Z172" s="163">
        <v>0</v>
      </c>
      <c r="AA172" s="163">
        <v>0.2</v>
      </c>
      <c r="AB172" s="163">
        <v>0</v>
      </c>
      <c r="AC172" s="163">
        <v>0</v>
      </c>
      <c r="AD172" s="163">
        <v>2.8</v>
      </c>
      <c r="AE172" s="163">
        <v>0</v>
      </c>
      <c r="AF172" s="163">
        <v>0</v>
      </c>
      <c r="AG172" s="124"/>
      <c r="AH172" s="124"/>
      <c r="AI172" s="124"/>
      <c r="AJ172" s="124"/>
      <c r="AK172" s="124"/>
      <c r="AL172" s="124"/>
      <c r="AM172" s="124"/>
      <c r="AN172" s="124"/>
      <c r="AO172" s="124"/>
      <c r="AP172" s="124"/>
      <c r="AQ172" s="124"/>
    </row>
    <row r="173" spans="1:43" x14ac:dyDescent="0.25">
      <c r="A173" s="141"/>
      <c r="B173" s="206" t="s">
        <v>334</v>
      </c>
      <c r="C173" s="163">
        <v>0</v>
      </c>
      <c r="D173" s="163">
        <v>0</v>
      </c>
      <c r="E173" s="163">
        <v>0</v>
      </c>
      <c r="F173" s="163">
        <v>0</v>
      </c>
      <c r="G173" s="163">
        <v>0</v>
      </c>
      <c r="H173" s="163">
        <v>0</v>
      </c>
      <c r="I173" s="163">
        <v>0</v>
      </c>
      <c r="J173" s="163">
        <v>0</v>
      </c>
      <c r="K173" s="163">
        <v>0</v>
      </c>
      <c r="L173" s="163">
        <v>0</v>
      </c>
      <c r="M173" s="163">
        <v>0</v>
      </c>
      <c r="N173" s="163">
        <v>0</v>
      </c>
      <c r="O173" s="163">
        <v>0</v>
      </c>
      <c r="P173" s="163">
        <v>0</v>
      </c>
      <c r="Q173" s="163">
        <v>0</v>
      </c>
      <c r="R173" s="163">
        <v>0</v>
      </c>
      <c r="S173" s="163">
        <v>0</v>
      </c>
      <c r="T173" s="163">
        <v>0</v>
      </c>
      <c r="U173" s="163">
        <v>0</v>
      </c>
      <c r="V173" s="163">
        <v>0</v>
      </c>
      <c r="W173" s="163">
        <v>0</v>
      </c>
      <c r="X173" s="163">
        <v>0</v>
      </c>
      <c r="Y173" s="163">
        <v>0</v>
      </c>
      <c r="Z173" s="163">
        <v>0</v>
      </c>
      <c r="AA173" s="163">
        <v>0</v>
      </c>
      <c r="AB173" s="163">
        <v>0</v>
      </c>
      <c r="AC173" s="163">
        <v>0</v>
      </c>
      <c r="AD173" s="163">
        <v>1.5</v>
      </c>
      <c r="AE173" s="163">
        <v>0</v>
      </c>
      <c r="AF173" s="163">
        <v>0</v>
      </c>
      <c r="AG173" s="124"/>
      <c r="AH173" s="124"/>
      <c r="AI173" s="124"/>
      <c r="AJ173" s="124"/>
      <c r="AK173" s="124"/>
      <c r="AL173" s="124"/>
      <c r="AM173" s="124"/>
      <c r="AN173" s="124"/>
      <c r="AO173" s="124"/>
      <c r="AP173" s="124"/>
      <c r="AQ173" s="124"/>
    </row>
    <row r="174" spans="1:43" x14ac:dyDescent="0.25">
      <c r="A174" s="141"/>
      <c r="B174" s="206" t="s">
        <v>240</v>
      </c>
      <c r="C174" s="163">
        <v>0</v>
      </c>
      <c r="D174" s="163">
        <v>0</v>
      </c>
      <c r="E174" s="163">
        <v>0</v>
      </c>
      <c r="F174" s="163">
        <v>0</v>
      </c>
      <c r="G174" s="163">
        <v>0</v>
      </c>
      <c r="H174" s="163">
        <v>0</v>
      </c>
      <c r="I174" s="163">
        <v>0</v>
      </c>
      <c r="J174" s="163">
        <v>0</v>
      </c>
      <c r="K174" s="163">
        <v>0</v>
      </c>
      <c r="L174" s="163">
        <v>0</v>
      </c>
      <c r="M174" s="163">
        <v>0</v>
      </c>
      <c r="N174" s="163">
        <v>0</v>
      </c>
      <c r="O174" s="163">
        <v>0</v>
      </c>
      <c r="P174" s="163">
        <v>0</v>
      </c>
      <c r="Q174" s="163">
        <v>0</v>
      </c>
      <c r="R174" s="163">
        <v>0</v>
      </c>
      <c r="S174" s="163">
        <v>0</v>
      </c>
      <c r="T174" s="163">
        <v>0</v>
      </c>
      <c r="U174" s="163">
        <v>0</v>
      </c>
      <c r="V174" s="163">
        <v>0</v>
      </c>
      <c r="W174" s="163">
        <v>0</v>
      </c>
      <c r="X174" s="163">
        <v>0</v>
      </c>
      <c r="Y174" s="163">
        <v>0</v>
      </c>
      <c r="Z174" s="163">
        <v>0</v>
      </c>
      <c r="AA174" s="163">
        <v>84.8</v>
      </c>
      <c r="AB174" s="163">
        <v>0</v>
      </c>
      <c r="AC174" s="163">
        <v>0</v>
      </c>
      <c r="AD174" s="163">
        <v>15.5</v>
      </c>
      <c r="AE174" s="163">
        <v>0</v>
      </c>
      <c r="AF174" s="163">
        <v>0</v>
      </c>
      <c r="AG174" s="124"/>
      <c r="AH174" s="124"/>
      <c r="AI174" s="124"/>
      <c r="AJ174" s="124"/>
      <c r="AK174" s="124"/>
      <c r="AL174" s="124"/>
      <c r="AM174" s="124"/>
      <c r="AN174" s="124"/>
      <c r="AO174" s="124"/>
      <c r="AP174" s="124"/>
      <c r="AQ174" s="124"/>
    </row>
    <row r="175" spans="1:43" x14ac:dyDescent="0.25">
      <c r="A175" s="141"/>
      <c r="B175" s="206" t="s">
        <v>239</v>
      </c>
      <c r="C175" s="163">
        <v>0</v>
      </c>
      <c r="D175" s="163">
        <v>0</v>
      </c>
      <c r="E175" s="163">
        <v>0</v>
      </c>
      <c r="F175" s="163">
        <v>0</v>
      </c>
      <c r="G175" s="163">
        <v>0</v>
      </c>
      <c r="H175" s="163">
        <v>0</v>
      </c>
      <c r="I175" s="163">
        <v>0</v>
      </c>
      <c r="J175" s="163">
        <v>1.9</v>
      </c>
      <c r="K175" s="163">
        <v>0</v>
      </c>
      <c r="L175" s="163">
        <v>0</v>
      </c>
      <c r="M175" s="163">
        <v>0</v>
      </c>
      <c r="N175" s="163">
        <v>0</v>
      </c>
      <c r="O175" s="163">
        <v>0</v>
      </c>
      <c r="P175" s="163">
        <v>0</v>
      </c>
      <c r="Q175" s="163">
        <v>0</v>
      </c>
      <c r="R175" s="163">
        <v>0</v>
      </c>
      <c r="S175" s="163">
        <v>3.3</v>
      </c>
      <c r="T175" s="163">
        <v>0</v>
      </c>
      <c r="U175" s="163">
        <v>0</v>
      </c>
      <c r="V175" s="163">
        <v>1.2</v>
      </c>
      <c r="W175" s="163">
        <v>0</v>
      </c>
      <c r="X175" s="163">
        <v>0</v>
      </c>
      <c r="Y175" s="163">
        <v>0</v>
      </c>
      <c r="Z175" s="163">
        <v>0</v>
      </c>
      <c r="AA175" s="163">
        <v>1.2</v>
      </c>
      <c r="AB175" s="163">
        <v>0</v>
      </c>
      <c r="AC175" s="163">
        <v>0</v>
      </c>
      <c r="AD175" s="163">
        <v>2.8</v>
      </c>
      <c r="AE175" s="163">
        <v>0</v>
      </c>
      <c r="AF175" s="163">
        <v>0</v>
      </c>
      <c r="AG175" s="124"/>
      <c r="AH175" s="124"/>
      <c r="AI175" s="124"/>
      <c r="AJ175" s="124"/>
      <c r="AK175" s="124"/>
      <c r="AL175" s="124"/>
      <c r="AM175" s="124"/>
      <c r="AN175" s="124"/>
      <c r="AO175" s="124"/>
      <c r="AP175" s="124"/>
      <c r="AQ175" s="124"/>
    </row>
    <row r="176" spans="1:43" x14ac:dyDescent="0.25">
      <c r="A176" s="141"/>
      <c r="B176" s="206" t="s">
        <v>57</v>
      </c>
      <c r="C176" s="163">
        <v>0</v>
      </c>
      <c r="D176" s="163">
        <v>0</v>
      </c>
      <c r="E176" s="163">
        <v>0</v>
      </c>
      <c r="F176" s="163">
        <v>0</v>
      </c>
      <c r="G176" s="163">
        <v>0</v>
      </c>
      <c r="H176" s="163">
        <v>0</v>
      </c>
      <c r="I176" s="163">
        <v>0</v>
      </c>
      <c r="J176" s="163">
        <v>0</v>
      </c>
      <c r="K176" s="163">
        <v>0</v>
      </c>
      <c r="L176" s="163">
        <v>0</v>
      </c>
      <c r="M176" s="163">
        <v>0</v>
      </c>
      <c r="N176" s="163">
        <v>49</v>
      </c>
      <c r="O176" s="163">
        <v>0</v>
      </c>
      <c r="P176" s="163">
        <v>0</v>
      </c>
      <c r="Q176" s="163">
        <v>0</v>
      </c>
      <c r="R176" s="163">
        <v>0</v>
      </c>
      <c r="S176" s="163">
        <v>0</v>
      </c>
      <c r="T176" s="163">
        <v>0</v>
      </c>
      <c r="U176" s="163">
        <v>0</v>
      </c>
      <c r="V176" s="163">
        <v>0</v>
      </c>
      <c r="W176" s="163">
        <v>0</v>
      </c>
      <c r="X176" s="163">
        <v>0</v>
      </c>
      <c r="Y176" s="163">
        <v>0</v>
      </c>
      <c r="Z176" s="163">
        <v>288</v>
      </c>
      <c r="AA176" s="163">
        <v>0</v>
      </c>
      <c r="AB176" s="163">
        <v>0</v>
      </c>
      <c r="AC176" s="163">
        <v>0</v>
      </c>
      <c r="AD176" s="163">
        <v>0</v>
      </c>
      <c r="AE176" s="163">
        <v>0</v>
      </c>
      <c r="AF176" s="163">
        <v>0</v>
      </c>
      <c r="AG176" s="124"/>
      <c r="AH176" s="124"/>
      <c r="AI176" s="124"/>
      <c r="AJ176" s="124"/>
      <c r="AK176" s="124"/>
      <c r="AL176" s="124"/>
      <c r="AM176" s="124"/>
      <c r="AN176" s="124"/>
      <c r="AO176" s="124"/>
      <c r="AP176" s="124"/>
      <c r="AQ176" s="124"/>
    </row>
    <row r="177" spans="1:43" x14ac:dyDescent="0.25">
      <c r="A177" s="141"/>
      <c r="B177" s="158" t="s">
        <v>199</v>
      </c>
      <c r="C177" s="159">
        <v>973</v>
      </c>
      <c r="D177" s="159">
        <v>4967.5</v>
      </c>
      <c r="E177" s="159">
        <v>3742.1</v>
      </c>
      <c r="F177" s="159">
        <v>4177.7</v>
      </c>
      <c r="G177" s="159">
        <v>3570.1</v>
      </c>
      <c r="H177" s="159">
        <v>1420.3</v>
      </c>
      <c r="I177" s="159">
        <v>172.5</v>
      </c>
      <c r="J177" s="159">
        <v>12951.2</v>
      </c>
      <c r="K177" s="159">
        <v>61.9</v>
      </c>
      <c r="L177" s="159">
        <v>57</v>
      </c>
      <c r="M177" s="159">
        <v>53</v>
      </c>
      <c r="N177" s="159">
        <v>64</v>
      </c>
      <c r="O177" s="159">
        <f t="shared" ref="O177:V177" si="14">+SUM(O181:O227)</f>
        <v>57.5</v>
      </c>
      <c r="P177" s="159">
        <f t="shared" si="14"/>
        <v>504.7</v>
      </c>
      <c r="Q177" s="159">
        <f t="shared" si="14"/>
        <v>2840.8999999999996</v>
      </c>
      <c r="R177" s="159">
        <f t="shared" si="14"/>
        <v>5388.0999999999995</v>
      </c>
      <c r="S177" s="159">
        <f t="shared" si="14"/>
        <v>201.8</v>
      </c>
      <c r="T177" s="159">
        <f t="shared" si="14"/>
        <v>1790.6000000000001</v>
      </c>
      <c r="U177" s="159">
        <f t="shared" si="14"/>
        <v>75.3</v>
      </c>
      <c r="V177" s="159">
        <f t="shared" si="14"/>
        <v>56.800000000000004</v>
      </c>
      <c r="W177" s="159">
        <f t="shared" ref="W177:AF177" si="15">+SUM(W178:W230)</f>
        <v>105667.70000000001</v>
      </c>
      <c r="X177" s="159">
        <f t="shared" si="15"/>
        <v>52.8</v>
      </c>
      <c r="Y177" s="159">
        <f t="shared" si="15"/>
        <v>1978.9</v>
      </c>
      <c r="Z177" s="159">
        <f t="shared" si="15"/>
        <v>568.69999999999993</v>
      </c>
      <c r="AA177" s="159">
        <f t="shared" si="15"/>
        <v>7566.5</v>
      </c>
      <c r="AB177" s="159">
        <f t="shared" si="15"/>
        <v>465.19999999999993</v>
      </c>
      <c r="AC177" s="159">
        <f t="shared" si="15"/>
        <v>2237.4</v>
      </c>
      <c r="AD177" s="159">
        <f t="shared" si="15"/>
        <v>2974.7000000000003</v>
      </c>
      <c r="AE177" s="159">
        <f t="shared" si="15"/>
        <v>58.8</v>
      </c>
      <c r="AF177" s="159">
        <f t="shared" si="15"/>
        <v>1980.6</v>
      </c>
      <c r="AG177" s="124"/>
      <c r="AH177" s="124"/>
      <c r="AI177" s="124"/>
      <c r="AJ177" s="124"/>
      <c r="AK177" s="124"/>
      <c r="AL177" s="124"/>
      <c r="AM177" s="124"/>
      <c r="AN177" s="124"/>
      <c r="AO177" s="124"/>
      <c r="AP177" s="124"/>
      <c r="AQ177" s="124"/>
    </row>
    <row r="178" spans="1:43" x14ac:dyDescent="0.25">
      <c r="A178" s="141"/>
      <c r="B178" s="206" t="s">
        <v>254</v>
      </c>
      <c r="C178" s="163">
        <v>0</v>
      </c>
      <c r="D178" s="163">
        <v>0</v>
      </c>
      <c r="E178" s="163">
        <v>0</v>
      </c>
      <c r="F178" s="163">
        <v>0</v>
      </c>
      <c r="G178" s="163">
        <v>0</v>
      </c>
      <c r="H178" s="163">
        <v>0</v>
      </c>
      <c r="I178" s="163">
        <v>0</v>
      </c>
      <c r="J178" s="163">
        <v>0</v>
      </c>
      <c r="K178" s="163">
        <v>0</v>
      </c>
      <c r="L178" s="163">
        <v>0</v>
      </c>
      <c r="M178" s="163">
        <v>0</v>
      </c>
      <c r="N178" s="163">
        <v>0</v>
      </c>
      <c r="O178" s="163">
        <v>0</v>
      </c>
      <c r="P178" s="163">
        <v>0</v>
      </c>
      <c r="Q178" s="163">
        <v>0</v>
      </c>
      <c r="R178" s="163">
        <v>0</v>
      </c>
      <c r="S178" s="163">
        <v>0</v>
      </c>
      <c r="T178" s="163">
        <v>0</v>
      </c>
      <c r="U178" s="163">
        <v>0</v>
      </c>
      <c r="V178" s="163">
        <v>0</v>
      </c>
      <c r="W178" s="163">
        <v>1750</v>
      </c>
      <c r="X178" s="163">
        <v>0</v>
      </c>
      <c r="Y178" s="163">
        <v>0</v>
      </c>
      <c r="Z178" s="163">
        <v>0</v>
      </c>
      <c r="AA178" s="163">
        <v>0</v>
      </c>
      <c r="AB178" s="163">
        <v>0</v>
      </c>
      <c r="AC178" s="163">
        <v>0</v>
      </c>
      <c r="AD178" s="163">
        <v>0</v>
      </c>
      <c r="AE178" s="163">
        <v>0</v>
      </c>
      <c r="AF178" s="163">
        <v>0</v>
      </c>
      <c r="AG178" s="124"/>
      <c r="AH178" s="124"/>
      <c r="AI178" s="124"/>
      <c r="AJ178" s="124"/>
      <c r="AK178" s="124"/>
      <c r="AL178" s="124"/>
      <c r="AM178" s="124"/>
      <c r="AN178" s="124"/>
      <c r="AO178" s="124"/>
      <c r="AP178" s="124"/>
      <c r="AQ178" s="124"/>
    </row>
    <row r="179" spans="1:43" x14ac:dyDescent="0.25">
      <c r="A179" s="141"/>
      <c r="B179" s="206" t="s">
        <v>255</v>
      </c>
      <c r="C179" s="163">
        <v>0</v>
      </c>
      <c r="D179" s="163">
        <v>0</v>
      </c>
      <c r="E179" s="163">
        <v>0</v>
      </c>
      <c r="F179" s="163">
        <v>0</v>
      </c>
      <c r="G179" s="163">
        <v>0</v>
      </c>
      <c r="H179" s="163">
        <v>0</v>
      </c>
      <c r="I179" s="163">
        <v>0</v>
      </c>
      <c r="J179" s="163">
        <v>0</v>
      </c>
      <c r="K179" s="163">
        <v>0</v>
      </c>
      <c r="L179" s="163">
        <v>0</v>
      </c>
      <c r="M179" s="163">
        <v>0</v>
      </c>
      <c r="N179" s="163">
        <v>0</v>
      </c>
      <c r="O179" s="163">
        <v>0</v>
      </c>
      <c r="P179" s="163">
        <v>0</v>
      </c>
      <c r="Q179" s="163">
        <v>0</v>
      </c>
      <c r="R179" s="163">
        <v>0</v>
      </c>
      <c r="S179" s="163">
        <v>0</v>
      </c>
      <c r="T179" s="163">
        <v>0</v>
      </c>
      <c r="U179" s="163">
        <v>0</v>
      </c>
      <c r="V179" s="163">
        <v>0</v>
      </c>
      <c r="W179" s="163">
        <v>3250</v>
      </c>
      <c r="X179" s="163">
        <v>0</v>
      </c>
      <c r="Y179" s="163">
        <v>0</v>
      </c>
      <c r="Z179" s="163">
        <v>0</v>
      </c>
      <c r="AA179" s="163">
        <v>0</v>
      </c>
      <c r="AB179" s="163">
        <v>0</v>
      </c>
      <c r="AC179" s="163">
        <v>0</v>
      </c>
      <c r="AD179" s="163">
        <v>0</v>
      </c>
      <c r="AE179" s="163">
        <v>0</v>
      </c>
      <c r="AF179" s="163">
        <v>0</v>
      </c>
      <c r="AG179" s="124"/>
      <c r="AH179" s="124"/>
      <c r="AI179" s="124"/>
      <c r="AJ179" s="124"/>
      <c r="AK179" s="124"/>
      <c r="AL179" s="124"/>
      <c r="AM179" s="124"/>
      <c r="AN179" s="124"/>
      <c r="AO179" s="124"/>
      <c r="AP179" s="124"/>
      <c r="AQ179" s="124"/>
    </row>
    <row r="180" spans="1:43" x14ac:dyDescent="0.25">
      <c r="A180" s="141"/>
      <c r="B180" s="206" t="s">
        <v>256</v>
      </c>
      <c r="C180" s="163">
        <v>0</v>
      </c>
      <c r="D180" s="163">
        <v>0</v>
      </c>
      <c r="E180" s="163">
        <v>0</v>
      </c>
      <c r="F180" s="163">
        <v>0</v>
      </c>
      <c r="G180" s="163">
        <v>0</v>
      </c>
      <c r="H180" s="163">
        <v>0</v>
      </c>
      <c r="I180" s="163">
        <v>0</v>
      </c>
      <c r="J180" s="163">
        <v>0</v>
      </c>
      <c r="K180" s="163">
        <v>0</v>
      </c>
      <c r="L180" s="163">
        <v>0</v>
      </c>
      <c r="M180" s="163">
        <v>0</v>
      </c>
      <c r="N180" s="163">
        <v>0</v>
      </c>
      <c r="O180" s="163">
        <v>0</v>
      </c>
      <c r="P180" s="163">
        <v>0</v>
      </c>
      <c r="Q180" s="163">
        <v>0</v>
      </c>
      <c r="R180" s="163">
        <v>0</v>
      </c>
      <c r="S180" s="163">
        <v>0</v>
      </c>
      <c r="T180" s="163">
        <v>0</v>
      </c>
      <c r="U180" s="163">
        <v>0</v>
      </c>
      <c r="V180" s="163">
        <v>0</v>
      </c>
      <c r="W180" s="163">
        <v>4250</v>
      </c>
      <c r="X180" s="163">
        <v>0</v>
      </c>
      <c r="Y180" s="163">
        <v>0</v>
      </c>
      <c r="Z180" s="163">
        <v>0</v>
      </c>
      <c r="AA180" s="163">
        <v>0</v>
      </c>
      <c r="AB180" s="163">
        <v>0</v>
      </c>
      <c r="AC180" s="163">
        <v>0</v>
      </c>
      <c r="AD180" s="163">
        <v>0</v>
      </c>
      <c r="AE180" s="163">
        <v>0</v>
      </c>
      <c r="AF180" s="163">
        <v>0</v>
      </c>
      <c r="AG180" s="124"/>
      <c r="AH180" s="124"/>
      <c r="AI180" s="124"/>
      <c r="AJ180" s="124"/>
      <c r="AK180" s="124"/>
      <c r="AL180" s="124"/>
      <c r="AM180" s="124"/>
      <c r="AN180" s="124"/>
      <c r="AO180" s="124"/>
      <c r="AP180" s="124"/>
      <c r="AQ180" s="124"/>
    </row>
    <row r="181" spans="1:43" x14ac:dyDescent="0.25">
      <c r="A181" s="141"/>
      <c r="B181" s="206" t="s">
        <v>95</v>
      </c>
      <c r="C181" s="163">
        <v>0</v>
      </c>
      <c r="D181" s="163">
        <v>0</v>
      </c>
      <c r="E181" s="163">
        <v>0</v>
      </c>
      <c r="F181" s="163">
        <v>2750</v>
      </c>
      <c r="G181" s="163">
        <v>0</v>
      </c>
      <c r="H181" s="163">
        <v>0</v>
      </c>
      <c r="I181" s="163">
        <v>0</v>
      </c>
      <c r="J181" s="163">
        <v>0</v>
      </c>
      <c r="K181" s="163">
        <v>0</v>
      </c>
      <c r="L181" s="163">
        <v>0</v>
      </c>
      <c r="M181" s="163">
        <v>0</v>
      </c>
      <c r="N181" s="163">
        <v>0</v>
      </c>
      <c r="O181" s="163">
        <v>0</v>
      </c>
      <c r="P181" s="163">
        <v>0</v>
      </c>
      <c r="Q181" s="163">
        <v>0</v>
      </c>
      <c r="R181" s="163">
        <v>0</v>
      </c>
      <c r="S181" s="163">
        <v>0</v>
      </c>
      <c r="T181" s="163">
        <v>0</v>
      </c>
      <c r="U181" s="163">
        <v>0</v>
      </c>
      <c r="V181" s="163">
        <v>0</v>
      </c>
      <c r="W181" s="163">
        <v>0</v>
      </c>
      <c r="X181" s="163">
        <v>0</v>
      </c>
      <c r="Y181" s="163">
        <v>0</v>
      </c>
      <c r="Z181" s="163">
        <v>0</v>
      </c>
      <c r="AA181" s="163">
        <v>0</v>
      </c>
      <c r="AB181" s="163">
        <v>0</v>
      </c>
      <c r="AC181" s="163">
        <v>0</v>
      </c>
      <c r="AD181" s="163">
        <v>0</v>
      </c>
      <c r="AE181" s="163">
        <v>0</v>
      </c>
      <c r="AF181" s="163">
        <v>0</v>
      </c>
      <c r="AG181" s="124"/>
      <c r="AH181" s="124"/>
      <c r="AI181" s="124"/>
      <c r="AJ181" s="124"/>
      <c r="AK181" s="124"/>
      <c r="AL181" s="124"/>
      <c r="AM181" s="124"/>
      <c r="AN181" s="124"/>
      <c r="AO181" s="124"/>
      <c r="AP181" s="124"/>
      <c r="AQ181" s="124"/>
    </row>
    <row r="182" spans="1:43" x14ac:dyDescent="0.25">
      <c r="A182" s="141"/>
      <c r="B182" s="206" t="s">
        <v>257</v>
      </c>
      <c r="C182" s="163">
        <v>0</v>
      </c>
      <c r="D182" s="163">
        <v>0</v>
      </c>
      <c r="E182" s="163">
        <v>0</v>
      </c>
      <c r="F182" s="163">
        <v>0</v>
      </c>
      <c r="G182" s="163">
        <v>0</v>
      </c>
      <c r="H182" s="163">
        <v>0</v>
      </c>
      <c r="I182" s="163">
        <v>0</v>
      </c>
      <c r="J182" s="163">
        <v>0</v>
      </c>
      <c r="K182" s="163">
        <v>0</v>
      </c>
      <c r="L182" s="163">
        <v>0</v>
      </c>
      <c r="M182" s="163">
        <v>0</v>
      </c>
      <c r="N182" s="163">
        <v>0</v>
      </c>
      <c r="O182" s="163">
        <v>0</v>
      </c>
      <c r="P182" s="163">
        <v>0</v>
      </c>
      <c r="Q182" s="163">
        <v>0</v>
      </c>
      <c r="R182" s="163">
        <v>0</v>
      </c>
      <c r="S182" s="163">
        <v>0</v>
      </c>
      <c r="T182" s="163">
        <v>0</v>
      </c>
      <c r="U182" s="163">
        <v>0</v>
      </c>
      <c r="V182" s="163">
        <v>0</v>
      </c>
      <c r="W182" s="163">
        <v>1000</v>
      </c>
      <c r="X182" s="163">
        <v>0</v>
      </c>
      <c r="Y182" s="163">
        <v>0</v>
      </c>
      <c r="Z182" s="163">
        <v>0</v>
      </c>
      <c r="AA182" s="163">
        <v>0</v>
      </c>
      <c r="AB182" s="163">
        <v>0</v>
      </c>
      <c r="AC182" s="163">
        <v>0</v>
      </c>
      <c r="AD182" s="163">
        <v>0</v>
      </c>
      <c r="AE182" s="163">
        <v>0</v>
      </c>
      <c r="AF182" s="163">
        <v>0</v>
      </c>
      <c r="AG182" s="124"/>
      <c r="AH182" s="124"/>
      <c r="AI182" s="124"/>
      <c r="AJ182" s="124"/>
      <c r="AK182" s="124"/>
      <c r="AL182" s="124"/>
      <c r="AM182" s="124"/>
      <c r="AN182" s="124"/>
      <c r="AO182" s="124"/>
      <c r="AP182" s="124"/>
      <c r="AQ182" s="124"/>
    </row>
    <row r="183" spans="1:43" x14ac:dyDescent="0.25">
      <c r="A183" s="141"/>
      <c r="B183" s="206" t="s">
        <v>258</v>
      </c>
      <c r="C183" s="163">
        <v>0</v>
      </c>
      <c r="D183" s="163">
        <v>0</v>
      </c>
      <c r="E183" s="163">
        <v>0</v>
      </c>
      <c r="F183" s="163">
        <v>0</v>
      </c>
      <c r="G183" s="163">
        <v>0</v>
      </c>
      <c r="H183" s="163">
        <v>0</v>
      </c>
      <c r="I183" s="163">
        <v>0</v>
      </c>
      <c r="J183" s="163">
        <v>0</v>
      </c>
      <c r="K183" s="163">
        <v>0</v>
      </c>
      <c r="L183" s="163">
        <v>0</v>
      </c>
      <c r="M183" s="163">
        <v>0</v>
      </c>
      <c r="N183" s="163">
        <v>0</v>
      </c>
      <c r="O183" s="163">
        <v>0</v>
      </c>
      <c r="P183" s="163">
        <v>0</v>
      </c>
      <c r="Q183" s="163">
        <v>0</v>
      </c>
      <c r="R183" s="163">
        <v>0</v>
      </c>
      <c r="S183" s="163">
        <v>0</v>
      </c>
      <c r="T183" s="163">
        <v>0</v>
      </c>
      <c r="U183" s="163">
        <v>0</v>
      </c>
      <c r="V183" s="163">
        <v>0</v>
      </c>
      <c r="W183" s="163">
        <v>3000</v>
      </c>
      <c r="X183" s="163">
        <v>0</v>
      </c>
      <c r="Y183" s="163">
        <v>0</v>
      </c>
      <c r="Z183" s="163">
        <v>0</v>
      </c>
      <c r="AA183" s="163">
        <v>0</v>
      </c>
      <c r="AB183" s="163">
        <v>0</v>
      </c>
      <c r="AC183" s="163">
        <v>0</v>
      </c>
      <c r="AD183" s="163">
        <v>0</v>
      </c>
      <c r="AE183" s="163">
        <v>0</v>
      </c>
      <c r="AF183" s="163">
        <v>0</v>
      </c>
      <c r="AG183" s="124"/>
      <c r="AH183" s="124"/>
      <c r="AI183" s="124"/>
      <c r="AJ183" s="124"/>
      <c r="AK183" s="124"/>
      <c r="AL183" s="124"/>
      <c r="AM183" s="124"/>
      <c r="AN183" s="124"/>
      <c r="AO183" s="124"/>
      <c r="AP183" s="124"/>
      <c r="AQ183" s="124"/>
    </row>
    <row r="184" spans="1:43" x14ac:dyDescent="0.25">
      <c r="A184" s="141"/>
      <c r="B184" s="206" t="s">
        <v>259</v>
      </c>
      <c r="C184" s="163">
        <v>0</v>
      </c>
      <c r="D184" s="163">
        <v>0</v>
      </c>
      <c r="E184" s="163">
        <v>0</v>
      </c>
      <c r="F184" s="163">
        <v>0</v>
      </c>
      <c r="G184" s="163">
        <v>0</v>
      </c>
      <c r="H184" s="163">
        <v>0</v>
      </c>
      <c r="I184" s="163">
        <v>0</v>
      </c>
      <c r="J184" s="163">
        <v>0</v>
      </c>
      <c r="K184" s="163">
        <v>0</v>
      </c>
      <c r="L184" s="163">
        <v>0</v>
      </c>
      <c r="M184" s="163">
        <v>0</v>
      </c>
      <c r="N184" s="163">
        <v>0</v>
      </c>
      <c r="O184" s="163">
        <v>0</v>
      </c>
      <c r="P184" s="163">
        <v>0</v>
      </c>
      <c r="Q184" s="163">
        <v>0</v>
      </c>
      <c r="R184" s="163">
        <v>0</v>
      </c>
      <c r="S184" s="163">
        <v>0</v>
      </c>
      <c r="T184" s="163">
        <v>0</v>
      </c>
      <c r="U184" s="163">
        <v>0</v>
      </c>
      <c r="V184" s="163">
        <v>0</v>
      </c>
      <c r="W184" s="163">
        <v>4500</v>
      </c>
      <c r="X184" s="163">
        <v>0</v>
      </c>
      <c r="Y184" s="163">
        <v>0</v>
      </c>
      <c r="Z184" s="163">
        <v>0</v>
      </c>
      <c r="AA184" s="163">
        <v>0</v>
      </c>
      <c r="AB184" s="163">
        <v>0</v>
      </c>
      <c r="AC184" s="163">
        <v>0</v>
      </c>
      <c r="AD184" s="163">
        <v>0</v>
      </c>
      <c r="AE184" s="163">
        <v>0</v>
      </c>
      <c r="AF184" s="163">
        <v>0</v>
      </c>
      <c r="AG184" s="124"/>
      <c r="AH184" s="124"/>
      <c r="AI184" s="124"/>
      <c r="AJ184" s="124"/>
      <c r="AK184" s="124"/>
      <c r="AL184" s="124"/>
      <c r="AM184" s="124"/>
      <c r="AN184" s="124"/>
      <c r="AO184" s="124"/>
      <c r="AP184" s="124"/>
      <c r="AQ184" s="124"/>
    </row>
    <row r="185" spans="1:43" x14ac:dyDescent="0.25">
      <c r="A185" s="141"/>
      <c r="B185" s="206" t="s">
        <v>260</v>
      </c>
      <c r="C185" s="163">
        <v>0</v>
      </c>
      <c r="D185" s="163">
        <v>0</v>
      </c>
      <c r="E185" s="163">
        <v>0</v>
      </c>
      <c r="F185" s="163">
        <v>0</v>
      </c>
      <c r="G185" s="163">
        <v>0</v>
      </c>
      <c r="H185" s="163">
        <v>0</v>
      </c>
      <c r="I185" s="163">
        <v>0</v>
      </c>
      <c r="J185" s="163">
        <v>0</v>
      </c>
      <c r="K185" s="163">
        <v>0</v>
      </c>
      <c r="L185" s="163">
        <v>0</v>
      </c>
      <c r="M185" s="163">
        <v>0</v>
      </c>
      <c r="N185" s="163">
        <v>0</v>
      </c>
      <c r="O185" s="163">
        <v>0</v>
      </c>
      <c r="P185" s="163">
        <v>0</v>
      </c>
      <c r="Q185" s="163">
        <v>0</v>
      </c>
      <c r="R185" s="163">
        <v>0</v>
      </c>
      <c r="S185" s="163">
        <v>0</v>
      </c>
      <c r="T185" s="163">
        <v>0</v>
      </c>
      <c r="U185" s="163">
        <v>0</v>
      </c>
      <c r="V185" s="163">
        <v>0</v>
      </c>
      <c r="W185" s="163">
        <v>3750</v>
      </c>
      <c r="X185" s="163">
        <v>0</v>
      </c>
      <c r="Y185" s="163">
        <v>0</v>
      </c>
      <c r="Z185" s="163">
        <v>0</v>
      </c>
      <c r="AA185" s="163">
        <v>0</v>
      </c>
      <c r="AB185" s="163">
        <v>0</v>
      </c>
      <c r="AC185" s="163">
        <v>0</v>
      </c>
      <c r="AD185" s="163">
        <v>0</v>
      </c>
      <c r="AE185" s="163">
        <v>0</v>
      </c>
      <c r="AF185" s="163">
        <v>0</v>
      </c>
      <c r="AG185" s="124"/>
      <c r="AH185" s="124"/>
      <c r="AI185" s="124"/>
      <c r="AJ185" s="124"/>
      <c r="AK185" s="124"/>
      <c r="AL185" s="124"/>
      <c r="AM185" s="124"/>
      <c r="AN185" s="124"/>
      <c r="AO185" s="124"/>
      <c r="AP185" s="124"/>
      <c r="AQ185" s="124"/>
    </row>
    <row r="186" spans="1:43" x14ac:dyDescent="0.25">
      <c r="A186" s="141"/>
      <c r="B186" s="206" t="s">
        <v>261</v>
      </c>
      <c r="C186" s="163">
        <v>0</v>
      </c>
      <c r="D186" s="163">
        <v>0</v>
      </c>
      <c r="E186" s="163">
        <v>0</v>
      </c>
      <c r="F186" s="163">
        <v>0</v>
      </c>
      <c r="G186" s="163">
        <v>0</v>
      </c>
      <c r="H186" s="163">
        <v>0</v>
      </c>
      <c r="I186" s="163">
        <v>0</v>
      </c>
      <c r="J186" s="163">
        <v>0</v>
      </c>
      <c r="K186" s="163">
        <v>0</v>
      </c>
      <c r="L186" s="163">
        <v>0</v>
      </c>
      <c r="M186" s="163">
        <v>0</v>
      </c>
      <c r="N186" s="163">
        <v>0</v>
      </c>
      <c r="O186" s="163">
        <v>0</v>
      </c>
      <c r="P186" s="163">
        <v>0</v>
      </c>
      <c r="Q186" s="163">
        <v>0</v>
      </c>
      <c r="R186" s="163">
        <v>0</v>
      </c>
      <c r="S186" s="163">
        <v>0</v>
      </c>
      <c r="T186" s="163">
        <v>0</v>
      </c>
      <c r="U186" s="163">
        <v>0</v>
      </c>
      <c r="V186" s="163">
        <v>0</v>
      </c>
      <c r="W186" s="163">
        <v>1750</v>
      </c>
      <c r="X186" s="163">
        <v>0</v>
      </c>
      <c r="Y186" s="163">
        <v>0</v>
      </c>
      <c r="Z186" s="163">
        <v>0</v>
      </c>
      <c r="AA186" s="163">
        <v>0</v>
      </c>
      <c r="AB186" s="163">
        <v>0</v>
      </c>
      <c r="AC186" s="163">
        <v>0</v>
      </c>
      <c r="AD186" s="163">
        <v>0</v>
      </c>
      <c r="AE186" s="163">
        <v>0</v>
      </c>
      <c r="AF186" s="163">
        <v>0</v>
      </c>
      <c r="AG186" s="124"/>
      <c r="AH186" s="124"/>
      <c r="AI186" s="124"/>
      <c r="AJ186" s="124"/>
      <c r="AK186" s="124"/>
      <c r="AL186" s="124"/>
      <c r="AM186" s="124"/>
      <c r="AN186" s="124"/>
      <c r="AO186" s="124"/>
      <c r="AP186" s="124"/>
      <c r="AQ186" s="124"/>
    </row>
    <row r="187" spans="1:43" x14ac:dyDescent="0.25">
      <c r="A187" s="141"/>
      <c r="B187" s="206" t="s">
        <v>262</v>
      </c>
      <c r="C187" s="163">
        <v>0</v>
      </c>
      <c r="D187" s="163">
        <v>0</v>
      </c>
      <c r="E187" s="163">
        <v>0</v>
      </c>
      <c r="F187" s="163">
        <v>0</v>
      </c>
      <c r="G187" s="163">
        <v>0</v>
      </c>
      <c r="H187" s="163">
        <v>0</v>
      </c>
      <c r="I187" s="163">
        <v>0</v>
      </c>
      <c r="J187" s="163">
        <v>0</v>
      </c>
      <c r="K187" s="163">
        <v>0</v>
      </c>
      <c r="L187" s="163">
        <v>0</v>
      </c>
      <c r="M187" s="163">
        <v>0</v>
      </c>
      <c r="N187" s="163">
        <v>0</v>
      </c>
      <c r="O187" s="163">
        <v>0</v>
      </c>
      <c r="P187" s="163">
        <v>0</v>
      </c>
      <c r="Q187" s="163">
        <v>0</v>
      </c>
      <c r="R187" s="163">
        <v>0</v>
      </c>
      <c r="S187" s="163">
        <v>0</v>
      </c>
      <c r="T187" s="163">
        <v>0</v>
      </c>
      <c r="U187" s="163">
        <v>0</v>
      </c>
      <c r="V187" s="163">
        <v>0</v>
      </c>
      <c r="W187" s="163">
        <v>2750</v>
      </c>
      <c r="X187" s="163">
        <v>0</v>
      </c>
      <c r="Y187" s="163">
        <v>0</v>
      </c>
      <c r="Z187" s="163">
        <v>0</v>
      </c>
      <c r="AA187" s="163">
        <v>0</v>
      </c>
      <c r="AB187" s="163">
        <v>0</v>
      </c>
      <c r="AC187" s="163">
        <v>0</v>
      </c>
      <c r="AD187" s="163">
        <v>0</v>
      </c>
      <c r="AE187" s="163">
        <v>0</v>
      </c>
      <c r="AF187" s="163">
        <v>0</v>
      </c>
      <c r="AG187" s="124"/>
      <c r="AH187" s="124"/>
      <c r="AI187" s="124"/>
      <c r="AJ187" s="124"/>
      <c r="AK187" s="124"/>
      <c r="AL187" s="124"/>
      <c r="AM187" s="124"/>
      <c r="AN187" s="124"/>
      <c r="AO187" s="124"/>
      <c r="AP187" s="124"/>
      <c r="AQ187" s="124"/>
    </row>
    <row r="188" spans="1:43" x14ac:dyDescent="0.25">
      <c r="A188" s="141"/>
      <c r="B188" s="206" t="s">
        <v>263</v>
      </c>
      <c r="C188" s="163">
        <v>0</v>
      </c>
      <c r="D188" s="163">
        <v>0</v>
      </c>
      <c r="E188" s="163">
        <v>0</v>
      </c>
      <c r="F188" s="163">
        <v>0</v>
      </c>
      <c r="G188" s="163">
        <v>0</v>
      </c>
      <c r="H188" s="163">
        <v>0</v>
      </c>
      <c r="I188" s="163">
        <v>0</v>
      </c>
      <c r="J188" s="163">
        <v>0</v>
      </c>
      <c r="K188" s="163">
        <v>0</v>
      </c>
      <c r="L188" s="163">
        <v>0</v>
      </c>
      <c r="M188" s="163">
        <v>0</v>
      </c>
      <c r="N188" s="163">
        <v>0</v>
      </c>
      <c r="O188" s="163">
        <v>0</v>
      </c>
      <c r="P188" s="163">
        <v>0</v>
      </c>
      <c r="Q188" s="163">
        <v>0</v>
      </c>
      <c r="R188" s="163">
        <v>0</v>
      </c>
      <c r="S188" s="163">
        <v>0</v>
      </c>
      <c r="T188" s="163">
        <v>0</v>
      </c>
      <c r="U188" s="163">
        <v>0</v>
      </c>
      <c r="V188" s="163">
        <v>0</v>
      </c>
      <c r="W188" s="163">
        <v>6500</v>
      </c>
      <c r="X188" s="163">
        <v>0</v>
      </c>
      <c r="Y188" s="163">
        <v>0</v>
      </c>
      <c r="Z188" s="163">
        <v>0</v>
      </c>
      <c r="AA188" s="163">
        <v>0</v>
      </c>
      <c r="AB188" s="163">
        <v>0</v>
      </c>
      <c r="AC188" s="163">
        <v>0</v>
      </c>
      <c r="AD188" s="163">
        <v>0</v>
      </c>
      <c r="AE188" s="163">
        <v>0</v>
      </c>
      <c r="AF188" s="163">
        <v>0</v>
      </c>
      <c r="AG188" s="124"/>
      <c r="AH188" s="124"/>
      <c r="AI188" s="124"/>
      <c r="AJ188" s="124"/>
      <c r="AK188" s="124"/>
      <c r="AL188" s="124"/>
      <c r="AM188" s="124"/>
      <c r="AN188" s="124"/>
      <c r="AO188" s="124"/>
      <c r="AP188" s="124"/>
      <c r="AQ188" s="124"/>
    </row>
    <row r="189" spans="1:43" x14ac:dyDescent="0.25">
      <c r="A189" s="141"/>
      <c r="B189" s="206" t="s">
        <v>264</v>
      </c>
      <c r="C189" s="163">
        <v>0</v>
      </c>
      <c r="D189" s="163">
        <v>0</v>
      </c>
      <c r="E189" s="163">
        <v>0</v>
      </c>
      <c r="F189" s="163">
        <v>0</v>
      </c>
      <c r="G189" s="163">
        <v>0</v>
      </c>
      <c r="H189" s="163">
        <v>0</v>
      </c>
      <c r="I189" s="163">
        <v>0</v>
      </c>
      <c r="J189" s="163">
        <v>0</v>
      </c>
      <c r="K189" s="163">
        <v>0</v>
      </c>
      <c r="L189" s="163">
        <v>0</v>
      </c>
      <c r="M189" s="163">
        <v>0</v>
      </c>
      <c r="N189" s="163">
        <v>0</v>
      </c>
      <c r="O189" s="163">
        <v>0</v>
      </c>
      <c r="P189" s="163">
        <v>0</v>
      </c>
      <c r="Q189" s="163">
        <v>0</v>
      </c>
      <c r="R189" s="163">
        <v>0</v>
      </c>
      <c r="S189" s="163">
        <v>0</v>
      </c>
      <c r="T189" s="163">
        <v>0</v>
      </c>
      <c r="U189" s="163">
        <v>0</v>
      </c>
      <c r="V189" s="163">
        <v>0</v>
      </c>
      <c r="W189" s="163">
        <v>2750</v>
      </c>
      <c r="X189" s="163">
        <v>0</v>
      </c>
      <c r="Y189" s="163">
        <v>0</v>
      </c>
      <c r="Z189" s="163">
        <v>0</v>
      </c>
      <c r="AA189" s="163">
        <v>0</v>
      </c>
      <c r="AB189" s="163">
        <v>0</v>
      </c>
      <c r="AC189" s="163">
        <v>0</v>
      </c>
      <c r="AD189" s="163">
        <v>0</v>
      </c>
      <c r="AE189" s="163">
        <v>0</v>
      </c>
      <c r="AF189" s="163">
        <v>0</v>
      </c>
      <c r="AG189" s="124"/>
      <c r="AH189" s="124"/>
      <c r="AI189" s="124"/>
      <c r="AJ189" s="124"/>
      <c r="AK189" s="124"/>
      <c r="AL189" s="124"/>
      <c r="AM189" s="124"/>
      <c r="AN189" s="124"/>
      <c r="AO189" s="124"/>
      <c r="AP189" s="124"/>
      <c r="AQ189" s="124"/>
    </row>
    <row r="190" spans="1:43" x14ac:dyDescent="0.25">
      <c r="A190" s="141"/>
      <c r="B190" s="206" t="s">
        <v>265</v>
      </c>
      <c r="C190" s="163">
        <v>0</v>
      </c>
      <c r="D190" s="163">
        <v>0</v>
      </c>
      <c r="E190" s="163">
        <v>0</v>
      </c>
      <c r="F190" s="163">
        <v>0</v>
      </c>
      <c r="G190" s="163">
        <v>0</v>
      </c>
      <c r="H190" s="163">
        <v>0</v>
      </c>
      <c r="I190" s="163">
        <v>0</v>
      </c>
      <c r="J190" s="163">
        <v>0</v>
      </c>
      <c r="K190" s="163">
        <v>0</v>
      </c>
      <c r="L190" s="163">
        <v>0</v>
      </c>
      <c r="M190" s="163">
        <v>0</v>
      </c>
      <c r="N190" s="163">
        <v>0</v>
      </c>
      <c r="O190" s="163">
        <v>0</v>
      </c>
      <c r="P190" s="163">
        <v>0</v>
      </c>
      <c r="Q190" s="163">
        <v>0</v>
      </c>
      <c r="R190" s="163">
        <v>0</v>
      </c>
      <c r="S190" s="163">
        <v>0</v>
      </c>
      <c r="T190" s="163">
        <v>0</v>
      </c>
      <c r="U190" s="163">
        <v>0</v>
      </c>
      <c r="V190" s="163">
        <v>0</v>
      </c>
      <c r="W190" s="163">
        <v>1193.5999999999999</v>
      </c>
      <c r="X190" s="163">
        <v>0</v>
      </c>
      <c r="Y190" s="163">
        <v>0</v>
      </c>
      <c r="Z190" s="163">
        <v>0</v>
      </c>
      <c r="AA190" s="163">
        <v>0</v>
      </c>
      <c r="AB190" s="163">
        <v>0</v>
      </c>
      <c r="AC190" s="163">
        <v>0</v>
      </c>
      <c r="AD190" s="163">
        <v>0</v>
      </c>
      <c r="AE190" s="163">
        <v>0</v>
      </c>
      <c r="AF190" s="163">
        <v>0</v>
      </c>
      <c r="AG190" s="124"/>
      <c r="AH190" s="124"/>
      <c r="AI190" s="124"/>
      <c r="AJ190" s="124"/>
      <c r="AK190" s="124"/>
      <c r="AL190" s="124"/>
      <c r="AM190" s="124"/>
      <c r="AN190" s="124"/>
      <c r="AO190" s="124"/>
      <c r="AP190" s="124"/>
      <c r="AQ190" s="124"/>
    </row>
    <row r="191" spans="1:43" x14ac:dyDescent="0.25">
      <c r="A191" s="141"/>
      <c r="B191" s="206" t="s">
        <v>266</v>
      </c>
      <c r="C191" s="163">
        <v>0</v>
      </c>
      <c r="D191" s="163">
        <v>0</v>
      </c>
      <c r="E191" s="163">
        <v>0</v>
      </c>
      <c r="F191" s="163">
        <v>0</v>
      </c>
      <c r="G191" s="163">
        <v>0</v>
      </c>
      <c r="H191" s="163">
        <v>0</v>
      </c>
      <c r="I191" s="163">
        <v>0</v>
      </c>
      <c r="J191" s="163">
        <v>0</v>
      </c>
      <c r="K191" s="163">
        <v>0</v>
      </c>
      <c r="L191" s="163">
        <v>0</v>
      </c>
      <c r="M191" s="163">
        <v>0</v>
      </c>
      <c r="N191" s="163">
        <v>0</v>
      </c>
      <c r="O191" s="163">
        <v>0</v>
      </c>
      <c r="P191" s="163">
        <v>0</v>
      </c>
      <c r="Q191" s="163">
        <v>0</v>
      </c>
      <c r="R191" s="163">
        <v>0</v>
      </c>
      <c r="S191" s="163">
        <v>0</v>
      </c>
      <c r="T191" s="163">
        <v>0</v>
      </c>
      <c r="U191" s="163">
        <v>0</v>
      </c>
      <c r="V191" s="163">
        <v>0</v>
      </c>
      <c r="W191" s="163">
        <v>1492</v>
      </c>
      <c r="X191" s="163">
        <v>0</v>
      </c>
      <c r="Y191" s="163">
        <v>0</v>
      </c>
      <c r="Z191" s="163">
        <v>0</v>
      </c>
      <c r="AA191" s="163">
        <v>0</v>
      </c>
      <c r="AB191" s="163">
        <v>0</v>
      </c>
      <c r="AC191" s="163">
        <v>0</v>
      </c>
      <c r="AD191" s="163">
        <v>0</v>
      </c>
      <c r="AE191" s="163">
        <v>0</v>
      </c>
      <c r="AF191" s="163">
        <v>0</v>
      </c>
      <c r="AG191" s="124"/>
      <c r="AH191" s="124"/>
      <c r="AI191" s="124"/>
      <c r="AJ191" s="124"/>
      <c r="AK191" s="124"/>
      <c r="AL191" s="124"/>
      <c r="AM191" s="124"/>
      <c r="AN191" s="124"/>
      <c r="AO191" s="124"/>
      <c r="AP191" s="124"/>
      <c r="AQ191" s="124"/>
    </row>
    <row r="192" spans="1:43" x14ac:dyDescent="0.25">
      <c r="A192" s="141"/>
      <c r="B192" s="206" t="s">
        <v>267</v>
      </c>
      <c r="C192" s="163">
        <v>0</v>
      </c>
      <c r="D192" s="163">
        <v>0</v>
      </c>
      <c r="E192" s="163">
        <v>0</v>
      </c>
      <c r="F192" s="163">
        <v>0</v>
      </c>
      <c r="G192" s="163">
        <v>0</v>
      </c>
      <c r="H192" s="163">
        <v>0</v>
      </c>
      <c r="I192" s="163">
        <v>0</v>
      </c>
      <c r="J192" s="163">
        <v>0</v>
      </c>
      <c r="K192" s="163">
        <v>0</v>
      </c>
      <c r="L192" s="163">
        <v>0</v>
      </c>
      <c r="M192" s="163">
        <v>0</v>
      </c>
      <c r="N192" s="163">
        <v>0</v>
      </c>
      <c r="O192" s="163">
        <v>0</v>
      </c>
      <c r="P192" s="163">
        <v>0</v>
      </c>
      <c r="Q192" s="163">
        <v>0</v>
      </c>
      <c r="R192" s="163">
        <v>0</v>
      </c>
      <c r="S192" s="163">
        <v>0</v>
      </c>
      <c r="T192" s="163">
        <v>0</v>
      </c>
      <c r="U192" s="163">
        <v>0</v>
      </c>
      <c r="V192" s="163">
        <v>0</v>
      </c>
      <c r="W192" s="163">
        <v>1492</v>
      </c>
      <c r="X192" s="163">
        <v>0</v>
      </c>
      <c r="Y192" s="163">
        <v>0</v>
      </c>
      <c r="Z192" s="163">
        <v>0</v>
      </c>
      <c r="AA192" s="163">
        <v>0</v>
      </c>
      <c r="AB192" s="163">
        <v>0</v>
      </c>
      <c r="AC192" s="163">
        <v>0</v>
      </c>
      <c r="AD192" s="163">
        <v>0</v>
      </c>
      <c r="AE192" s="163">
        <v>0</v>
      </c>
      <c r="AF192" s="163">
        <v>0</v>
      </c>
      <c r="AG192" s="124"/>
      <c r="AH192" s="124"/>
      <c r="AI192" s="124"/>
      <c r="AJ192" s="124"/>
      <c r="AK192" s="124"/>
      <c r="AL192" s="124"/>
      <c r="AM192" s="124"/>
      <c r="AN192" s="124"/>
      <c r="AO192" s="124"/>
      <c r="AP192" s="124"/>
      <c r="AQ192" s="124"/>
    </row>
    <row r="193" spans="1:43" x14ac:dyDescent="0.25">
      <c r="A193" s="141"/>
      <c r="B193" s="206" t="s">
        <v>268</v>
      </c>
      <c r="C193" s="163">
        <v>0</v>
      </c>
      <c r="D193" s="163">
        <v>0</v>
      </c>
      <c r="E193" s="163">
        <v>0</v>
      </c>
      <c r="F193" s="163">
        <v>0</v>
      </c>
      <c r="G193" s="163">
        <v>0</v>
      </c>
      <c r="H193" s="163">
        <v>0</v>
      </c>
      <c r="I193" s="163">
        <v>0</v>
      </c>
      <c r="J193" s="163">
        <v>0</v>
      </c>
      <c r="K193" s="163">
        <v>0</v>
      </c>
      <c r="L193" s="163">
        <v>0</v>
      </c>
      <c r="M193" s="163">
        <v>0</v>
      </c>
      <c r="N193" s="163">
        <v>0</v>
      </c>
      <c r="O193" s="163">
        <v>0</v>
      </c>
      <c r="P193" s="163">
        <v>0</v>
      </c>
      <c r="Q193" s="163">
        <v>0</v>
      </c>
      <c r="R193" s="163">
        <v>0</v>
      </c>
      <c r="S193" s="163">
        <v>0</v>
      </c>
      <c r="T193" s="163">
        <v>0</v>
      </c>
      <c r="U193" s="163">
        <v>0</v>
      </c>
      <c r="V193" s="163">
        <v>0</v>
      </c>
      <c r="W193" s="163">
        <v>1193.5999999999999</v>
      </c>
      <c r="X193" s="163">
        <v>0</v>
      </c>
      <c r="Y193" s="163">
        <v>0</v>
      </c>
      <c r="Z193" s="163">
        <v>0</v>
      </c>
      <c r="AA193" s="163">
        <v>0</v>
      </c>
      <c r="AB193" s="163">
        <v>0</v>
      </c>
      <c r="AC193" s="163">
        <v>0</v>
      </c>
      <c r="AD193" s="163">
        <v>0</v>
      </c>
      <c r="AE193" s="163">
        <v>0</v>
      </c>
      <c r="AF193" s="163">
        <v>0</v>
      </c>
      <c r="AG193" s="124"/>
      <c r="AH193" s="124"/>
      <c r="AI193" s="124"/>
      <c r="AJ193" s="124"/>
      <c r="AK193" s="124"/>
      <c r="AL193" s="124"/>
      <c r="AM193" s="124"/>
      <c r="AN193" s="124"/>
      <c r="AO193" s="124"/>
      <c r="AP193" s="124"/>
      <c r="AQ193" s="124"/>
    </row>
    <row r="194" spans="1:43" x14ac:dyDescent="0.25">
      <c r="A194" s="141"/>
      <c r="B194" s="206" t="s">
        <v>269</v>
      </c>
      <c r="C194" s="163">
        <v>0</v>
      </c>
      <c r="D194" s="163">
        <v>0</v>
      </c>
      <c r="E194" s="163">
        <v>0</v>
      </c>
      <c r="F194" s="163">
        <v>0</v>
      </c>
      <c r="G194" s="163">
        <v>0</v>
      </c>
      <c r="H194" s="163">
        <v>0</v>
      </c>
      <c r="I194" s="163">
        <v>0</v>
      </c>
      <c r="J194" s="163">
        <v>0</v>
      </c>
      <c r="K194" s="163">
        <v>0</v>
      </c>
      <c r="L194" s="163">
        <v>0</v>
      </c>
      <c r="M194" s="163">
        <v>0</v>
      </c>
      <c r="N194" s="163">
        <v>0</v>
      </c>
      <c r="O194" s="163">
        <v>0</v>
      </c>
      <c r="P194" s="163">
        <v>0</v>
      </c>
      <c r="Q194" s="163">
        <v>0</v>
      </c>
      <c r="R194" s="163">
        <v>0</v>
      </c>
      <c r="S194" s="163">
        <v>0</v>
      </c>
      <c r="T194" s="163">
        <v>0</v>
      </c>
      <c r="U194" s="163">
        <v>0</v>
      </c>
      <c r="V194" s="163">
        <v>0</v>
      </c>
      <c r="W194" s="163">
        <v>895.2</v>
      </c>
      <c r="X194" s="163">
        <v>0</v>
      </c>
      <c r="Y194" s="163">
        <v>0</v>
      </c>
      <c r="Z194" s="163">
        <v>0</v>
      </c>
      <c r="AA194" s="163">
        <v>0</v>
      </c>
      <c r="AB194" s="163">
        <v>0</v>
      </c>
      <c r="AC194" s="163">
        <v>0</v>
      </c>
      <c r="AD194" s="163">
        <v>0</v>
      </c>
      <c r="AE194" s="163">
        <v>0</v>
      </c>
      <c r="AF194" s="163">
        <v>0</v>
      </c>
      <c r="AG194" s="124"/>
      <c r="AH194" s="124"/>
      <c r="AI194" s="124"/>
      <c r="AJ194" s="124"/>
      <c r="AK194" s="124"/>
      <c r="AL194" s="124"/>
      <c r="AM194" s="124"/>
      <c r="AN194" s="124"/>
      <c r="AO194" s="124"/>
      <c r="AP194" s="124"/>
      <c r="AQ194" s="124"/>
    </row>
    <row r="195" spans="1:43" x14ac:dyDescent="0.25">
      <c r="A195" s="141"/>
      <c r="B195" s="206" t="s">
        <v>270</v>
      </c>
      <c r="C195" s="163">
        <v>0</v>
      </c>
      <c r="D195" s="163">
        <v>0</v>
      </c>
      <c r="E195" s="163">
        <v>0</v>
      </c>
      <c r="F195" s="163">
        <v>0</v>
      </c>
      <c r="G195" s="163">
        <v>0</v>
      </c>
      <c r="H195" s="163">
        <v>0</v>
      </c>
      <c r="I195" s="163">
        <v>0</v>
      </c>
      <c r="J195" s="163">
        <v>0</v>
      </c>
      <c r="K195" s="163">
        <v>0</v>
      </c>
      <c r="L195" s="163">
        <v>0</v>
      </c>
      <c r="M195" s="163">
        <v>0</v>
      </c>
      <c r="N195" s="163">
        <v>0</v>
      </c>
      <c r="O195" s="163">
        <v>0</v>
      </c>
      <c r="P195" s="163">
        <v>0</v>
      </c>
      <c r="Q195" s="163">
        <v>0</v>
      </c>
      <c r="R195" s="163">
        <v>0</v>
      </c>
      <c r="S195" s="163">
        <v>0</v>
      </c>
      <c r="T195" s="163">
        <v>0</v>
      </c>
      <c r="U195" s="163">
        <v>0</v>
      </c>
      <c r="V195" s="163">
        <v>0</v>
      </c>
      <c r="W195" s="163">
        <v>442.7</v>
      </c>
      <c r="X195" s="163">
        <v>0</v>
      </c>
      <c r="Y195" s="163">
        <v>0</v>
      </c>
      <c r="Z195" s="163">
        <v>0</v>
      </c>
      <c r="AA195" s="163">
        <v>0</v>
      </c>
      <c r="AB195" s="163">
        <v>0</v>
      </c>
      <c r="AC195" s="163">
        <v>0</v>
      </c>
      <c r="AD195" s="163">
        <v>0</v>
      </c>
      <c r="AE195" s="163">
        <v>0</v>
      </c>
      <c r="AF195" s="163">
        <v>0</v>
      </c>
      <c r="AG195" s="124"/>
      <c r="AH195" s="124"/>
      <c r="AI195" s="124"/>
      <c r="AJ195" s="124"/>
      <c r="AK195" s="124"/>
      <c r="AL195" s="124"/>
      <c r="AM195" s="124"/>
      <c r="AN195" s="124"/>
      <c r="AO195" s="124"/>
      <c r="AP195" s="124"/>
      <c r="AQ195" s="124"/>
    </row>
    <row r="196" spans="1:43" x14ac:dyDescent="0.25">
      <c r="A196" s="141"/>
      <c r="B196" s="206" t="s">
        <v>224</v>
      </c>
      <c r="C196" s="163">
        <v>0</v>
      </c>
      <c r="D196" s="163">
        <v>0</v>
      </c>
      <c r="E196" s="163">
        <v>0</v>
      </c>
      <c r="F196" s="163">
        <v>0</v>
      </c>
      <c r="G196" s="163">
        <v>0</v>
      </c>
      <c r="H196" s="163">
        <v>0</v>
      </c>
      <c r="I196" s="163">
        <v>0</v>
      </c>
      <c r="J196" s="163">
        <v>0</v>
      </c>
      <c r="K196" s="163">
        <v>0</v>
      </c>
      <c r="L196" s="163">
        <v>0</v>
      </c>
      <c r="M196" s="163">
        <v>0</v>
      </c>
      <c r="N196" s="163">
        <v>0</v>
      </c>
      <c r="O196" s="163">
        <v>0</v>
      </c>
      <c r="P196" s="163">
        <v>0</v>
      </c>
      <c r="Q196" s="163">
        <v>1186</v>
      </c>
      <c r="R196" s="163">
        <v>0</v>
      </c>
      <c r="S196" s="163">
        <v>0</v>
      </c>
      <c r="T196" s="163">
        <v>0</v>
      </c>
      <c r="U196" s="163">
        <v>0</v>
      </c>
      <c r="V196" s="163">
        <v>0</v>
      </c>
      <c r="W196" s="163">
        <v>0</v>
      </c>
      <c r="X196" s="163">
        <v>0</v>
      </c>
      <c r="Y196" s="163">
        <v>0</v>
      </c>
      <c r="Z196" s="163">
        <v>0</v>
      </c>
      <c r="AA196" s="163">
        <v>0</v>
      </c>
      <c r="AB196" s="163">
        <v>0</v>
      </c>
      <c r="AC196" s="163">
        <v>0</v>
      </c>
      <c r="AD196" s="163">
        <v>0</v>
      </c>
      <c r="AE196" s="163">
        <v>0</v>
      </c>
      <c r="AF196" s="163">
        <v>0</v>
      </c>
      <c r="AG196" s="124"/>
      <c r="AH196" s="124"/>
      <c r="AI196" s="124"/>
      <c r="AJ196" s="124"/>
      <c r="AK196" s="124"/>
      <c r="AL196" s="124"/>
      <c r="AM196" s="124"/>
      <c r="AN196" s="124"/>
      <c r="AO196" s="124"/>
      <c r="AP196" s="124"/>
      <c r="AQ196" s="124"/>
    </row>
    <row r="197" spans="1:43" x14ac:dyDescent="0.25">
      <c r="A197" s="141"/>
      <c r="B197" s="206" t="s">
        <v>271</v>
      </c>
      <c r="C197" s="163">
        <v>0</v>
      </c>
      <c r="D197" s="163">
        <v>0</v>
      </c>
      <c r="E197" s="163">
        <v>0</v>
      </c>
      <c r="F197" s="163">
        <v>0</v>
      </c>
      <c r="G197" s="163">
        <v>0</v>
      </c>
      <c r="H197" s="163">
        <v>0</v>
      </c>
      <c r="I197" s="163">
        <v>0</v>
      </c>
      <c r="J197" s="163">
        <v>0</v>
      </c>
      <c r="K197" s="163">
        <v>0</v>
      </c>
      <c r="L197" s="163">
        <v>0</v>
      </c>
      <c r="M197" s="163">
        <v>0</v>
      </c>
      <c r="N197" s="163">
        <v>0</v>
      </c>
      <c r="O197" s="163">
        <v>0</v>
      </c>
      <c r="P197" s="163">
        <v>0</v>
      </c>
      <c r="Q197" s="163">
        <v>0</v>
      </c>
      <c r="R197" s="163">
        <v>0</v>
      </c>
      <c r="S197" s="163">
        <v>0</v>
      </c>
      <c r="T197" s="163">
        <v>0</v>
      </c>
      <c r="U197" s="163">
        <v>0</v>
      </c>
      <c r="V197" s="163">
        <v>0</v>
      </c>
      <c r="W197" s="163">
        <v>8.3000000000000007</v>
      </c>
      <c r="X197" s="163">
        <v>0</v>
      </c>
      <c r="Y197" s="163">
        <v>0</v>
      </c>
      <c r="Z197" s="163">
        <v>0</v>
      </c>
      <c r="AA197" s="163">
        <v>0.1</v>
      </c>
      <c r="AB197" s="163">
        <v>0</v>
      </c>
      <c r="AC197" s="163">
        <v>0</v>
      </c>
      <c r="AD197" s="163">
        <v>0</v>
      </c>
      <c r="AE197" s="163">
        <v>0</v>
      </c>
      <c r="AF197" s="163">
        <v>0</v>
      </c>
      <c r="AG197" s="124"/>
      <c r="AH197" s="124"/>
      <c r="AI197" s="124"/>
      <c r="AJ197" s="124"/>
      <c r="AK197" s="124"/>
      <c r="AL197" s="124"/>
      <c r="AM197" s="124"/>
      <c r="AN197" s="124"/>
      <c r="AO197" s="124"/>
      <c r="AP197" s="124"/>
      <c r="AQ197" s="124"/>
    </row>
    <row r="198" spans="1:43" x14ac:dyDescent="0.25">
      <c r="A198" s="141"/>
      <c r="B198" s="206" t="s">
        <v>272</v>
      </c>
      <c r="C198" s="163">
        <v>0</v>
      </c>
      <c r="D198" s="163">
        <v>0</v>
      </c>
      <c r="E198" s="163">
        <v>0</v>
      </c>
      <c r="F198" s="163">
        <v>0</v>
      </c>
      <c r="G198" s="163">
        <v>0</v>
      </c>
      <c r="H198" s="163">
        <v>0</v>
      </c>
      <c r="I198" s="163">
        <v>0</v>
      </c>
      <c r="J198" s="163">
        <v>0</v>
      </c>
      <c r="K198" s="163">
        <v>0</v>
      </c>
      <c r="L198" s="163">
        <v>0</v>
      </c>
      <c r="M198" s="163">
        <v>0</v>
      </c>
      <c r="N198" s="163">
        <v>0</v>
      </c>
      <c r="O198" s="163">
        <v>0</v>
      </c>
      <c r="P198" s="163">
        <v>0</v>
      </c>
      <c r="Q198" s="163">
        <v>0</v>
      </c>
      <c r="R198" s="163">
        <v>0</v>
      </c>
      <c r="S198" s="163">
        <v>0</v>
      </c>
      <c r="T198" s="163">
        <v>0</v>
      </c>
      <c r="U198" s="163">
        <v>0</v>
      </c>
      <c r="V198" s="163">
        <v>0</v>
      </c>
      <c r="W198" s="163">
        <v>2120.3000000000002</v>
      </c>
      <c r="X198" s="163">
        <v>0</v>
      </c>
      <c r="Y198" s="163">
        <v>0</v>
      </c>
      <c r="Z198" s="163">
        <v>0</v>
      </c>
      <c r="AA198" s="163">
        <v>0</v>
      </c>
      <c r="AB198" s="163">
        <v>0</v>
      </c>
      <c r="AC198" s="163">
        <v>0</v>
      </c>
      <c r="AD198" s="163">
        <v>0</v>
      </c>
      <c r="AE198" s="163">
        <v>0</v>
      </c>
      <c r="AF198" s="163">
        <v>0</v>
      </c>
      <c r="AG198" s="124"/>
      <c r="AH198" s="124"/>
      <c r="AI198" s="124"/>
      <c r="AJ198" s="124"/>
      <c r="AK198" s="124"/>
      <c r="AL198" s="124"/>
      <c r="AM198" s="124"/>
      <c r="AN198" s="124"/>
      <c r="AO198" s="124"/>
      <c r="AP198" s="124"/>
      <c r="AQ198" s="124"/>
    </row>
    <row r="199" spans="1:43" x14ac:dyDescent="0.25">
      <c r="A199" s="141"/>
      <c r="B199" s="206" t="s">
        <v>214</v>
      </c>
      <c r="C199" s="163">
        <v>0</v>
      </c>
      <c r="D199" s="163">
        <v>0</v>
      </c>
      <c r="E199" s="163">
        <v>0</v>
      </c>
      <c r="F199" s="163">
        <v>0</v>
      </c>
      <c r="G199" s="163">
        <v>0</v>
      </c>
      <c r="H199" s="163">
        <v>0</v>
      </c>
      <c r="I199" s="163">
        <v>0</v>
      </c>
      <c r="J199" s="163">
        <v>0</v>
      </c>
      <c r="K199" s="163">
        <v>0</v>
      </c>
      <c r="L199" s="163">
        <v>0</v>
      </c>
      <c r="M199" s="163">
        <v>0</v>
      </c>
      <c r="N199" s="163">
        <v>0</v>
      </c>
      <c r="O199" s="163">
        <v>0</v>
      </c>
      <c r="P199" s="163">
        <v>452</v>
      </c>
      <c r="Q199" s="163">
        <v>945.1</v>
      </c>
      <c r="R199" s="163">
        <v>0</v>
      </c>
      <c r="S199" s="163">
        <v>149.1</v>
      </c>
      <c r="T199" s="163">
        <v>0</v>
      </c>
      <c r="U199" s="163">
        <v>18.399999999999999</v>
      </c>
      <c r="V199" s="163">
        <v>0</v>
      </c>
      <c r="W199" s="163">
        <v>67.7</v>
      </c>
      <c r="X199" s="163">
        <v>0</v>
      </c>
      <c r="Y199" s="163">
        <v>0.1</v>
      </c>
      <c r="Z199" s="163">
        <v>0</v>
      </c>
      <c r="AA199" s="163">
        <v>2.8</v>
      </c>
      <c r="AB199" s="163">
        <v>0</v>
      </c>
      <c r="AC199" s="163">
        <v>0</v>
      </c>
      <c r="AD199" s="163">
        <v>0</v>
      </c>
      <c r="AE199" s="163">
        <v>0</v>
      </c>
      <c r="AF199" s="163">
        <v>0</v>
      </c>
      <c r="AG199" s="124"/>
      <c r="AH199" s="124"/>
      <c r="AI199" s="124"/>
      <c r="AJ199" s="124"/>
      <c r="AK199" s="124"/>
      <c r="AL199" s="124"/>
      <c r="AM199" s="124"/>
      <c r="AN199" s="124"/>
      <c r="AO199" s="124"/>
      <c r="AP199" s="124"/>
      <c r="AQ199" s="124"/>
    </row>
    <row r="200" spans="1:43" x14ac:dyDescent="0.25">
      <c r="A200" s="141"/>
      <c r="B200" s="206" t="s">
        <v>156</v>
      </c>
      <c r="C200" s="163">
        <v>0</v>
      </c>
      <c r="D200" s="163">
        <v>2922.6</v>
      </c>
      <c r="E200" s="163">
        <v>0</v>
      </c>
      <c r="F200" s="163">
        <v>0</v>
      </c>
      <c r="G200" s="163">
        <v>0</v>
      </c>
      <c r="H200" s="163">
        <v>0</v>
      </c>
      <c r="I200" s="163">
        <v>0</v>
      </c>
      <c r="J200" s="163">
        <v>0</v>
      </c>
      <c r="K200" s="163">
        <v>0</v>
      </c>
      <c r="L200" s="163">
        <v>0</v>
      </c>
      <c r="M200" s="163">
        <v>0</v>
      </c>
      <c r="N200" s="163">
        <v>0</v>
      </c>
      <c r="O200" s="163">
        <v>0</v>
      </c>
      <c r="P200" s="163">
        <v>0</v>
      </c>
      <c r="Q200" s="163">
        <v>0</v>
      </c>
      <c r="R200" s="163">
        <v>0</v>
      </c>
      <c r="S200" s="163">
        <v>0</v>
      </c>
      <c r="T200" s="163">
        <v>0</v>
      </c>
      <c r="U200" s="163">
        <v>0</v>
      </c>
      <c r="V200" s="163">
        <v>0</v>
      </c>
      <c r="W200" s="163">
        <v>0</v>
      </c>
      <c r="X200" s="163">
        <v>0</v>
      </c>
      <c r="Y200" s="163">
        <v>0</v>
      </c>
      <c r="Z200" s="163">
        <v>0</v>
      </c>
      <c r="AA200" s="163">
        <v>0</v>
      </c>
      <c r="AB200" s="163">
        <v>0</v>
      </c>
      <c r="AC200" s="163">
        <v>0</v>
      </c>
      <c r="AD200" s="163">
        <v>0</v>
      </c>
      <c r="AE200" s="163">
        <v>0</v>
      </c>
      <c r="AF200" s="163">
        <v>0</v>
      </c>
      <c r="AG200" s="124"/>
      <c r="AH200" s="124"/>
      <c r="AI200" s="124"/>
      <c r="AJ200" s="124"/>
      <c r="AK200" s="124"/>
      <c r="AL200" s="124"/>
      <c r="AM200" s="124"/>
      <c r="AN200" s="124"/>
      <c r="AO200" s="124"/>
      <c r="AP200" s="124"/>
      <c r="AQ200" s="124"/>
    </row>
    <row r="201" spans="1:43" x14ac:dyDescent="0.25">
      <c r="A201" s="141"/>
      <c r="B201" s="206" t="s">
        <v>92</v>
      </c>
      <c r="C201" s="163">
        <v>24.9</v>
      </c>
      <c r="D201" s="163">
        <v>9.1</v>
      </c>
      <c r="E201" s="163">
        <v>0</v>
      </c>
      <c r="F201" s="163">
        <v>14.6</v>
      </c>
      <c r="G201" s="163">
        <v>41</v>
      </c>
      <c r="H201" s="163">
        <v>0</v>
      </c>
      <c r="I201" s="163">
        <v>105</v>
      </c>
      <c r="J201" s="163">
        <v>66.099999999999994</v>
      </c>
      <c r="K201" s="163">
        <v>9.4</v>
      </c>
      <c r="L201" s="163">
        <v>5</v>
      </c>
      <c r="M201" s="163">
        <v>0</v>
      </c>
      <c r="N201" s="163">
        <v>10</v>
      </c>
      <c r="O201" s="163">
        <v>4.8</v>
      </c>
      <c r="P201" s="163">
        <v>0</v>
      </c>
      <c r="Q201" s="163">
        <v>4.7</v>
      </c>
      <c r="R201" s="163">
        <v>8.9</v>
      </c>
      <c r="S201" s="163">
        <v>0</v>
      </c>
      <c r="T201" s="163">
        <v>8.5</v>
      </c>
      <c r="U201" s="163">
        <v>4.2</v>
      </c>
      <c r="V201" s="163">
        <v>4.0999999999999996</v>
      </c>
      <c r="W201" s="163">
        <v>4</v>
      </c>
      <c r="X201" s="163">
        <v>0</v>
      </c>
      <c r="Y201" s="163">
        <v>7.7</v>
      </c>
      <c r="Z201" s="163">
        <v>3.7</v>
      </c>
      <c r="AA201" s="163">
        <v>0</v>
      </c>
      <c r="AB201" s="163">
        <v>3.5</v>
      </c>
      <c r="AC201" s="163">
        <v>6.9</v>
      </c>
      <c r="AD201" s="163">
        <v>3.4</v>
      </c>
      <c r="AE201" s="163">
        <v>3.3</v>
      </c>
      <c r="AF201" s="163">
        <v>3.3</v>
      </c>
      <c r="AG201" s="124"/>
      <c r="AH201" s="124"/>
      <c r="AI201" s="124"/>
      <c r="AJ201" s="124"/>
      <c r="AK201" s="124"/>
      <c r="AL201" s="124"/>
      <c r="AM201" s="124"/>
      <c r="AN201" s="124"/>
      <c r="AO201" s="124"/>
      <c r="AP201" s="124"/>
      <c r="AQ201" s="124"/>
    </row>
    <row r="202" spans="1:43" x14ac:dyDescent="0.25">
      <c r="A202" s="141"/>
      <c r="B202" s="206" t="s">
        <v>93</v>
      </c>
      <c r="C202" s="163">
        <v>0</v>
      </c>
      <c r="D202" s="163">
        <v>0</v>
      </c>
      <c r="E202" s="163">
        <v>1008.6</v>
      </c>
      <c r="F202" s="163">
        <v>0</v>
      </c>
      <c r="G202" s="163">
        <v>0</v>
      </c>
      <c r="H202" s="163">
        <v>0</v>
      </c>
      <c r="I202" s="163">
        <v>0</v>
      </c>
      <c r="J202" s="163">
        <v>0</v>
      </c>
      <c r="K202" s="163">
        <v>0</v>
      </c>
      <c r="L202" s="163">
        <v>0</v>
      </c>
      <c r="M202" s="163">
        <v>0</v>
      </c>
      <c r="N202" s="163">
        <v>0</v>
      </c>
      <c r="O202" s="163">
        <v>0</v>
      </c>
      <c r="P202" s="163">
        <v>0</v>
      </c>
      <c r="Q202" s="163">
        <v>0</v>
      </c>
      <c r="R202" s="163">
        <v>0</v>
      </c>
      <c r="S202" s="163">
        <v>0</v>
      </c>
      <c r="T202" s="163">
        <v>0</v>
      </c>
      <c r="U202" s="163">
        <v>0</v>
      </c>
      <c r="V202" s="163">
        <v>0</v>
      </c>
      <c r="W202" s="163">
        <v>0</v>
      </c>
      <c r="X202" s="163">
        <v>0</v>
      </c>
      <c r="Y202" s="163">
        <v>0</v>
      </c>
      <c r="Z202" s="163">
        <v>0</v>
      </c>
      <c r="AA202" s="163">
        <v>0</v>
      </c>
      <c r="AB202" s="163">
        <v>0</v>
      </c>
      <c r="AC202" s="163">
        <v>0</v>
      </c>
      <c r="AD202" s="163">
        <v>0</v>
      </c>
      <c r="AE202" s="163">
        <v>0</v>
      </c>
      <c r="AF202" s="163">
        <v>0</v>
      </c>
      <c r="AG202" s="124"/>
      <c r="AH202" s="124"/>
      <c r="AI202" s="124"/>
      <c r="AJ202" s="124"/>
      <c r="AK202" s="124"/>
      <c r="AL202" s="124"/>
      <c r="AM202" s="124"/>
      <c r="AN202" s="124"/>
      <c r="AO202" s="124"/>
      <c r="AP202" s="124"/>
      <c r="AQ202" s="124"/>
    </row>
    <row r="203" spans="1:43" x14ac:dyDescent="0.25">
      <c r="A203" s="141"/>
      <c r="B203" s="206" t="s">
        <v>338</v>
      </c>
      <c r="C203" s="163">
        <v>0</v>
      </c>
      <c r="D203" s="163">
        <v>0</v>
      </c>
      <c r="E203" s="163">
        <v>0</v>
      </c>
      <c r="F203" s="163">
        <v>0</v>
      </c>
      <c r="G203" s="163">
        <v>0</v>
      </c>
      <c r="H203" s="163">
        <v>0</v>
      </c>
      <c r="I203" s="163">
        <v>0</v>
      </c>
      <c r="J203" s="163">
        <v>0</v>
      </c>
      <c r="K203" s="163">
        <v>0</v>
      </c>
      <c r="L203" s="163">
        <v>0</v>
      </c>
      <c r="M203" s="163">
        <v>0</v>
      </c>
      <c r="N203" s="163">
        <v>0</v>
      </c>
      <c r="O203" s="163">
        <v>0</v>
      </c>
      <c r="P203" s="163">
        <v>0</v>
      </c>
      <c r="Q203" s="163">
        <v>0</v>
      </c>
      <c r="R203" s="163">
        <v>0</v>
      </c>
      <c r="S203" s="163">
        <v>0</v>
      </c>
      <c r="T203" s="163">
        <v>0</v>
      </c>
      <c r="U203" s="163">
        <v>0</v>
      </c>
      <c r="V203" s="163">
        <v>0</v>
      </c>
      <c r="W203" s="163">
        <v>0</v>
      </c>
      <c r="X203" s="163">
        <v>0</v>
      </c>
      <c r="Y203" s="163">
        <v>0</v>
      </c>
      <c r="Z203" s="163">
        <v>435.7</v>
      </c>
      <c r="AA203" s="163">
        <v>0</v>
      </c>
      <c r="AB203" s="163">
        <v>0</v>
      </c>
      <c r="AC203" s="163">
        <v>0</v>
      </c>
      <c r="AD203" s="163">
        <v>0</v>
      </c>
      <c r="AE203" s="163">
        <v>0</v>
      </c>
      <c r="AF203" s="163">
        <v>0</v>
      </c>
      <c r="AG203" s="124"/>
      <c r="AH203" s="124"/>
      <c r="AI203" s="124"/>
      <c r="AJ203" s="124"/>
      <c r="AK203" s="124"/>
      <c r="AL203" s="124"/>
      <c r="AM203" s="124"/>
      <c r="AN203" s="124"/>
      <c r="AO203" s="124"/>
      <c r="AP203" s="124"/>
      <c r="AQ203" s="124"/>
    </row>
    <row r="204" spans="1:43" x14ac:dyDescent="0.25">
      <c r="A204" s="141"/>
      <c r="B204" s="206" t="s">
        <v>163</v>
      </c>
      <c r="C204" s="208">
        <v>0</v>
      </c>
      <c r="D204" s="208">
        <v>0</v>
      </c>
      <c r="E204" s="208">
        <v>0</v>
      </c>
      <c r="F204" s="208">
        <v>0</v>
      </c>
      <c r="G204" s="163">
        <v>0</v>
      </c>
      <c r="H204" s="163">
        <v>334.1</v>
      </c>
      <c r="I204" s="163">
        <v>0</v>
      </c>
      <c r="J204" s="163">
        <v>0</v>
      </c>
      <c r="K204" s="163">
        <v>0</v>
      </c>
      <c r="L204" s="163">
        <v>0</v>
      </c>
      <c r="M204" s="163">
        <v>0</v>
      </c>
      <c r="N204" s="163">
        <v>0</v>
      </c>
      <c r="O204" s="163">
        <v>0</v>
      </c>
      <c r="P204" s="163">
        <v>0</v>
      </c>
      <c r="Q204" s="163">
        <v>0</v>
      </c>
      <c r="R204" s="163">
        <v>0</v>
      </c>
      <c r="S204" s="163">
        <v>0</v>
      </c>
      <c r="T204" s="163">
        <v>0</v>
      </c>
      <c r="U204" s="163">
        <v>0</v>
      </c>
      <c r="V204" s="163">
        <v>0</v>
      </c>
      <c r="W204" s="163">
        <v>0</v>
      </c>
      <c r="X204" s="163">
        <v>0</v>
      </c>
      <c r="Y204" s="163">
        <v>0</v>
      </c>
      <c r="Z204" s="163">
        <v>0</v>
      </c>
      <c r="AA204" s="163">
        <v>0</v>
      </c>
      <c r="AB204" s="163">
        <v>0</v>
      </c>
      <c r="AC204" s="163">
        <v>0</v>
      </c>
      <c r="AD204" s="163">
        <v>0</v>
      </c>
      <c r="AE204" s="163">
        <v>0</v>
      </c>
      <c r="AF204" s="163">
        <v>0</v>
      </c>
      <c r="AG204" s="124"/>
      <c r="AH204" s="124"/>
      <c r="AI204" s="124"/>
      <c r="AJ204" s="124"/>
      <c r="AK204" s="124"/>
      <c r="AL204" s="124"/>
      <c r="AM204" s="124"/>
      <c r="AN204" s="124"/>
      <c r="AO204" s="124"/>
      <c r="AP204" s="124"/>
      <c r="AQ204" s="124"/>
    </row>
    <row r="205" spans="1:43" x14ac:dyDescent="0.25">
      <c r="A205" s="141"/>
      <c r="B205" s="206" t="s">
        <v>225</v>
      </c>
      <c r="C205" s="163">
        <v>0</v>
      </c>
      <c r="D205" s="163">
        <v>0</v>
      </c>
      <c r="E205" s="163">
        <v>0</v>
      </c>
      <c r="F205" s="163">
        <v>0</v>
      </c>
      <c r="G205" s="163">
        <v>0</v>
      </c>
      <c r="H205" s="163">
        <v>0</v>
      </c>
      <c r="I205" s="163">
        <v>0</v>
      </c>
      <c r="J205" s="163">
        <v>0</v>
      </c>
      <c r="K205" s="163">
        <v>0</v>
      </c>
      <c r="L205" s="163">
        <v>0</v>
      </c>
      <c r="M205" s="163">
        <v>0</v>
      </c>
      <c r="N205" s="163">
        <v>0</v>
      </c>
      <c r="O205" s="163">
        <v>0</v>
      </c>
      <c r="P205" s="163">
        <v>0</v>
      </c>
      <c r="Q205" s="163">
        <v>268.89999999999998</v>
      </c>
      <c r="R205" s="163">
        <v>0</v>
      </c>
      <c r="S205" s="163">
        <v>0</v>
      </c>
      <c r="T205" s="163">
        <v>0</v>
      </c>
      <c r="U205" s="163">
        <v>0</v>
      </c>
      <c r="V205" s="163">
        <v>0</v>
      </c>
      <c r="W205" s="163">
        <v>0</v>
      </c>
      <c r="X205" s="163">
        <v>0</v>
      </c>
      <c r="Y205" s="163">
        <v>0</v>
      </c>
      <c r="Z205" s="163">
        <v>0</v>
      </c>
      <c r="AA205" s="163">
        <v>0</v>
      </c>
      <c r="AB205" s="163">
        <v>0</v>
      </c>
      <c r="AC205" s="163">
        <v>0</v>
      </c>
      <c r="AD205" s="163">
        <v>0</v>
      </c>
      <c r="AE205" s="163">
        <v>0</v>
      </c>
      <c r="AF205" s="163">
        <v>0</v>
      </c>
      <c r="AG205" s="124"/>
      <c r="AH205" s="124"/>
      <c r="AI205" s="124"/>
      <c r="AJ205" s="124"/>
      <c r="AK205" s="124"/>
      <c r="AL205" s="124"/>
      <c r="AM205" s="124"/>
      <c r="AN205" s="124"/>
      <c r="AO205" s="124"/>
      <c r="AP205" s="124"/>
      <c r="AQ205" s="124"/>
    </row>
    <row r="206" spans="1:43" x14ac:dyDescent="0.25">
      <c r="A206" s="141"/>
      <c r="B206" s="206" t="s">
        <v>79</v>
      </c>
      <c r="C206" s="163">
        <v>0</v>
      </c>
      <c r="D206" s="163">
        <v>0</v>
      </c>
      <c r="E206" s="163">
        <v>0</v>
      </c>
      <c r="F206" s="163">
        <v>0</v>
      </c>
      <c r="G206" s="163">
        <v>0</v>
      </c>
      <c r="H206" s="163">
        <v>0</v>
      </c>
      <c r="I206" s="163">
        <v>0</v>
      </c>
      <c r="J206" s="163">
        <v>0</v>
      </c>
      <c r="K206" s="163">
        <v>0</v>
      </c>
      <c r="L206" s="163">
        <v>0</v>
      </c>
      <c r="M206" s="163">
        <v>0</v>
      </c>
      <c r="N206" s="163">
        <v>0</v>
      </c>
      <c r="O206" s="163">
        <v>0</v>
      </c>
      <c r="P206" s="163">
        <v>0</v>
      </c>
      <c r="Q206" s="163">
        <v>0</v>
      </c>
      <c r="R206" s="163">
        <v>0</v>
      </c>
      <c r="S206" s="163">
        <v>0</v>
      </c>
      <c r="T206" s="163">
        <v>0</v>
      </c>
      <c r="U206" s="163">
        <v>0</v>
      </c>
      <c r="V206" s="163">
        <v>0</v>
      </c>
      <c r="W206" s="163">
        <v>0</v>
      </c>
      <c r="X206" s="163">
        <v>0</v>
      </c>
      <c r="Y206" s="163">
        <v>0</v>
      </c>
      <c r="Z206" s="163">
        <v>0</v>
      </c>
      <c r="AA206" s="163">
        <v>0</v>
      </c>
      <c r="AB206" s="163">
        <v>458.2</v>
      </c>
      <c r="AC206" s="163">
        <v>0</v>
      </c>
      <c r="AD206" s="163">
        <v>0</v>
      </c>
      <c r="AE206" s="163">
        <v>0</v>
      </c>
      <c r="AF206" s="163">
        <v>0</v>
      </c>
      <c r="AG206" s="124"/>
      <c r="AH206" s="124"/>
      <c r="AI206" s="124"/>
      <c r="AJ206" s="124"/>
      <c r="AK206" s="124"/>
      <c r="AL206" s="124"/>
      <c r="AM206" s="124"/>
      <c r="AN206" s="124"/>
      <c r="AO206" s="124"/>
      <c r="AP206" s="124"/>
      <c r="AQ206" s="124"/>
    </row>
    <row r="207" spans="1:43" x14ac:dyDescent="0.25">
      <c r="A207" s="141"/>
      <c r="B207" s="206" t="s">
        <v>170</v>
      </c>
      <c r="C207" s="163">
        <v>0</v>
      </c>
      <c r="D207" s="163">
        <v>0</v>
      </c>
      <c r="E207" s="163">
        <v>0</v>
      </c>
      <c r="F207" s="163">
        <v>0</v>
      </c>
      <c r="G207" s="163">
        <v>0</v>
      </c>
      <c r="H207" s="163">
        <v>0</v>
      </c>
      <c r="I207" s="163">
        <v>0</v>
      </c>
      <c r="J207" s="163">
        <v>22</v>
      </c>
      <c r="K207" s="163">
        <v>0</v>
      </c>
      <c r="L207" s="163">
        <v>0</v>
      </c>
      <c r="M207" s="163">
        <v>0</v>
      </c>
      <c r="N207" s="163">
        <v>0</v>
      </c>
      <c r="O207" s="163">
        <v>0</v>
      </c>
      <c r="P207" s="163">
        <v>0</v>
      </c>
      <c r="Q207" s="163">
        <v>0</v>
      </c>
      <c r="R207" s="163">
        <v>0</v>
      </c>
      <c r="S207" s="163">
        <v>0</v>
      </c>
      <c r="T207" s="163">
        <v>0</v>
      </c>
      <c r="U207" s="163">
        <v>0</v>
      </c>
      <c r="V207" s="163">
        <v>0</v>
      </c>
      <c r="W207" s="163">
        <v>0</v>
      </c>
      <c r="X207" s="163">
        <v>0</v>
      </c>
      <c r="Y207" s="163">
        <v>0</v>
      </c>
      <c r="Z207" s="163">
        <v>0</v>
      </c>
      <c r="AA207" s="163">
        <v>0</v>
      </c>
      <c r="AB207" s="163">
        <v>0</v>
      </c>
      <c r="AC207" s="163">
        <v>0</v>
      </c>
      <c r="AD207" s="163">
        <v>0</v>
      </c>
      <c r="AE207" s="163">
        <v>0</v>
      </c>
      <c r="AF207" s="163">
        <v>0</v>
      </c>
      <c r="AG207" s="124"/>
      <c r="AH207" s="124"/>
      <c r="AI207" s="124"/>
      <c r="AJ207" s="124"/>
      <c r="AK207" s="124"/>
      <c r="AL207" s="124"/>
      <c r="AM207" s="124"/>
      <c r="AN207" s="124"/>
      <c r="AO207" s="124"/>
      <c r="AP207" s="124"/>
      <c r="AQ207" s="124"/>
    </row>
    <row r="208" spans="1:43" x14ac:dyDescent="0.25">
      <c r="A208" s="141"/>
      <c r="B208" s="206" t="s">
        <v>273</v>
      </c>
      <c r="C208" s="163">
        <v>0</v>
      </c>
      <c r="D208" s="163">
        <v>0</v>
      </c>
      <c r="E208" s="163">
        <v>0</v>
      </c>
      <c r="F208" s="163">
        <v>0</v>
      </c>
      <c r="G208" s="163">
        <v>0</v>
      </c>
      <c r="H208" s="163">
        <v>0</v>
      </c>
      <c r="I208" s="163">
        <v>0</v>
      </c>
      <c r="J208" s="163">
        <v>0</v>
      </c>
      <c r="K208" s="163">
        <v>0</v>
      </c>
      <c r="L208" s="163">
        <v>0</v>
      </c>
      <c r="M208" s="163">
        <v>0</v>
      </c>
      <c r="N208" s="163">
        <v>0</v>
      </c>
      <c r="O208" s="163">
        <v>0</v>
      </c>
      <c r="P208" s="163">
        <v>0</v>
      </c>
      <c r="Q208" s="163">
        <v>0</v>
      </c>
      <c r="R208" s="163">
        <v>0</v>
      </c>
      <c r="S208" s="163">
        <v>0</v>
      </c>
      <c r="T208" s="163">
        <v>0</v>
      </c>
      <c r="U208" s="163">
        <v>0</v>
      </c>
      <c r="V208" s="163">
        <v>0</v>
      </c>
      <c r="W208" s="163">
        <v>648.4</v>
      </c>
      <c r="X208" s="163">
        <v>0</v>
      </c>
      <c r="Y208" s="163">
        <v>8.5</v>
      </c>
      <c r="Z208" s="163">
        <v>0.7</v>
      </c>
      <c r="AA208" s="163">
        <v>1.3</v>
      </c>
      <c r="AB208" s="163">
        <v>0.5</v>
      </c>
      <c r="AC208" s="163">
        <v>1</v>
      </c>
      <c r="AD208" s="163">
        <v>0.5</v>
      </c>
      <c r="AE208" s="163">
        <v>1.1000000000000001</v>
      </c>
      <c r="AF208" s="163">
        <v>0</v>
      </c>
      <c r="AG208" s="124"/>
      <c r="AH208" s="124"/>
      <c r="AI208" s="124"/>
      <c r="AJ208" s="124"/>
      <c r="AK208" s="124"/>
      <c r="AL208" s="124"/>
      <c r="AM208" s="124"/>
      <c r="AN208" s="124"/>
      <c r="AO208" s="124"/>
      <c r="AP208" s="124"/>
      <c r="AQ208" s="124"/>
    </row>
    <row r="209" spans="1:43" x14ac:dyDescent="0.25">
      <c r="A209" s="141"/>
      <c r="B209" s="206" t="s">
        <v>157</v>
      </c>
      <c r="C209" s="208">
        <v>0</v>
      </c>
      <c r="D209" s="208">
        <v>0</v>
      </c>
      <c r="E209" s="208">
        <v>0</v>
      </c>
      <c r="F209" s="208">
        <v>0</v>
      </c>
      <c r="G209" s="163">
        <v>963.7</v>
      </c>
      <c r="H209" s="163">
        <v>1036.3</v>
      </c>
      <c r="I209" s="163">
        <v>0</v>
      </c>
      <c r="J209" s="163">
        <v>0</v>
      </c>
      <c r="K209" s="163">
        <v>0</v>
      </c>
      <c r="L209" s="163">
        <v>0</v>
      </c>
      <c r="M209" s="163">
        <v>0</v>
      </c>
      <c r="N209" s="163">
        <v>0</v>
      </c>
      <c r="O209" s="163">
        <v>0</v>
      </c>
      <c r="P209" s="163">
        <v>0</v>
      </c>
      <c r="Q209" s="163">
        <v>0</v>
      </c>
      <c r="R209" s="163">
        <v>0</v>
      </c>
      <c r="S209" s="163">
        <v>0</v>
      </c>
      <c r="T209" s="163">
        <v>0</v>
      </c>
      <c r="U209" s="163">
        <v>0</v>
      </c>
      <c r="V209" s="163">
        <v>0</v>
      </c>
      <c r="W209" s="163">
        <v>0</v>
      </c>
      <c r="X209" s="163">
        <v>0</v>
      </c>
      <c r="Y209" s="163">
        <v>0</v>
      </c>
      <c r="Z209" s="163">
        <v>0</v>
      </c>
      <c r="AA209" s="163">
        <v>0</v>
      </c>
      <c r="AB209" s="163">
        <v>0</v>
      </c>
      <c r="AC209" s="163">
        <v>0</v>
      </c>
      <c r="AD209" s="163">
        <v>0</v>
      </c>
      <c r="AE209" s="163">
        <v>0</v>
      </c>
      <c r="AF209" s="163">
        <v>0</v>
      </c>
      <c r="AG209" s="124"/>
      <c r="AH209" s="124"/>
      <c r="AI209" s="124"/>
      <c r="AJ209" s="124"/>
      <c r="AK209" s="124"/>
      <c r="AL209" s="124"/>
      <c r="AM209" s="124"/>
      <c r="AN209" s="124"/>
      <c r="AO209" s="124"/>
      <c r="AP209" s="124"/>
      <c r="AQ209" s="124"/>
    </row>
    <row r="210" spans="1:43" x14ac:dyDescent="0.25">
      <c r="A210" s="141"/>
      <c r="B210" s="206" t="s">
        <v>171</v>
      </c>
      <c r="C210" s="163">
        <v>0</v>
      </c>
      <c r="D210" s="163">
        <v>0</v>
      </c>
      <c r="E210" s="163">
        <v>0</v>
      </c>
      <c r="F210" s="163">
        <v>0</v>
      </c>
      <c r="G210" s="163">
        <v>0</v>
      </c>
      <c r="H210" s="163">
        <v>0</v>
      </c>
      <c r="I210" s="163">
        <v>0</v>
      </c>
      <c r="J210" s="163">
        <v>4018.9</v>
      </c>
      <c r="K210" s="163">
        <v>0</v>
      </c>
      <c r="L210" s="163">
        <v>0</v>
      </c>
      <c r="M210" s="163">
        <v>0</v>
      </c>
      <c r="N210" s="163">
        <v>0</v>
      </c>
      <c r="O210" s="163">
        <v>0</v>
      </c>
      <c r="P210" s="163">
        <v>0</v>
      </c>
      <c r="Q210" s="163">
        <v>0</v>
      </c>
      <c r="R210" s="163">
        <v>0</v>
      </c>
      <c r="S210" s="163">
        <v>0</v>
      </c>
      <c r="T210" s="163">
        <v>0</v>
      </c>
      <c r="U210" s="163">
        <v>0</v>
      </c>
      <c r="V210" s="163">
        <v>0</v>
      </c>
      <c r="W210" s="163">
        <v>1530.9</v>
      </c>
      <c r="X210" s="163">
        <v>0</v>
      </c>
      <c r="Y210" s="163">
        <v>1.4</v>
      </c>
      <c r="Z210" s="163">
        <v>0.7</v>
      </c>
      <c r="AA210" s="163">
        <v>0.3</v>
      </c>
      <c r="AB210" s="163">
        <v>0.3</v>
      </c>
      <c r="AC210" s="163">
        <v>0</v>
      </c>
      <c r="AD210" s="163">
        <v>0</v>
      </c>
      <c r="AE210" s="163">
        <v>0</v>
      </c>
      <c r="AF210" s="163">
        <v>0</v>
      </c>
      <c r="AG210" s="124"/>
      <c r="AH210" s="124"/>
      <c r="AI210" s="124"/>
      <c r="AJ210" s="124"/>
      <c r="AK210" s="124"/>
      <c r="AL210" s="124"/>
      <c r="AM210" s="124"/>
      <c r="AN210" s="124"/>
      <c r="AO210" s="124"/>
      <c r="AP210" s="124"/>
      <c r="AQ210" s="124"/>
    </row>
    <row r="211" spans="1:43" x14ac:dyDescent="0.25">
      <c r="A211" s="141"/>
      <c r="B211" s="206" t="s">
        <v>80</v>
      </c>
      <c r="C211" s="163">
        <v>0</v>
      </c>
      <c r="D211" s="163">
        <v>0</v>
      </c>
      <c r="E211" s="163">
        <v>0</v>
      </c>
      <c r="F211" s="163">
        <v>0</v>
      </c>
      <c r="G211" s="163">
        <v>0</v>
      </c>
      <c r="H211" s="163">
        <v>0</v>
      </c>
      <c r="I211" s="163">
        <v>0</v>
      </c>
      <c r="J211" s="163">
        <v>2841.6</v>
      </c>
      <c r="K211" s="163">
        <v>0</v>
      </c>
      <c r="L211" s="163">
        <v>0</v>
      </c>
      <c r="M211" s="163">
        <v>0</v>
      </c>
      <c r="N211" s="163">
        <v>0</v>
      </c>
      <c r="O211" s="163">
        <v>0</v>
      </c>
      <c r="P211" s="163">
        <v>0</v>
      </c>
      <c r="Q211" s="163">
        <v>0</v>
      </c>
      <c r="R211" s="163">
        <v>0</v>
      </c>
      <c r="S211" s="163">
        <v>0</v>
      </c>
      <c r="T211" s="163">
        <v>0</v>
      </c>
      <c r="U211" s="163">
        <v>0</v>
      </c>
      <c r="V211" s="163">
        <v>0</v>
      </c>
      <c r="W211" s="163">
        <v>2713.8</v>
      </c>
      <c r="X211" s="163">
        <v>0</v>
      </c>
      <c r="Y211" s="163">
        <v>0.8</v>
      </c>
      <c r="Z211" s="163">
        <v>0.3</v>
      </c>
      <c r="AA211" s="163">
        <v>0.1</v>
      </c>
      <c r="AB211" s="163">
        <v>0</v>
      </c>
      <c r="AC211" s="163">
        <v>0.3</v>
      </c>
      <c r="AD211" s="163">
        <v>1.1000000000000001</v>
      </c>
      <c r="AE211" s="163">
        <v>0</v>
      </c>
      <c r="AF211" s="163">
        <v>0</v>
      </c>
      <c r="AG211" s="124"/>
      <c r="AH211" s="124"/>
      <c r="AI211" s="124"/>
      <c r="AJ211" s="124"/>
      <c r="AK211" s="124"/>
      <c r="AL211" s="124"/>
      <c r="AM211" s="124"/>
      <c r="AN211" s="124"/>
      <c r="AO211" s="124"/>
      <c r="AP211" s="124"/>
      <c r="AQ211" s="124"/>
    </row>
    <row r="212" spans="1:43" x14ac:dyDescent="0.25">
      <c r="A212" s="141"/>
      <c r="B212" s="206" t="s">
        <v>274</v>
      </c>
      <c r="C212" s="163">
        <v>0</v>
      </c>
      <c r="D212" s="163">
        <v>0</v>
      </c>
      <c r="E212" s="163">
        <v>0</v>
      </c>
      <c r="F212" s="163">
        <v>0</v>
      </c>
      <c r="G212" s="163">
        <v>0</v>
      </c>
      <c r="H212" s="163">
        <v>0</v>
      </c>
      <c r="I212" s="163">
        <v>0</v>
      </c>
      <c r="J212" s="163">
        <v>0</v>
      </c>
      <c r="K212" s="163">
        <v>0</v>
      </c>
      <c r="L212" s="163">
        <v>0</v>
      </c>
      <c r="M212" s="163">
        <v>0</v>
      </c>
      <c r="N212" s="163">
        <v>0</v>
      </c>
      <c r="O212" s="163">
        <v>0</v>
      </c>
      <c r="P212" s="163">
        <v>0</v>
      </c>
      <c r="Q212" s="163">
        <v>0</v>
      </c>
      <c r="R212" s="163">
        <v>0</v>
      </c>
      <c r="S212" s="163">
        <v>0</v>
      </c>
      <c r="T212" s="163">
        <v>0</v>
      </c>
      <c r="U212" s="163">
        <v>0</v>
      </c>
      <c r="V212" s="163">
        <v>0</v>
      </c>
      <c r="W212" s="163">
        <v>4497.8</v>
      </c>
      <c r="X212" s="163">
        <v>0</v>
      </c>
      <c r="Y212" s="163">
        <v>0</v>
      </c>
      <c r="Z212" s="163">
        <v>0</v>
      </c>
      <c r="AA212" s="163">
        <v>0</v>
      </c>
      <c r="AB212" s="163">
        <v>0</v>
      </c>
      <c r="AC212" s="163">
        <v>0</v>
      </c>
      <c r="AD212" s="163">
        <v>0</v>
      </c>
      <c r="AE212" s="163">
        <v>0</v>
      </c>
      <c r="AF212" s="163">
        <v>0</v>
      </c>
      <c r="AG212" s="124"/>
      <c r="AH212" s="124"/>
      <c r="AI212" s="124"/>
      <c r="AJ212" s="124"/>
      <c r="AK212" s="124"/>
      <c r="AL212" s="124"/>
      <c r="AM212" s="124"/>
      <c r="AN212" s="124"/>
      <c r="AO212" s="124"/>
      <c r="AP212" s="124"/>
      <c r="AQ212" s="124"/>
    </row>
    <row r="213" spans="1:43" x14ac:dyDescent="0.25">
      <c r="A213" s="141"/>
      <c r="B213" s="206" t="s">
        <v>275</v>
      </c>
      <c r="C213" s="163">
        <v>0</v>
      </c>
      <c r="D213" s="163">
        <v>0</v>
      </c>
      <c r="E213" s="163">
        <v>0</v>
      </c>
      <c r="F213" s="163">
        <v>0</v>
      </c>
      <c r="G213" s="163">
        <v>0</v>
      </c>
      <c r="H213" s="163">
        <v>0</v>
      </c>
      <c r="I213" s="163">
        <v>0</v>
      </c>
      <c r="J213" s="163">
        <v>0</v>
      </c>
      <c r="K213" s="163">
        <v>0</v>
      </c>
      <c r="L213" s="163">
        <v>0</v>
      </c>
      <c r="M213" s="163">
        <v>0</v>
      </c>
      <c r="N213" s="163">
        <v>0</v>
      </c>
      <c r="O213" s="163">
        <v>0</v>
      </c>
      <c r="P213" s="163">
        <v>0</v>
      </c>
      <c r="Q213" s="163">
        <v>0</v>
      </c>
      <c r="R213" s="163">
        <v>0</v>
      </c>
      <c r="S213" s="163">
        <v>0</v>
      </c>
      <c r="T213" s="163">
        <v>0</v>
      </c>
      <c r="U213" s="163">
        <v>0</v>
      </c>
      <c r="V213" s="163">
        <v>0</v>
      </c>
      <c r="W213" s="163">
        <v>4510.5</v>
      </c>
      <c r="X213" s="163">
        <v>0</v>
      </c>
      <c r="Y213" s="163">
        <v>0</v>
      </c>
      <c r="Z213" s="163">
        <v>0</v>
      </c>
      <c r="AA213" s="163">
        <v>0</v>
      </c>
      <c r="AB213" s="163">
        <v>0</v>
      </c>
      <c r="AC213" s="163">
        <v>0</v>
      </c>
      <c r="AD213" s="163">
        <v>0</v>
      </c>
      <c r="AE213" s="163">
        <v>0</v>
      </c>
      <c r="AF213" s="163">
        <v>0</v>
      </c>
      <c r="AG213" s="124"/>
      <c r="AH213" s="124"/>
      <c r="AI213" s="124"/>
      <c r="AJ213" s="124"/>
      <c r="AK213" s="124"/>
      <c r="AL213" s="124"/>
      <c r="AM213" s="124"/>
      <c r="AN213" s="124"/>
      <c r="AO213" s="124"/>
      <c r="AP213" s="124"/>
      <c r="AQ213" s="124"/>
    </row>
    <row r="214" spans="1:43" x14ac:dyDescent="0.25">
      <c r="A214" s="141"/>
      <c r="B214" s="206" t="s">
        <v>276</v>
      </c>
      <c r="C214" s="163">
        <v>0</v>
      </c>
      <c r="D214" s="163">
        <v>0</v>
      </c>
      <c r="E214" s="163">
        <v>0</v>
      </c>
      <c r="F214" s="163">
        <v>0</v>
      </c>
      <c r="G214" s="163">
        <v>0</v>
      </c>
      <c r="H214" s="163">
        <v>0</v>
      </c>
      <c r="I214" s="163">
        <v>0</v>
      </c>
      <c r="J214" s="163">
        <v>0</v>
      </c>
      <c r="K214" s="163">
        <v>0</v>
      </c>
      <c r="L214" s="163">
        <v>0</v>
      </c>
      <c r="M214" s="163">
        <v>0</v>
      </c>
      <c r="N214" s="163">
        <v>0</v>
      </c>
      <c r="O214" s="163">
        <v>0</v>
      </c>
      <c r="P214" s="163">
        <v>0</v>
      </c>
      <c r="Q214" s="163">
        <v>0</v>
      </c>
      <c r="R214" s="163">
        <v>0</v>
      </c>
      <c r="S214" s="163">
        <v>0</v>
      </c>
      <c r="T214" s="163">
        <v>0</v>
      </c>
      <c r="U214" s="163">
        <v>0</v>
      </c>
      <c r="V214" s="163">
        <v>0</v>
      </c>
      <c r="W214" s="163">
        <v>4690.5</v>
      </c>
      <c r="X214" s="163">
        <v>0</v>
      </c>
      <c r="Y214" s="163">
        <v>0</v>
      </c>
      <c r="Z214" s="163">
        <v>0</v>
      </c>
      <c r="AA214" s="163">
        <v>0</v>
      </c>
      <c r="AB214" s="163">
        <v>0</v>
      </c>
      <c r="AC214" s="163">
        <v>0</v>
      </c>
      <c r="AD214" s="163">
        <v>0</v>
      </c>
      <c r="AE214" s="163">
        <v>0</v>
      </c>
      <c r="AF214" s="163">
        <v>0</v>
      </c>
      <c r="AG214" s="124"/>
      <c r="AH214" s="124"/>
      <c r="AI214" s="124"/>
      <c r="AJ214" s="124"/>
      <c r="AK214" s="124"/>
      <c r="AL214" s="124"/>
      <c r="AM214" s="124"/>
      <c r="AN214" s="124"/>
      <c r="AO214" s="124"/>
      <c r="AP214" s="124"/>
      <c r="AQ214" s="124"/>
    </row>
    <row r="215" spans="1:43" x14ac:dyDescent="0.25">
      <c r="A215" s="141"/>
      <c r="B215" s="206" t="s">
        <v>277</v>
      </c>
      <c r="C215" s="163">
        <v>0</v>
      </c>
      <c r="D215" s="163">
        <v>0</v>
      </c>
      <c r="E215" s="163">
        <v>0</v>
      </c>
      <c r="F215" s="163">
        <v>0</v>
      </c>
      <c r="G215" s="163">
        <v>0</v>
      </c>
      <c r="H215" s="163">
        <v>0</v>
      </c>
      <c r="I215" s="163">
        <v>0</v>
      </c>
      <c r="J215" s="163">
        <v>0</v>
      </c>
      <c r="K215" s="163">
        <v>0</v>
      </c>
      <c r="L215" s="163">
        <v>0</v>
      </c>
      <c r="M215" s="163">
        <v>0</v>
      </c>
      <c r="N215" s="163">
        <v>0</v>
      </c>
      <c r="O215" s="163">
        <v>0</v>
      </c>
      <c r="P215" s="163">
        <v>0</v>
      </c>
      <c r="Q215" s="163">
        <v>0</v>
      </c>
      <c r="R215" s="163">
        <v>0</v>
      </c>
      <c r="S215" s="163">
        <v>0</v>
      </c>
      <c r="T215" s="163">
        <v>0</v>
      </c>
      <c r="U215" s="163">
        <v>0</v>
      </c>
      <c r="V215" s="163">
        <v>0</v>
      </c>
      <c r="W215" s="163">
        <v>2930.2</v>
      </c>
      <c r="X215" s="163">
        <v>0</v>
      </c>
      <c r="Y215" s="163">
        <v>2.8</v>
      </c>
      <c r="Z215" s="163">
        <v>2.2000000000000002</v>
      </c>
      <c r="AA215" s="163">
        <v>1</v>
      </c>
      <c r="AB215" s="163">
        <v>0.5</v>
      </c>
      <c r="AC215" s="163">
        <v>0.3</v>
      </c>
      <c r="AD215" s="163">
        <v>0.3</v>
      </c>
      <c r="AE215" s="163">
        <v>0.4</v>
      </c>
      <c r="AF215" s="163">
        <v>0</v>
      </c>
      <c r="AG215" s="124"/>
      <c r="AH215" s="124"/>
      <c r="AI215" s="124"/>
      <c r="AJ215" s="124"/>
      <c r="AK215" s="124"/>
      <c r="AL215" s="124"/>
      <c r="AM215" s="124"/>
      <c r="AN215" s="124"/>
      <c r="AO215" s="124"/>
      <c r="AP215" s="124"/>
      <c r="AQ215" s="124"/>
    </row>
    <row r="216" spans="1:43" x14ac:dyDescent="0.25">
      <c r="A216" s="141"/>
      <c r="B216" s="206" t="s">
        <v>77</v>
      </c>
      <c r="C216" s="163">
        <v>0</v>
      </c>
      <c r="D216" s="163">
        <v>2035.7</v>
      </c>
      <c r="E216" s="163">
        <v>833.5</v>
      </c>
      <c r="F216" s="163">
        <v>0</v>
      </c>
      <c r="G216" s="163">
        <v>2515.5</v>
      </c>
      <c r="H216" s="163">
        <v>0</v>
      </c>
      <c r="I216" s="163">
        <v>0</v>
      </c>
      <c r="J216" s="163">
        <v>5949.3</v>
      </c>
      <c r="K216" s="163">
        <v>0</v>
      </c>
      <c r="L216" s="163">
        <v>0</v>
      </c>
      <c r="M216" s="163">
        <v>0</v>
      </c>
      <c r="N216" s="163">
        <v>0</v>
      </c>
      <c r="O216" s="163">
        <v>0</v>
      </c>
      <c r="P216" s="163">
        <v>0</v>
      </c>
      <c r="Q216" s="163">
        <v>0</v>
      </c>
      <c r="R216" s="163">
        <v>0</v>
      </c>
      <c r="S216" s="163">
        <v>0</v>
      </c>
      <c r="T216" s="163">
        <v>0</v>
      </c>
      <c r="U216" s="163">
        <v>0</v>
      </c>
      <c r="V216" s="163">
        <v>0</v>
      </c>
      <c r="W216" s="163">
        <v>6577.8</v>
      </c>
      <c r="X216" s="163">
        <v>0</v>
      </c>
      <c r="Y216" s="163">
        <v>11.9</v>
      </c>
      <c r="Z216" s="163">
        <v>0.9</v>
      </c>
      <c r="AA216" s="163">
        <v>2.1</v>
      </c>
      <c r="AB216" s="163">
        <v>1.4</v>
      </c>
      <c r="AC216" s="163">
        <v>0.7</v>
      </c>
      <c r="AD216" s="163">
        <v>1</v>
      </c>
      <c r="AE216" s="163">
        <v>0.5</v>
      </c>
      <c r="AF216" s="163">
        <v>0</v>
      </c>
      <c r="AG216" s="124"/>
      <c r="AH216" s="124"/>
      <c r="AI216" s="124"/>
      <c r="AJ216" s="124"/>
      <c r="AK216" s="124"/>
      <c r="AL216" s="124"/>
      <c r="AM216" s="124"/>
      <c r="AN216" s="124"/>
      <c r="AO216" s="124"/>
      <c r="AP216" s="124"/>
      <c r="AQ216" s="124"/>
    </row>
    <row r="217" spans="1:43" x14ac:dyDescent="0.25">
      <c r="A217" s="141"/>
      <c r="B217" s="206" t="s">
        <v>94</v>
      </c>
      <c r="C217" s="163">
        <v>0</v>
      </c>
      <c r="D217" s="163">
        <v>0</v>
      </c>
      <c r="E217" s="163">
        <v>1900</v>
      </c>
      <c r="F217" s="163">
        <v>0</v>
      </c>
      <c r="G217" s="163">
        <v>0</v>
      </c>
      <c r="H217" s="163">
        <v>0</v>
      </c>
      <c r="I217" s="163">
        <v>0</v>
      </c>
      <c r="J217" s="163">
        <v>0</v>
      </c>
      <c r="K217" s="163">
        <v>0</v>
      </c>
      <c r="L217" s="163">
        <v>0</v>
      </c>
      <c r="M217" s="163">
        <v>0</v>
      </c>
      <c r="N217" s="163">
        <v>0</v>
      </c>
      <c r="O217" s="163">
        <v>0</v>
      </c>
      <c r="P217" s="163">
        <v>0</v>
      </c>
      <c r="Q217" s="163">
        <v>0</v>
      </c>
      <c r="R217" s="163">
        <v>0</v>
      </c>
      <c r="S217" s="163">
        <v>0</v>
      </c>
      <c r="T217" s="163">
        <v>0</v>
      </c>
      <c r="U217" s="163">
        <v>0</v>
      </c>
      <c r="V217" s="163">
        <v>0</v>
      </c>
      <c r="W217" s="163">
        <v>0</v>
      </c>
      <c r="X217" s="163">
        <v>0</v>
      </c>
      <c r="Y217" s="163">
        <v>0</v>
      </c>
      <c r="Z217" s="163">
        <v>0</v>
      </c>
      <c r="AA217" s="163">
        <v>0</v>
      </c>
      <c r="AB217" s="163">
        <v>0</v>
      </c>
      <c r="AC217" s="163">
        <v>0</v>
      </c>
      <c r="AD217" s="163">
        <v>0</v>
      </c>
      <c r="AE217" s="163">
        <v>0</v>
      </c>
      <c r="AF217" s="163">
        <v>0</v>
      </c>
      <c r="AG217" s="124"/>
      <c r="AH217" s="124"/>
      <c r="AI217" s="124"/>
      <c r="AJ217" s="124"/>
      <c r="AK217" s="124"/>
      <c r="AL217" s="124"/>
      <c r="AM217" s="124"/>
      <c r="AN217" s="124"/>
      <c r="AO217" s="124"/>
      <c r="AP217" s="124"/>
      <c r="AQ217" s="124"/>
    </row>
    <row r="218" spans="1:43" x14ac:dyDescent="0.25">
      <c r="A218" s="141"/>
      <c r="B218" s="206" t="s">
        <v>231</v>
      </c>
      <c r="C218" s="163">
        <v>0</v>
      </c>
      <c r="D218" s="163">
        <v>0</v>
      </c>
      <c r="E218" s="163">
        <v>0</v>
      </c>
      <c r="F218" s="163">
        <v>0</v>
      </c>
      <c r="G218" s="163">
        <v>0</v>
      </c>
      <c r="H218" s="163">
        <v>0</v>
      </c>
      <c r="I218" s="163">
        <v>0</v>
      </c>
      <c r="J218" s="163">
        <v>0</v>
      </c>
      <c r="K218" s="163">
        <v>0</v>
      </c>
      <c r="L218" s="163">
        <v>0</v>
      </c>
      <c r="M218" s="163">
        <v>0</v>
      </c>
      <c r="N218" s="163">
        <v>0</v>
      </c>
      <c r="O218" s="163">
        <v>0</v>
      </c>
      <c r="P218" s="163">
        <v>0</v>
      </c>
      <c r="Q218" s="163">
        <v>0</v>
      </c>
      <c r="R218" s="163">
        <v>0</v>
      </c>
      <c r="S218" s="163">
        <v>0</v>
      </c>
      <c r="T218" s="163">
        <v>0</v>
      </c>
      <c r="U218" s="163">
        <v>0</v>
      </c>
      <c r="V218" s="163">
        <v>0</v>
      </c>
      <c r="W218" s="163">
        <v>0</v>
      </c>
      <c r="X218" s="163">
        <v>0</v>
      </c>
      <c r="Y218" s="163">
        <v>0</v>
      </c>
      <c r="Z218" s="163">
        <v>71.2</v>
      </c>
      <c r="AA218" s="163">
        <v>0</v>
      </c>
      <c r="AB218" s="163">
        <v>0</v>
      </c>
      <c r="AC218" s="163">
        <v>0</v>
      </c>
      <c r="AD218" s="163">
        <v>2915.1</v>
      </c>
      <c r="AE218" s="163">
        <v>0</v>
      </c>
      <c r="AF218" s="163">
        <v>0</v>
      </c>
      <c r="AG218" s="124"/>
      <c r="AH218" s="124"/>
      <c r="AI218" s="124"/>
      <c r="AJ218" s="124"/>
      <c r="AK218" s="124"/>
      <c r="AL218" s="124"/>
      <c r="AM218" s="124"/>
      <c r="AN218" s="124"/>
      <c r="AO218" s="124"/>
      <c r="AP218" s="124"/>
      <c r="AQ218" s="124"/>
    </row>
    <row r="219" spans="1:43" x14ac:dyDescent="0.25">
      <c r="A219" s="141"/>
      <c r="B219" s="206" t="s">
        <v>78</v>
      </c>
      <c r="C219" s="163">
        <v>65.7</v>
      </c>
      <c r="D219" s="163">
        <v>0</v>
      </c>
      <c r="E219" s="163">
        <v>0</v>
      </c>
      <c r="F219" s="163">
        <v>0</v>
      </c>
      <c r="G219" s="163">
        <v>0</v>
      </c>
      <c r="H219" s="163">
        <v>0</v>
      </c>
      <c r="I219" s="163">
        <v>0</v>
      </c>
      <c r="J219" s="163">
        <v>0</v>
      </c>
      <c r="K219" s="163">
        <v>0</v>
      </c>
      <c r="L219" s="163">
        <v>0</v>
      </c>
      <c r="M219" s="163">
        <v>0</v>
      </c>
      <c r="N219" s="163">
        <v>0</v>
      </c>
      <c r="O219" s="163">
        <v>0</v>
      </c>
      <c r="P219" s="163">
        <v>0</v>
      </c>
      <c r="Q219" s="163">
        <v>0</v>
      </c>
      <c r="R219" s="163">
        <v>5326.5</v>
      </c>
      <c r="S219" s="163">
        <v>0</v>
      </c>
      <c r="T219" s="163">
        <v>0</v>
      </c>
      <c r="U219" s="163">
        <v>0</v>
      </c>
      <c r="V219" s="163">
        <v>0</v>
      </c>
      <c r="W219" s="163">
        <v>0</v>
      </c>
      <c r="X219" s="163">
        <v>0</v>
      </c>
      <c r="Y219" s="163">
        <v>0</v>
      </c>
      <c r="Z219" s="163">
        <v>0</v>
      </c>
      <c r="AA219" s="163">
        <v>0</v>
      </c>
      <c r="AB219" s="163">
        <v>0</v>
      </c>
      <c r="AC219" s="163">
        <v>0</v>
      </c>
      <c r="AD219" s="163">
        <v>0</v>
      </c>
      <c r="AE219" s="163">
        <v>0</v>
      </c>
      <c r="AF219" s="163">
        <v>0</v>
      </c>
      <c r="AG219" s="124"/>
      <c r="AH219" s="124"/>
      <c r="AI219" s="124"/>
      <c r="AJ219" s="124"/>
      <c r="AK219" s="124"/>
      <c r="AL219" s="124"/>
      <c r="AM219" s="124"/>
      <c r="AN219" s="124"/>
      <c r="AO219" s="124"/>
      <c r="AP219" s="124"/>
      <c r="AQ219" s="124"/>
    </row>
    <row r="220" spans="1:43" x14ac:dyDescent="0.25">
      <c r="A220" s="141"/>
      <c r="B220" s="206" t="s">
        <v>76</v>
      </c>
      <c r="C220" s="163">
        <v>873.1</v>
      </c>
      <c r="D220" s="163">
        <v>0</v>
      </c>
      <c r="E220" s="163">
        <v>0</v>
      </c>
      <c r="F220" s="163">
        <v>0</v>
      </c>
      <c r="G220" s="163">
        <v>0</v>
      </c>
      <c r="H220" s="163">
        <v>0</v>
      </c>
      <c r="I220" s="163">
        <v>0</v>
      </c>
      <c r="J220" s="163">
        <v>0</v>
      </c>
      <c r="K220" s="163">
        <v>0</v>
      </c>
      <c r="L220" s="163">
        <v>0</v>
      </c>
      <c r="M220" s="163">
        <v>0</v>
      </c>
      <c r="N220" s="163">
        <v>0</v>
      </c>
      <c r="O220" s="163">
        <v>0</v>
      </c>
      <c r="P220" s="163">
        <v>0</v>
      </c>
      <c r="Q220" s="163">
        <v>0</v>
      </c>
      <c r="R220" s="163">
        <v>0</v>
      </c>
      <c r="S220" s="163">
        <v>0</v>
      </c>
      <c r="T220" s="163">
        <v>0</v>
      </c>
      <c r="U220" s="163">
        <v>0</v>
      </c>
      <c r="V220" s="163">
        <v>0</v>
      </c>
      <c r="W220" s="163">
        <v>0</v>
      </c>
      <c r="X220" s="163">
        <v>0</v>
      </c>
      <c r="Y220" s="163">
        <v>0</v>
      </c>
      <c r="Z220" s="163">
        <v>0</v>
      </c>
      <c r="AA220" s="163">
        <v>0</v>
      </c>
      <c r="AB220" s="163">
        <v>0</v>
      </c>
      <c r="AC220" s="163">
        <v>0</v>
      </c>
      <c r="AD220" s="163">
        <v>0</v>
      </c>
      <c r="AE220" s="163">
        <v>0</v>
      </c>
      <c r="AF220" s="163">
        <v>0</v>
      </c>
      <c r="AG220" s="124"/>
      <c r="AH220" s="124"/>
      <c r="AI220" s="124"/>
      <c r="AJ220" s="124"/>
      <c r="AK220" s="124"/>
      <c r="AL220" s="124"/>
      <c r="AM220" s="124"/>
      <c r="AN220" s="124"/>
      <c r="AO220" s="124"/>
      <c r="AP220" s="124"/>
      <c r="AQ220" s="124"/>
    </row>
    <row r="221" spans="1:43" x14ac:dyDescent="0.25">
      <c r="A221" s="141"/>
      <c r="B221" s="206" t="s">
        <v>82</v>
      </c>
      <c r="C221" s="163">
        <v>0</v>
      </c>
      <c r="D221" s="163">
        <v>0</v>
      </c>
      <c r="E221" s="163">
        <v>0</v>
      </c>
      <c r="F221" s="163">
        <v>1213.5</v>
      </c>
      <c r="G221" s="163">
        <v>0</v>
      </c>
      <c r="H221" s="163">
        <v>0</v>
      </c>
      <c r="I221" s="163">
        <v>0</v>
      </c>
      <c r="J221" s="163">
        <v>0</v>
      </c>
      <c r="K221" s="163">
        <v>0</v>
      </c>
      <c r="L221" s="163">
        <v>0</v>
      </c>
      <c r="M221" s="163">
        <v>0</v>
      </c>
      <c r="N221" s="163">
        <v>0</v>
      </c>
      <c r="O221" s="163">
        <v>0</v>
      </c>
      <c r="P221" s="163">
        <v>0</v>
      </c>
      <c r="Q221" s="163">
        <v>0</v>
      </c>
      <c r="R221" s="163">
        <v>0</v>
      </c>
      <c r="S221" s="163">
        <v>0</v>
      </c>
      <c r="T221" s="163">
        <v>0</v>
      </c>
      <c r="U221" s="163">
        <v>0</v>
      </c>
      <c r="V221" s="163">
        <v>0</v>
      </c>
      <c r="W221" s="163">
        <v>0</v>
      </c>
      <c r="X221" s="163">
        <v>0</v>
      </c>
      <c r="Y221" s="163">
        <v>0</v>
      </c>
      <c r="Z221" s="163">
        <v>0</v>
      </c>
      <c r="AA221" s="163">
        <v>0</v>
      </c>
      <c r="AB221" s="163">
        <v>0</v>
      </c>
      <c r="AC221" s="163">
        <v>0</v>
      </c>
      <c r="AD221" s="163">
        <v>0</v>
      </c>
      <c r="AE221" s="163">
        <v>0</v>
      </c>
      <c r="AF221" s="163">
        <v>0</v>
      </c>
      <c r="AG221" s="124"/>
      <c r="AH221" s="124"/>
      <c r="AI221" s="124"/>
      <c r="AJ221" s="124"/>
      <c r="AK221" s="124"/>
      <c r="AL221" s="124"/>
      <c r="AM221" s="124"/>
      <c r="AN221" s="124"/>
      <c r="AO221" s="124"/>
      <c r="AP221" s="124"/>
      <c r="AQ221" s="124"/>
    </row>
    <row r="222" spans="1:43" x14ac:dyDescent="0.25">
      <c r="A222" s="141"/>
      <c r="B222" s="206" t="s">
        <v>81</v>
      </c>
      <c r="C222" s="163">
        <v>0</v>
      </c>
      <c r="D222" s="163">
        <v>0</v>
      </c>
      <c r="E222" s="163">
        <v>0</v>
      </c>
      <c r="F222" s="163">
        <v>0</v>
      </c>
      <c r="G222" s="163">
        <v>0</v>
      </c>
      <c r="H222" s="163">
        <v>0</v>
      </c>
      <c r="I222" s="163">
        <v>0</v>
      </c>
      <c r="J222" s="163">
        <v>0</v>
      </c>
      <c r="K222" s="163">
        <v>0</v>
      </c>
      <c r="L222" s="163">
        <v>0</v>
      </c>
      <c r="M222" s="163">
        <v>0</v>
      </c>
      <c r="N222" s="163">
        <v>0</v>
      </c>
      <c r="O222" s="163">
        <v>0</v>
      </c>
      <c r="P222" s="163">
        <v>0</v>
      </c>
      <c r="Q222" s="163">
        <v>0</v>
      </c>
      <c r="R222" s="163">
        <v>0</v>
      </c>
      <c r="S222" s="163">
        <v>0</v>
      </c>
      <c r="T222" s="163">
        <v>0</v>
      </c>
      <c r="U222" s="163">
        <v>0</v>
      </c>
      <c r="V222" s="163">
        <v>0</v>
      </c>
      <c r="W222" s="163">
        <v>0</v>
      </c>
      <c r="X222" s="163">
        <v>0</v>
      </c>
      <c r="Y222" s="163">
        <v>0</v>
      </c>
      <c r="Z222" s="163">
        <v>0</v>
      </c>
      <c r="AA222" s="163">
        <v>0</v>
      </c>
      <c r="AB222" s="163">
        <v>0</v>
      </c>
      <c r="AC222" s="163">
        <v>0</v>
      </c>
      <c r="AD222" s="163">
        <v>0</v>
      </c>
      <c r="AE222" s="163">
        <v>0</v>
      </c>
      <c r="AF222" s="163">
        <v>1924.5</v>
      </c>
      <c r="AG222" s="124"/>
      <c r="AH222" s="124"/>
      <c r="AI222" s="124"/>
      <c r="AJ222" s="124"/>
      <c r="AK222" s="124"/>
      <c r="AL222" s="124"/>
      <c r="AM222" s="124"/>
      <c r="AN222" s="124"/>
      <c r="AO222" s="124"/>
      <c r="AP222" s="124"/>
      <c r="AQ222" s="124"/>
    </row>
    <row r="223" spans="1:43" x14ac:dyDescent="0.25">
      <c r="A223" s="141"/>
      <c r="B223" s="206" t="s">
        <v>158</v>
      </c>
      <c r="C223" s="163">
        <v>0</v>
      </c>
      <c r="D223" s="163">
        <v>0</v>
      </c>
      <c r="E223" s="163">
        <v>0</v>
      </c>
      <c r="F223" s="163">
        <v>199.6</v>
      </c>
      <c r="G223" s="163">
        <v>49.9</v>
      </c>
      <c r="H223" s="163">
        <v>49.9</v>
      </c>
      <c r="I223" s="163">
        <v>67.5</v>
      </c>
      <c r="J223" s="163">
        <v>53.2</v>
      </c>
      <c r="K223" s="163">
        <v>52.5</v>
      </c>
      <c r="L223" s="163">
        <v>53</v>
      </c>
      <c r="M223" s="163">
        <v>53</v>
      </c>
      <c r="N223" s="163">
        <v>55</v>
      </c>
      <c r="O223" s="163">
        <v>52.7</v>
      </c>
      <c r="P223" s="163">
        <v>52.7</v>
      </c>
      <c r="Q223" s="163">
        <v>52.7</v>
      </c>
      <c r="R223" s="163">
        <v>52.7</v>
      </c>
      <c r="S223" s="163">
        <v>52.7</v>
      </c>
      <c r="T223" s="163">
        <v>52.7</v>
      </c>
      <c r="U223" s="163">
        <v>52.7</v>
      </c>
      <c r="V223" s="163">
        <v>52.7</v>
      </c>
      <c r="W223" s="163">
        <v>52.8</v>
      </c>
      <c r="X223" s="163">
        <v>52.8</v>
      </c>
      <c r="Y223" s="163">
        <v>52.8</v>
      </c>
      <c r="Z223" s="163">
        <v>52.8</v>
      </c>
      <c r="AA223" s="163">
        <v>52.8</v>
      </c>
      <c r="AB223" s="163">
        <v>0</v>
      </c>
      <c r="AC223" s="163">
        <v>105.7</v>
      </c>
      <c r="AD223" s="163">
        <v>52.8</v>
      </c>
      <c r="AE223" s="163">
        <v>52.8</v>
      </c>
      <c r="AF223" s="163">
        <v>52.8</v>
      </c>
      <c r="AG223" s="124"/>
      <c r="AH223" s="124"/>
      <c r="AI223" s="124"/>
      <c r="AJ223" s="124"/>
      <c r="AK223" s="124"/>
      <c r="AL223" s="124"/>
      <c r="AM223" s="124"/>
      <c r="AN223" s="124"/>
      <c r="AO223" s="124"/>
      <c r="AP223" s="124"/>
      <c r="AQ223" s="124"/>
    </row>
    <row r="224" spans="1:43" x14ac:dyDescent="0.25">
      <c r="A224" s="141"/>
      <c r="B224" s="269" t="s">
        <v>175</v>
      </c>
      <c r="C224" s="163">
        <v>0</v>
      </c>
      <c r="D224" s="163">
        <v>0</v>
      </c>
      <c r="E224" s="163">
        <v>0</v>
      </c>
      <c r="F224" s="163">
        <v>0</v>
      </c>
      <c r="G224" s="163">
        <v>0</v>
      </c>
      <c r="H224" s="163">
        <v>0</v>
      </c>
      <c r="I224" s="163">
        <v>0</v>
      </c>
      <c r="J224" s="163">
        <v>0</v>
      </c>
      <c r="K224" s="163">
        <v>0</v>
      </c>
      <c r="L224" s="163">
        <v>0</v>
      </c>
      <c r="M224" s="163">
        <v>0</v>
      </c>
      <c r="N224" s="163">
        <v>0</v>
      </c>
      <c r="O224" s="163">
        <v>0</v>
      </c>
      <c r="P224" s="163">
        <v>0</v>
      </c>
      <c r="Q224" s="163">
        <v>0</v>
      </c>
      <c r="R224" s="163">
        <v>0</v>
      </c>
      <c r="S224" s="163">
        <v>0</v>
      </c>
      <c r="T224" s="163">
        <v>0</v>
      </c>
      <c r="U224" s="163">
        <v>0</v>
      </c>
      <c r="V224" s="163">
        <v>0</v>
      </c>
      <c r="W224" s="163">
        <v>0</v>
      </c>
      <c r="X224" s="163">
        <v>0</v>
      </c>
      <c r="Y224" s="163">
        <v>1888.5</v>
      </c>
      <c r="Z224" s="163">
        <v>0</v>
      </c>
      <c r="AA224" s="163">
        <v>0</v>
      </c>
      <c r="AB224" s="163">
        <v>0</v>
      </c>
      <c r="AC224" s="163">
        <v>0</v>
      </c>
      <c r="AD224" s="163">
        <v>0</v>
      </c>
      <c r="AE224" s="163">
        <v>0</v>
      </c>
      <c r="AF224" s="163">
        <v>0</v>
      </c>
      <c r="AG224" s="124"/>
      <c r="AH224" s="124"/>
      <c r="AI224" s="124"/>
      <c r="AJ224" s="124"/>
      <c r="AK224" s="124"/>
      <c r="AL224" s="124"/>
      <c r="AM224" s="124"/>
      <c r="AN224" s="124"/>
      <c r="AO224" s="124"/>
      <c r="AP224" s="124"/>
      <c r="AQ224" s="124"/>
    </row>
    <row r="225" spans="1:43" x14ac:dyDescent="0.25">
      <c r="A225" s="141"/>
      <c r="B225" s="206" t="s">
        <v>162</v>
      </c>
      <c r="C225" s="163">
        <v>0</v>
      </c>
      <c r="D225" s="163">
        <v>0</v>
      </c>
      <c r="E225" s="163">
        <v>0</v>
      </c>
      <c r="F225" s="163">
        <v>0</v>
      </c>
      <c r="G225" s="163">
        <v>0</v>
      </c>
      <c r="H225" s="163">
        <v>0</v>
      </c>
      <c r="I225" s="163">
        <v>0</v>
      </c>
      <c r="J225" s="163">
        <v>0</v>
      </c>
      <c r="K225" s="163">
        <v>0</v>
      </c>
      <c r="L225" s="163">
        <v>0</v>
      </c>
      <c r="M225" s="163">
        <v>0</v>
      </c>
      <c r="N225" s="163">
        <v>0</v>
      </c>
      <c r="O225" s="163">
        <v>0</v>
      </c>
      <c r="P225" s="163">
        <v>0</v>
      </c>
      <c r="Q225" s="163">
        <v>383.5</v>
      </c>
      <c r="R225" s="163">
        <v>0</v>
      </c>
      <c r="S225" s="163">
        <v>0</v>
      </c>
      <c r="T225" s="163">
        <v>1729.4</v>
      </c>
      <c r="U225" s="163">
        <v>0</v>
      </c>
      <c r="V225" s="163">
        <v>0</v>
      </c>
      <c r="W225" s="163">
        <v>0</v>
      </c>
      <c r="X225" s="163">
        <v>0</v>
      </c>
      <c r="Y225" s="163">
        <v>0</v>
      </c>
      <c r="Z225" s="163">
        <v>0</v>
      </c>
      <c r="AA225" s="163">
        <v>0</v>
      </c>
      <c r="AB225" s="163">
        <v>0</v>
      </c>
      <c r="AC225" s="163">
        <v>0</v>
      </c>
      <c r="AD225" s="163">
        <v>0</v>
      </c>
      <c r="AE225" s="163">
        <v>0</v>
      </c>
      <c r="AF225" s="163">
        <v>0</v>
      </c>
      <c r="AG225" s="124"/>
      <c r="AH225" s="124"/>
      <c r="AI225" s="124"/>
      <c r="AJ225" s="124"/>
      <c r="AK225" s="124"/>
      <c r="AL225" s="124"/>
      <c r="AM225" s="124"/>
      <c r="AN225" s="124"/>
      <c r="AO225" s="124"/>
      <c r="AP225" s="124"/>
      <c r="AQ225" s="124"/>
    </row>
    <row r="226" spans="1:43" x14ac:dyDescent="0.25">
      <c r="A226" s="141"/>
      <c r="B226" s="206" t="s">
        <v>25</v>
      </c>
      <c r="C226" s="163">
        <v>0</v>
      </c>
      <c r="D226" s="163">
        <v>0</v>
      </c>
      <c r="E226" s="163">
        <v>0</v>
      </c>
      <c r="F226" s="163">
        <v>0</v>
      </c>
      <c r="G226" s="163">
        <v>0</v>
      </c>
      <c r="H226" s="163">
        <v>0</v>
      </c>
      <c r="I226" s="163">
        <v>0</v>
      </c>
      <c r="J226" s="163">
        <v>0</v>
      </c>
      <c r="K226" s="163">
        <v>0</v>
      </c>
      <c r="L226" s="163">
        <v>0</v>
      </c>
      <c r="M226" s="163">
        <v>0</v>
      </c>
      <c r="N226" s="163">
        <v>0</v>
      </c>
      <c r="O226" s="163">
        <v>0</v>
      </c>
      <c r="P226" s="163">
        <v>0</v>
      </c>
      <c r="Q226" s="163">
        <v>0</v>
      </c>
      <c r="R226" s="163">
        <v>0</v>
      </c>
      <c r="S226" s="163">
        <v>0</v>
      </c>
      <c r="T226" s="163">
        <v>0</v>
      </c>
      <c r="U226" s="163">
        <v>0</v>
      </c>
      <c r="V226" s="163">
        <v>0</v>
      </c>
      <c r="W226" s="163">
        <v>6894.6</v>
      </c>
      <c r="X226" s="163">
        <v>0</v>
      </c>
      <c r="Y226" s="163">
        <v>0</v>
      </c>
      <c r="Z226" s="163">
        <v>0</v>
      </c>
      <c r="AA226" s="163">
        <v>0</v>
      </c>
      <c r="AB226" s="163">
        <v>0</v>
      </c>
      <c r="AC226" s="163">
        <v>0</v>
      </c>
      <c r="AD226" s="163">
        <v>0</v>
      </c>
      <c r="AE226" s="163">
        <v>0</v>
      </c>
      <c r="AF226" s="163">
        <v>0</v>
      </c>
      <c r="AG226" s="124"/>
      <c r="AH226" s="124"/>
      <c r="AI226" s="124"/>
      <c r="AJ226" s="124"/>
      <c r="AK226" s="124"/>
      <c r="AL226" s="124"/>
      <c r="AM226" s="124"/>
      <c r="AN226" s="124"/>
      <c r="AO226" s="124"/>
      <c r="AP226" s="124"/>
      <c r="AQ226" s="124"/>
    </row>
    <row r="227" spans="1:43" x14ac:dyDescent="0.25">
      <c r="A227" s="141"/>
      <c r="B227" s="206" t="s">
        <v>21</v>
      </c>
      <c r="C227" s="163">
        <v>9.3000000000000007</v>
      </c>
      <c r="D227" s="163">
        <v>0</v>
      </c>
      <c r="E227" s="163">
        <v>0</v>
      </c>
      <c r="F227" s="163">
        <v>0</v>
      </c>
      <c r="G227" s="163">
        <v>0</v>
      </c>
      <c r="H227" s="163">
        <v>0</v>
      </c>
      <c r="I227" s="163">
        <v>0</v>
      </c>
      <c r="J227" s="163">
        <v>0</v>
      </c>
      <c r="K227" s="163">
        <v>0</v>
      </c>
      <c r="L227" s="163">
        <v>0</v>
      </c>
      <c r="M227" s="163">
        <v>0</v>
      </c>
      <c r="N227" s="163">
        <v>0</v>
      </c>
      <c r="O227" s="163">
        <v>0</v>
      </c>
      <c r="P227" s="163">
        <v>0</v>
      </c>
      <c r="Q227" s="163">
        <v>0</v>
      </c>
      <c r="R227" s="163">
        <v>0</v>
      </c>
      <c r="S227" s="163">
        <v>0</v>
      </c>
      <c r="T227" s="163">
        <v>0</v>
      </c>
      <c r="U227" s="163">
        <v>0</v>
      </c>
      <c r="V227" s="163">
        <v>0</v>
      </c>
      <c r="W227" s="163">
        <v>12797.4</v>
      </c>
      <c r="X227" s="163">
        <v>0</v>
      </c>
      <c r="Y227" s="163">
        <v>3</v>
      </c>
      <c r="Z227" s="163">
        <v>0.2</v>
      </c>
      <c r="AA227" s="163">
        <v>0.8</v>
      </c>
      <c r="AB227" s="163">
        <v>0.4</v>
      </c>
      <c r="AC227" s="163">
        <v>0.2</v>
      </c>
      <c r="AD227" s="163">
        <v>0.1</v>
      </c>
      <c r="AE227" s="163">
        <v>0.1</v>
      </c>
      <c r="AF227" s="163">
        <v>0</v>
      </c>
      <c r="AG227" s="124"/>
      <c r="AH227" s="124"/>
      <c r="AI227" s="124"/>
      <c r="AJ227" s="124"/>
      <c r="AK227" s="124"/>
      <c r="AL227" s="124"/>
      <c r="AM227" s="124"/>
      <c r="AN227" s="124"/>
      <c r="AO227" s="124"/>
      <c r="AP227" s="124"/>
      <c r="AQ227" s="124"/>
    </row>
    <row r="228" spans="1:43" x14ac:dyDescent="0.25">
      <c r="A228" s="141"/>
      <c r="B228" s="206" t="s">
        <v>232</v>
      </c>
      <c r="C228" s="163">
        <v>0</v>
      </c>
      <c r="D228" s="163">
        <v>0</v>
      </c>
      <c r="E228" s="163">
        <v>0</v>
      </c>
      <c r="F228" s="163">
        <v>0</v>
      </c>
      <c r="G228" s="163">
        <v>0</v>
      </c>
      <c r="H228" s="163">
        <v>0</v>
      </c>
      <c r="I228" s="163">
        <v>0</v>
      </c>
      <c r="J228" s="163">
        <v>0</v>
      </c>
      <c r="K228" s="163">
        <v>0</v>
      </c>
      <c r="L228" s="163">
        <v>0</v>
      </c>
      <c r="M228" s="163">
        <v>0</v>
      </c>
      <c r="N228" s="163">
        <v>0</v>
      </c>
      <c r="O228" s="163">
        <v>0</v>
      </c>
      <c r="P228" s="163">
        <v>0</v>
      </c>
      <c r="Q228" s="163">
        <v>0</v>
      </c>
      <c r="R228" s="163">
        <v>0</v>
      </c>
      <c r="S228" s="163">
        <v>0</v>
      </c>
      <c r="T228" s="163">
        <v>0</v>
      </c>
      <c r="U228" s="163">
        <v>0</v>
      </c>
      <c r="V228" s="163">
        <v>0</v>
      </c>
      <c r="W228" s="163">
        <v>0</v>
      </c>
      <c r="X228" s="163">
        <v>0</v>
      </c>
      <c r="Y228" s="163">
        <v>0</v>
      </c>
      <c r="Z228" s="163">
        <v>0</v>
      </c>
      <c r="AA228" s="163">
        <v>7504</v>
      </c>
      <c r="AB228" s="163">
        <v>0</v>
      </c>
      <c r="AC228" s="163">
        <v>2121.4</v>
      </c>
      <c r="AD228" s="163">
        <v>0</v>
      </c>
      <c r="AE228" s="163">
        <v>0</v>
      </c>
      <c r="AF228" s="163">
        <v>0</v>
      </c>
      <c r="AG228" s="124"/>
      <c r="AH228" s="124"/>
      <c r="AI228" s="124"/>
      <c r="AJ228" s="124"/>
      <c r="AK228" s="124"/>
      <c r="AL228" s="124"/>
      <c r="AM228" s="124"/>
      <c r="AN228" s="124"/>
      <c r="AO228" s="124"/>
      <c r="AP228" s="124"/>
      <c r="AQ228" s="124"/>
    </row>
    <row r="229" spans="1:43" x14ac:dyDescent="0.25">
      <c r="A229" s="141"/>
      <c r="B229" s="206" t="s">
        <v>26</v>
      </c>
      <c r="C229" s="163">
        <v>0</v>
      </c>
      <c r="D229" s="163">
        <v>0</v>
      </c>
      <c r="E229" s="163">
        <v>0</v>
      </c>
      <c r="F229" s="163">
        <v>0</v>
      </c>
      <c r="G229" s="163">
        <v>0</v>
      </c>
      <c r="H229" s="163">
        <v>0</v>
      </c>
      <c r="I229" s="163">
        <v>0</v>
      </c>
      <c r="J229" s="163">
        <v>0</v>
      </c>
      <c r="K229" s="163">
        <v>0</v>
      </c>
      <c r="L229" s="163">
        <v>0</v>
      </c>
      <c r="M229" s="163">
        <v>0</v>
      </c>
      <c r="N229" s="163">
        <v>0</v>
      </c>
      <c r="O229" s="163">
        <v>0</v>
      </c>
      <c r="P229" s="163">
        <v>0</v>
      </c>
      <c r="Q229" s="163">
        <v>0</v>
      </c>
      <c r="R229" s="163">
        <v>0</v>
      </c>
      <c r="S229" s="163">
        <v>0</v>
      </c>
      <c r="T229" s="163">
        <v>0</v>
      </c>
      <c r="U229" s="163">
        <v>0</v>
      </c>
      <c r="V229" s="163">
        <v>0</v>
      </c>
      <c r="W229" s="163">
        <v>7048.3</v>
      </c>
      <c r="X229" s="163">
        <v>0</v>
      </c>
      <c r="Y229" s="163">
        <v>0</v>
      </c>
      <c r="Z229" s="163">
        <v>0</v>
      </c>
      <c r="AA229" s="163">
        <v>0</v>
      </c>
      <c r="AB229" s="163">
        <v>0</v>
      </c>
      <c r="AC229" s="163">
        <v>0</v>
      </c>
      <c r="AD229" s="163">
        <v>0</v>
      </c>
      <c r="AE229" s="163">
        <v>0</v>
      </c>
      <c r="AF229" s="163">
        <v>0</v>
      </c>
      <c r="AG229" s="124"/>
      <c r="AH229" s="124"/>
      <c r="AI229" s="124"/>
      <c r="AJ229" s="124"/>
      <c r="AK229" s="124"/>
      <c r="AL229" s="124"/>
      <c r="AM229" s="124"/>
      <c r="AN229" s="124"/>
      <c r="AO229" s="124"/>
      <c r="AP229" s="124"/>
      <c r="AQ229" s="124"/>
    </row>
    <row r="230" spans="1:43" x14ac:dyDescent="0.25">
      <c r="A230" s="141"/>
      <c r="B230" s="206" t="s">
        <v>22</v>
      </c>
      <c r="C230" s="163">
        <v>0</v>
      </c>
      <c r="D230" s="163">
        <v>0</v>
      </c>
      <c r="E230" s="163">
        <v>0</v>
      </c>
      <c r="F230" s="163">
        <v>0</v>
      </c>
      <c r="G230" s="163">
        <v>0</v>
      </c>
      <c r="H230" s="163">
        <v>0</v>
      </c>
      <c r="I230" s="163">
        <v>0</v>
      </c>
      <c r="J230" s="163">
        <v>0</v>
      </c>
      <c r="K230" s="163">
        <v>0</v>
      </c>
      <c r="L230" s="163">
        <v>0</v>
      </c>
      <c r="M230" s="163">
        <v>0</v>
      </c>
      <c r="N230" s="163">
        <v>0</v>
      </c>
      <c r="O230" s="163">
        <v>0</v>
      </c>
      <c r="P230" s="163">
        <v>0</v>
      </c>
      <c r="Q230" s="163">
        <v>0</v>
      </c>
      <c r="R230" s="163">
        <v>0</v>
      </c>
      <c r="S230" s="163">
        <v>0</v>
      </c>
      <c r="T230" s="163">
        <v>0</v>
      </c>
      <c r="U230" s="163">
        <v>0</v>
      </c>
      <c r="V230" s="163">
        <v>0</v>
      </c>
      <c r="W230" s="163">
        <v>6615.3</v>
      </c>
      <c r="X230" s="163">
        <v>0</v>
      </c>
      <c r="Y230" s="163">
        <v>1.4</v>
      </c>
      <c r="Z230" s="163">
        <v>0.3</v>
      </c>
      <c r="AA230" s="163">
        <v>1.2</v>
      </c>
      <c r="AB230" s="163">
        <v>0.4</v>
      </c>
      <c r="AC230" s="163">
        <v>0.9</v>
      </c>
      <c r="AD230" s="163">
        <v>0.4</v>
      </c>
      <c r="AE230" s="163">
        <v>0.6</v>
      </c>
      <c r="AF230" s="163">
        <v>0</v>
      </c>
      <c r="AG230" s="124"/>
      <c r="AH230" s="124"/>
      <c r="AI230" s="124"/>
      <c r="AJ230" s="124"/>
      <c r="AK230" s="124"/>
      <c r="AL230" s="124"/>
      <c r="AM230" s="124"/>
      <c r="AN230" s="124"/>
      <c r="AO230" s="124"/>
      <c r="AP230" s="124"/>
      <c r="AQ230" s="124"/>
    </row>
    <row r="231" spans="1:43" x14ac:dyDescent="0.25">
      <c r="A231" s="141"/>
      <c r="B231" s="158" t="s">
        <v>201</v>
      </c>
      <c r="C231" s="159">
        <v>103.2</v>
      </c>
      <c r="D231" s="159">
        <v>82.8</v>
      </c>
      <c r="E231" s="159">
        <v>273.2</v>
      </c>
      <c r="F231" s="159">
        <v>131.5</v>
      </c>
      <c r="G231" s="159">
        <v>142.9</v>
      </c>
      <c r="H231" s="159">
        <v>168.1</v>
      </c>
      <c r="I231" s="159">
        <v>103.7</v>
      </c>
      <c r="J231" s="159">
        <v>106.4</v>
      </c>
      <c r="K231" s="159">
        <v>241.9</v>
      </c>
      <c r="L231" s="159">
        <v>127</v>
      </c>
      <c r="M231" s="159">
        <v>146</v>
      </c>
      <c r="N231" s="159">
        <v>171</v>
      </c>
      <c r="O231" s="159">
        <f t="shared" ref="O231:AF231" si="16">+SUM(O232:O238)</f>
        <v>106.6</v>
      </c>
      <c r="P231" s="159">
        <f t="shared" si="16"/>
        <v>143.6</v>
      </c>
      <c r="Q231" s="159">
        <f t="shared" si="16"/>
        <v>262.7</v>
      </c>
      <c r="R231" s="159">
        <f t="shared" si="16"/>
        <v>121</v>
      </c>
      <c r="S231" s="159">
        <f t="shared" si="16"/>
        <v>140.10000000000002</v>
      </c>
      <c r="T231" s="159">
        <f t="shared" si="16"/>
        <v>170.1</v>
      </c>
      <c r="U231" s="159">
        <f t="shared" si="16"/>
        <v>113.1</v>
      </c>
      <c r="V231" s="159">
        <f t="shared" si="16"/>
        <v>161.6</v>
      </c>
      <c r="W231" s="159">
        <f t="shared" si="16"/>
        <v>229.1</v>
      </c>
      <c r="X231" s="159">
        <f t="shared" si="16"/>
        <v>114.39999999999999</v>
      </c>
      <c r="Y231" s="159">
        <f t="shared" si="16"/>
        <v>148.69999999999999</v>
      </c>
      <c r="Z231" s="159">
        <f t="shared" si="16"/>
        <v>167.79999999999998</v>
      </c>
      <c r="AA231" s="159">
        <f t="shared" si="16"/>
        <v>114</v>
      </c>
      <c r="AB231" s="159">
        <f t="shared" si="16"/>
        <v>147.1</v>
      </c>
      <c r="AC231" s="159">
        <f t="shared" si="16"/>
        <v>264.50000000000006</v>
      </c>
      <c r="AD231" s="159">
        <f t="shared" si="16"/>
        <v>110.79999999999998</v>
      </c>
      <c r="AE231" s="159">
        <f t="shared" si="16"/>
        <v>150.60000000000002</v>
      </c>
      <c r="AF231" s="159">
        <f t="shared" si="16"/>
        <v>155.00000000000003</v>
      </c>
      <c r="AG231" s="124"/>
      <c r="AH231" s="124"/>
      <c r="AI231" s="124"/>
      <c r="AJ231" s="124"/>
      <c r="AK231" s="124"/>
      <c r="AL231" s="124"/>
      <c r="AM231" s="124"/>
      <c r="AN231" s="124"/>
      <c r="AO231" s="124"/>
      <c r="AP231" s="124"/>
      <c r="AQ231" s="124"/>
    </row>
    <row r="232" spans="1:43" x14ac:dyDescent="0.25">
      <c r="A232" s="141"/>
      <c r="B232" s="206" t="s">
        <v>154</v>
      </c>
      <c r="C232" s="163">
        <v>0</v>
      </c>
      <c r="D232" s="163">
        <v>0</v>
      </c>
      <c r="E232" s="163">
        <v>0</v>
      </c>
      <c r="F232" s="163">
        <v>0</v>
      </c>
      <c r="G232" s="163">
        <v>0</v>
      </c>
      <c r="H232" s="163">
        <v>0</v>
      </c>
      <c r="I232" s="163">
        <v>0</v>
      </c>
      <c r="J232" s="163">
        <v>0</v>
      </c>
      <c r="K232" s="163">
        <v>0</v>
      </c>
      <c r="L232" s="163">
        <v>0</v>
      </c>
      <c r="M232" s="163">
        <v>0</v>
      </c>
      <c r="N232" s="163">
        <v>0</v>
      </c>
      <c r="O232" s="163">
        <v>0</v>
      </c>
      <c r="P232" s="163">
        <v>0</v>
      </c>
      <c r="Q232" s="163">
        <v>0</v>
      </c>
      <c r="R232" s="163">
        <v>0</v>
      </c>
      <c r="S232" s="163">
        <v>0</v>
      </c>
      <c r="T232" s="163">
        <v>0</v>
      </c>
      <c r="U232" s="163">
        <v>0</v>
      </c>
      <c r="V232" s="163">
        <v>0</v>
      </c>
      <c r="W232" s="163">
        <v>0</v>
      </c>
      <c r="X232" s="163">
        <v>0</v>
      </c>
      <c r="Y232" s="163">
        <v>0</v>
      </c>
      <c r="Z232" s="163">
        <v>0</v>
      </c>
      <c r="AA232" s="163">
        <v>0</v>
      </c>
      <c r="AB232" s="163">
        <v>0</v>
      </c>
      <c r="AC232" s="163">
        <v>5</v>
      </c>
      <c r="AD232" s="163">
        <v>0</v>
      </c>
      <c r="AE232" s="163">
        <v>0</v>
      </c>
      <c r="AF232" s="163">
        <v>0</v>
      </c>
      <c r="AG232" s="124"/>
      <c r="AH232" s="124"/>
      <c r="AI232" s="124"/>
      <c r="AJ232" s="124"/>
      <c r="AK232" s="124"/>
      <c r="AL232" s="124"/>
      <c r="AM232" s="124"/>
      <c r="AN232" s="124"/>
      <c r="AO232" s="124"/>
      <c r="AP232" s="124"/>
      <c r="AQ232" s="124"/>
    </row>
    <row r="233" spans="1:43" x14ac:dyDescent="0.25">
      <c r="A233" s="141"/>
      <c r="B233" s="206" t="s">
        <v>84</v>
      </c>
      <c r="C233" s="163">
        <v>53.3</v>
      </c>
      <c r="D233" s="163">
        <v>56.2</v>
      </c>
      <c r="E233" s="163">
        <v>112.4</v>
      </c>
      <c r="F233" s="163">
        <v>60.1</v>
      </c>
      <c r="G233" s="163">
        <v>94.2</v>
      </c>
      <c r="H233" s="163">
        <v>51.8</v>
      </c>
      <c r="I233" s="163">
        <v>53.4</v>
      </c>
      <c r="J233" s="163">
        <v>66.599999999999994</v>
      </c>
      <c r="K233" s="163">
        <v>122.5</v>
      </c>
      <c r="L233" s="163">
        <v>56</v>
      </c>
      <c r="M233" s="163">
        <v>95</v>
      </c>
      <c r="N233" s="163">
        <v>52</v>
      </c>
      <c r="O233" s="163">
        <v>53.9</v>
      </c>
      <c r="P233" s="163">
        <v>65.099999999999994</v>
      </c>
      <c r="Q233" s="163">
        <v>121.1</v>
      </c>
      <c r="R233" s="163">
        <v>50.7</v>
      </c>
      <c r="S233" s="163">
        <v>90.2</v>
      </c>
      <c r="T233" s="163">
        <v>51.5</v>
      </c>
      <c r="U233" s="163">
        <v>60.4</v>
      </c>
      <c r="V233" s="163">
        <v>62.9</v>
      </c>
      <c r="W233" s="163">
        <v>123.2</v>
      </c>
      <c r="X233" s="163">
        <v>45.6</v>
      </c>
      <c r="Y233" s="163">
        <v>96.6</v>
      </c>
      <c r="Z233" s="163">
        <v>43.4</v>
      </c>
      <c r="AA233" s="163">
        <v>55.1</v>
      </c>
      <c r="AB233" s="163">
        <v>62.9</v>
      </c>
      <c r="AC233" s="163">
        <v>129.9</v>
      </c>
      <c r="AD233" s="163">
        <v>50.9</v>
      </c>
      <c r="AE233" s="163">
        <v>99.9</v>
      </c>
      <c r="AF233" s="163">
        <v>43.4</v>
      </c>
      <c r="AG233" s="124"/>
      <c r="AH233" s="124"/>
      <c r="AI233" s="124"/>
      <c r="AJ233" s="124"/>
      <c r="AK233" s="124"/>
      <c r="AL233" s="124"/>
      <c r="AM233" s="124"/>
      <c r="AN233" s="124"/>
      <c r="AO233" s="124"/>
      <c r="AP233" s="124"/>
      <c r="AQ233" s="124"/>
    </row>
    <row r="234" spans="1:43" x14ac:dyDescent="0.25">
      <c r="A234" s="141"/>
      <c r="B234" s="206" t="s">
        <v>83</v>
      </c>
      <c r="C234" s="163">
        <v>30.6</v>
      </c>
      <c r="D234" s="163">
        <v>9.1999999999999993</v>
      </c>
      <c r="E234" s="163">
        <v>117.4</v>
      </c>
      <c r="F234" s="163">
        <v>57.8</v>
      </c>
      <c r="G234" s="163">
        <v>22.5</v>
      </c>
      <c r="H234" s="163">
        <v>33.6</v>
      </c>
      <c r="I234" s="163">
        <v>30.6</v>
      </c>
      <c r="J234" s="163">
        <v>2.8</v>
      </c>
      <c r="K234" s="163">
        <v>92.2</v>
      </c>
      <c r="L234" s="163">
        <v>58</v>
      </c>
      <c r="M234" s="163">
        <v>23</v>
      </c>
      <c r="N234" s="163">
        <v>34</v>
      </c>
      <c r="O234" s="163">
        <v>30.6</v>
      </c>
      <c r="P234" s="163">
        <v>2.8</v>
      </c>
      <c r="Q234" s="163">
        <v>99.5</v>
      </c>
      <c r="R234" s="163">
        <v>55.7</v>
      </c>
      <c r="S234" s="163">
        <v>17.600000000000001</v>
      </c>
      <c r="T234" s="163">
        <v>33.6</v>
      </c>
      <c r="U234" s="163">
        <v>30.6</v>
      </c>
      <c r="V234" s="163">
        <v>2.8</v>
      </c>
      <c r="W234" s="163">
        <v>75</v>
      </c>
      <c r="X234" s="163">
        <v>52.6</v>
      </c>
      <c r="Y234" s="163">
        <v>19.2</v>
      </c>
      <c r="Z234" s="163">
        <v>33.799999999999997</v>
      </c>
      <c r="AA234" s="163">
        <v>30.6</v>
      </c>
      <c r="AB234" s="163">
        <v>2.9</v>
      </c>
      <c r="AC234" s="163">
        <v>76.099999999999994</v>
      </c>
      <c r="AD234" s="163">
        <v>43.8</v>
      </c>
      <c r="AE234" s="163">
        <v>17.600000000000001</v>
      </c>
      <c r="AF234" s="163">
        <v>34</v>
      </c>
      <c r="AG234" s="124"/>
      <c r="AH234" s="124"/>
      <c r="AI234" s="124"/>
      <c r="AJ234" s="124"/>
      <c r="AK234" s="124"/>
      <c r="AL234" s="124"/>
      <c r="AM234" s="124"/>
      <c r="AN234" s="124"/>
      <c r="AO234" s="124"/>
      <c r="AP234" s="124"/>
      <c r="AQ234" s="124"/>
    </row>
    <row r="235" spans="1:43" x14ac:dyDescent="0.25">
      <c r="A235" s="141"/>
      <c r="B235" s="206" t="s">
        <v>85</v>
      </c>
      <c r="C235" s="163">
        <v>2</v>
      </c>
      <c r="D235" s="163">
        <v>0.4</v>
      </c>
      <c r="E235" s="163">
        <v>33.700000000000003</v>
      </c>
      <c r="F235" s="163">
        <v>12.9</v>
      </c>
      <c r="G235" s="163">
        <v>24</v>
      </c>
      <c r="H235" s="163">
        <v>78.5</v>
      </c>
      <c r="I235" s="163">
        <v>17.7</v>
      </c>
      <c r="J235" s="163">
        <v>36.5</v>
      </c>
      <c r="K235" s="163">
        <v>22.1</v>
      </c>
      <c r="L235" s="163">
        <v>12</v>
      </c>
      <c r="M235" s="163">
        <v>27</v>
      </c>
      <c r="N235" s="163">
        <v>81</v>
      </c>
      <c r="O235" s="163">
        <v>20.100000000000001</v>
      </c>
      <c r="P235" s="163">
        <v>75.599999999999994</v>
      </c>
      <c r="Q235" s="163">
        <v>38.4</v>
      </c>
      <c r="R235" s="163">
        <v>14</v>
      </c>
      <c r="S235" s="163">
        <v>31.3</v>
      </c>
      <c r="T235" s="163">
        <v>81.900000000000006</v>
      </c>
      <c r="U235" s="163">
        <v>20</v>
      </c>
      <c r="V235" s="163">
        <v>95.8</v>
      </c>
      <c r="W235" s="163">
        <v>25.1</v>
      </c>
      <c r="X235" s="163">
        <v>15.6</v>
      </c>
      <c r="Y235" s="163">
        <v>31.3</v>
      </c>
      <c r="Z235" s="163">
        <v>83.1</v>
      </c>
      <c r="AA235" s="163">
        <v>26.3</v>
      </c>
      <c r="AB235" s="163">
        <v>81.2</v>
      </c>
      <c r="AC235" s="163">
        <v>47.6</v>
      </c>
      <c r="AD235" s="163">
        <v>15.5</v>
      </c>
      <c r="AE235" s="163">
        <v>31.3</v>
      </c>
      <c r="AF235" s="163">
        <v>68.900000000000006</v>
      </c>
      <c r="AG235" s="124"/>
      <c r="AH235" s="124"/>
      <c r="AI235" s="124"/>
      <c r="AJ235" s="124"/>
      <c r="AK235" s="124"/>
      <c r="AL235" s="124"/>
      <c r="AM235" s="124"/>
      <c r="AN235" s="124"/>
      <c r="AO235" s="124"/>
      <c r="AP235" s="124"/>
      <c r="AQ235" s="124"/>
    </row>
    <row r="236" spans="1:43" x14ac:dyDescent="0.25">
      <c r="A236" s="141"/>
      <c r="B236" s="206" t="s">
        <v>96</v>
      </c>
      <c r="C236" s="163">
        <v>0</v>
      </c>
      <c r="D236" s="163">
        <v>0</v>
      </c>
      <c r="E236" s="163">
        <v>0</v>
      </c>
      <c r="F236" s="163">
        <v>0.6</v>
      </c>
      <c r="G236" s="163">
        <v>0</v>
      </c>
      <c r="H236" s="163">
        <v>2.2000000000000002</v>
      </c>
      <c r="I236" s="163">
        <v>0</v>
      </c>
      <c r="J236" s="163">
        <v>0</v>
      </c>
      <c r="K236" s="163">
        <v>0</v>
      </c>
      <c r="L236" s="163">
        <v>1</v>
      </c>
      <c r="M236" s="163">
        <v>0</v>
      </c>
      <c r="N236" s="163">
        <v>2</v>
      </c>
      <c r="O236" s="163">
        <v>0</v>
      </c>
      <c r="P236" s="163">
        <v>0</v>
      </c>
      <c r="Q236" s="163">
        <v>0</v>
      </c>
      <c r="R236" s="163">
        <v>0.6</v>
      </c>
      <c r="S236" s="163">
        <v>0</v>
      </c>
      <c r="T236" s="163">
        <v>2.2000000000000002</v>
      </c>
      <c r="U236" s="163">
        <v>0</v>
      </c>
      <c r="V236" s="163">
        <v>0</v>
      </c>
      <c r="W236" s="163">
        <v>0</v>
      </c>
      <c r="X236" s="163">
        <v>0.6</v>
      </c>
      <c r="Y236" s="163">
        <v>0</v>
      </c>
      <c r="Z236" s="163">
        <v>2.2999999999999998</v>
      </c>
      <c r="AA236" s="163">
        <v>0</v>
      </c>
      <c r="AB236" s="163">
        <v>0</v>
      </c>
      <c r="AC236" s="163">
        <v>0.1</v>
      </c>
      <c r="AD236" s="163">
        <v>0.6</v>
      </c>
      <c r="AE236" s="163">
        <v>0</v>
      </c>
      <c r="AF236" s="163">
        <v>3.3</v>
      </c>
      <c r="AG236" s="124"/>
      <c r="AH236" s="124"/>
      <c r="AI236" s="124"/>
      <c r="AJ236" s="124"/>
      <c r="AK236" s="124"/>
      <c r="AL236" s="124"/>
      <c r="AM236" s="124"/>
      <c r="AN236" s="124"/>
      <c r="AO236" s="124"/>
      <c r="AP236" s="124"/>
      <c r="AQ236" s="124"/>
    </row>
    <row r="237" spans="1:43" x14ac:dyDescent="0.25">
      <c r="A237" s="141"/>
      <c r="B237" s="206" t="s">
        <v>86</v>
      </c>
      <c r="C237" s="163">
        <v>17.3</v>
      </c>
      <c r="D237" s="163">
        <v>17</v>
      </c>
      <c r="E237" s="163">
        <v>7.9</v>
      </c>
      <c r="F237" s="163">
        <v>0</v>
      </c>
      <c r="G237" s="163">
        <v>2.1</v>
      </c>
      <c r="H237" s="163">
        <v>2</v>
      </c>
      <c r="I237" s="163">
        <v>2</v>
      </c>
      <c r="J237" s="163">
        <v>0.4</v>
      </c>
      <c r="K237" s="163">
        <v>3.4</v>
      </c>
      <c r="L237" s="163">
        <v>0</v>
      </c>
      <c r="M237" s="163">
        <v>1</v>
      </c>
      <c r="N237" s="163">
        <v>3</v>
      </c>
      <c r="O237" s="163">
        <v>2</v>
      </c>
      <c r="P237" s="163">
        <v>0.1</v>
      </c>
      <c r="Q237" s="163">
        <v>1.9</v>
      </c>
      <c r="R237" s="163">
        <v>0</v>
      </c>
      <c r="S237" s="163">
        <v>1</v>
      </c>
      <c r="T237" s="163">
        <v>0.9</v>
      </c>
      <c r="U237" s="163">
        <v>2.1</v>
      </c>
      <c r="V237" s="163">
        <v>0.1</v>
      </c>
      <c r="W237" s="163">
        <v>4</v>
      </c>
      <c r="X237" s="163">
        <v>0</v>
      </c>
      <c r="Y237" s="163">
        <v>1.6</v>
      </c>
      <c r="Z237" s="163">
        <v>5.2</v>
      </c>
      <c r="AA237" s="163">
        <v>2</v>
      </c>
      <c r="AB237" s="163">
        <v>0.1</v>
      </c>
      <c r="AC237" s="163">
        <v>4</v>
      </c>
      <c r="AD237" s="163">
        <v>0</v>
      </c>
      <c r="AE237" s="163">
        <v>1.8</v>
      </c>
      <c r="AF237" s="163">
        <v>5.4</v>
      </c>
      <c r="AG237" s="124"/>
      <c r="AH237" s="124"/>
      <c r="AI237" s="124"/>
      <c r="AJ237" s="124"/>
      <c r="AK237" s="124"/>
      <c r="AL237" s="124"/>
      <c r="AM237" s="124"/>
      <c r="AN237" s="124"/>
      <c r="AO237" s="124"/>
      <c r="AP237" s="124"/>
      <c r="AQ237" s="124"/>
    </row>
    <row r="238" spans="1:43" x14ac:dyDescent="0.25">
      <c r="A238" s="141"/>
      <c r="B238" s="206" t="s">
        <v>87</v>
      </c>
      <c r="C238" s="163">
        <v>0</v>
      </c>
      <c r="D238" s="163">
        <v>0</v>
      </c>
      <c r="E238" s="163">
        <v>1.8</v>
      </c>
      <c r="F238" s="163">
        <v>0</v>
      </c>
      <c r="G238" s="163">
        <v>0</v>
      </c>
      <c r="H238" s="163">
        <v>0</v>
      </c>
      <c r="I238" s="163">
        <v>0</v>
      </c>
      <c r="J238" s="163">
        <v>0</v>
      </c>
      <c r="K238" s="163">
        <v>1.8</v>
      </c>
      <c r="L238" s="163">
        <v>0</v>
      </c>
      <c r="M238" s="163">
        <v>0</v>
      </c>
      <c r="N238" s="163">
        <v>0</v>
      </c>
      <c r="O238" s="163">
        <v>0</v>
      </c>
      <c r="P238" s="163">
        <v>0</v>
      </c>
      <c r="Q238" s="163">
        <v>1.8</v>
      </c>
      <c r="R238" s="163">
        <v>0</v>
      </c>
      <c r="S238" s="163">
        <v>0</v>
      </c>
      <c r="T238" s="163">
        <v>0</v>
      </c>
      <c r="U238" s="163">
        <v>0</v>
      </c>
      <c r="V238" s="163">
        <v>0</v>
      </c>
      <c r="W238" s="163">
        <v>1.8</v>
      </c>
      <c r="X238" s="163">
        <v>0</v>
      </c>
      <c r="Y238" s="163">
        <v>0</v>
      </c>
      <c r="Z238" s="163">
        <v>0</v>
      </c>
      <c r="AA238" s="163">
        <v>0</v>
      </c>
      <c r="AB238" s="163">
        <v>0</v>
      </c>
      <c r="AC238" s="163">
        <v>1.8</v>
      </c>
      <c r="AD238" s="163">
        <v>0</v>
      </c>
      <c r="AE238" s="163">
        <v>0</v>
      </c>
      <c r="AF238" s="163">
        <v>0</v>
      </c>
      <c r="AG238" s="124"/>
      <c r="AH238" s="124"/>
      <c r="AI238" s="124"/>
      <c r="AJ238" s="124"/>
      <c r="AK238" s="124"/>
      <c r="AL238" s="124"/>
      <c r="AM238" s="124"/>
      <c r="AN238" s="124"/>
      <c r="AO238" s="124"/>
      <c r="AP238" s="124"/>
      <c r="AQ238" s="124"/>
    </row>
    <row r="239" spans="1:43" x14ac:dyDescent="0.25">
      <c r="A239" s="141"/>
      <c r="B239" s="158" t="s">
        <v>89</v>
      </c>
      <c r="C239" s="159">
        <v>111.2</v>
      </c>
      <c r="D239" s="159">
        <v>0</v>
      </c>
      <c r="E239" s="159">
        <v>1.2</v>
      </c>
      <c r="F239" s="159">
        <v>18.8</v>
      </c>
      <c r="G239" s="159">
        <v>7.5</v>
      </c>
      <c r="H239" s="159">
        <v>0.6</v>
      </c>
      <c r="I239" s="159">
        <v>111.2</v>
      </c>
      <c r="J239" s="159">
        <v>0</v>
      </c>
      <c r="K239" s="159">
        <v>1.3</v>
      </c>
      <c r="L239" s="159">
        <v>20</v>
      </c>
      <c r="M239" s="159">
        <v>8</v>
      </c>
      <c r="N239" s="159">
        <v>1</v>
      </c>
      <c r="O239" s="159">
        <v>118.5</v>
      </c>
      <c r="P239" s="159">
        <v>0</v>
      </c>
      <c r="Q239" s="159">
        <v>1.3</v>
      </c>
      <c r="R239" s="159">
        <v>19.899999999999999</v>
      </c>
      <c r="S239" s="159">
        <v>7.7</v>
      </c>
      <c r="T239" s="159">
        <v>0.4</v>
      </c>
      <c r="U239" s="159">
        <v>150.80000000000001</v>
      </c>
      <c r="V239" s="159">
        <v>0</v>
      </c>
      <c r="W239" s="159">
        <v>0.1</v>
      </c>
      <c r="X239" s="159">
        <v>20</v>
      </c>
      <c r="Y239" s="159">
        <v>7.8</v>
      </c>
      <c r="Z239" s="159">
        <v>0.4</v>
      </c>
      <c r="AA239" s="159">
        <v>172.6</v>
      </c>
      <c r="AB239" s="163">
        <v>0.5</v>
      </c>
      <c r="AC239" s="163">
        <v>0.1</v>
      </c>
      <c r="AD239" s="163">
        <v>20.8</v>
      </c>
      <c r="AE239" s="163">
        <v>7.5</v>
      </c>
      <c r="AF239" s="163">
        <v>0.4</v>
      </c>
      <c r="AG239" s="124"/>
      <c r="AH239" s="124"/>
      <c r="AI239" s="124"/>
      <c r="AJ239" s="124"/>
      <c r="AK239" s="124"/>
      <c r="AL239" s="124"/>
      <c r="AM239" s="124"/>
      <c r="AN239" s="124"/>
      <c r="AO239" s="124"/>
      <c r="AP239" s="124"/>
      <c r="AQ239" s="124"/>
    </row>
    <row r="240" spans="1:43" x14ac:dyDescent="0.25">
      <c r="A240" s="141"/>
      <c r="B240" s="158" t="s">
        <v>183</v>
      </c>
      <c r="C240" s="159">
        <v>0</v>
      </c>
      <c r="D240" s="159">
        <v>0</v>
      </c>
      <c r="E240" s="159">
        <v>0</v>
      </c>
      <c r="F240" s="159">
        <v>0</v>
      </c>
      <c r="G240" s="159">
        <v>0</v>
      </c>
      <c r="H240" s="159">
        <v>0</v>
      </c>
      <c r="I240" s="159">
        <v>0</v>
      </c>
      <c r="J240" s="159">
        <v>0</v>
      </c>
      <c r="K240" s="159">
        <v>0</v>
      </c>
      <c r="L240" s="159">
        <v>0</v>
      </c>
      <c r="M240" s="159">
        <v>0</v>
      </c>
      <c r="N240" s="159">
        <v>0</v>
      </c>
      <c r="O240" s="159">
        <v>0</v>
      </c>
      <c r="P240" s="159">
        <v>0</v>
      </c>
      <c r="Q240" s="159">
        <v>0</v>
      </c>
      <c r="R240" s="159">
        <v>465.3</v>
      </c>
      <c r="S240" s="159">
        <v>0</v>
      </c>
      <c r="T240" s="159">
        <v>0</v>
      </c>
      <c r="U240" s="159">
        <v>0</v>
      </c>
      <c r="V240" s="159">
        <v>0</v>
      </c>
      <c r="W240" s="159">
        <v>0</v>
      </c>
      <c r="X240" s="159">
        <v>0</v>
      </c>
      <c r="Y240" s="159">
        <v>0</v>
      </c>
      <c r="Z240" s="159">
        <v>0</v>
      </c>
      <c r="AA240" s="159">
        <v>0</v>
      </c>
      <c r="AB240" s="163">
        <v>0</v>
      </c>
      <c r="AC240" s="163">
        <v>0</v>
      </c>
      <c r="AD240" s="163">
        <v>0</v>
      </c>
      <c r="AE240" s="163">
        <v>0</v>
      </c>
      <c r="AF240" s="163">
        <v>0</v>
      </c>
      <c r="AG240" s="124"/>
      <c r="AH240" s="124"/>
      <c r="AI240" s="124"/>
      <c r="AJ240" s="124"/>
      <c r="AK240" s="124"/>
      <c r="AL240" s="124"/>
      <c r="AM240" s="124"/>
      <c r="AN240" s="124"/>
      <c r="AO240" s="124"/>
      <c r="AP240" s="124"/>
      <c r="AQ240" s="124"/>
    </row>
    <row r="241" spans="1:43" x14ac:dyDescent="0.25">
      <c r="A241" s="141"/>
      <c r="B241" s="158" t="s">
        <v>155</v>
      </c>
      <c r="C241" s="76">
        <v>0</v>
      </c>
      <c r="D241" s="76">
        <v>0</v>
      </c>
      <c r="E241" s="76">
        <v>0</v>
      </c>
      <c r="F241" s="76">
        <v>0</v>
      </c>
      <c r="G241" s="159">
        <v>1624.9</v>
      </c>
      <c r="H241" s="159">
        <v>0</v>
      </c>
      <c r="I241" s="159">
        <v>0</v>
      </c>
      <c r="J241" s="159">
        <v>0</v>
      </c>
      <c r="K241" s="159">
        <v>0</v>
      </c>
      <c r="L241" s="159">
        <v>0</v>
      </c>
      <c r="M241" s="159">
        <v>0</v>
      </c>
      <c r="N241" s="159">
        <v>0</v>
      </c>
      <c r="O241" s="159">
        <v>0</v>
      </c>
      <c r="P241" s="159">
        <v>0</v>
      </c>
      <c r="Q241" s="159">
        <v>0</v>
      </c>
      <c r="R241" s="159">
        <v>0</v>
      </c>
      <c r="S241" s="159">
        <v>0</v>
      </c>
      <c r="T241" s="159">
        <v>0</v>
      </c>
      <c r="U241" s="159">
        <v>0</v>
      </c>
      <c r="V241" s="159">
        <v>0</v>
      </c>
      <c r="W241" s="159">
        <v>0</v>
      </c>
      <c r="X241" s="159">
        <v>0</v>
      </c>
      <c r="Y241" s="159">
        <v>0</v>
      </c>
      <c r="Z241" s="159">
        <v>0</v>
      </c>
      <c r="AA241" s="159">
        <v>0</v>
      </c>
      <c r="AB241" s="163">
        <v>0</v>
      </c>
      <c r="AC241" s="163">
        <v>0</v>
      </c>
      <c r="AD241" s="163">
        <v>0</v>
      </c>
      <c r="AE241" s="163">
        <v>0</v>
      </c>
      <c r="AF241" s="163">
        <v>0</v>
      </c>
      <c r="AG241" s="124"/>
      <c r="AH241" s="124"/>
      <c r="AI241" s="124"/>
      <c r="AJ241" s="124"/>
      <c r="AK241" s="124"/>
      <c r="AL241" s="124"/>
      <c r="AM241" s="124"/>
      <c r="AN241" s="124"/>
      <c r="AO241" s="124"/>
      <c r="AP241" s="124"/>
      <c r="AQ241" s="124"/>
    </row>
    <row r="242" spans="1:43" x14ac:dyDescent="0.25">
      <c r="A242" s="141"/>
      <c r="B242" s="158" t="s">
        <v>97</v>
      </c>
      <c r="C242" s="159">
        <v>4.5999999999999996</v>
      </c>
      <c r="D242" s="159">
        <v>4.5999999999999996</v>
      </c>
      <c r="E242" s="159">
        <v>4.5</v>
      </c>
      <c r="F242" s="159">
        <v>4.2</v>
      </c>
      <c r="G242" s="159">
        <v>4.3</v>
      </c>
      <c r="H242" s="159">
        <v>4.4000000000000004</v>
      </c>
      <c r="I242" s="159">
        <v>14</v>
      </c>
      <c r="J242" s="159">
        <v>4.7</v>
      </c>
      <c r="K242" s="159">
        <v>3.6</v>
      </c>
      <c r="L242" s="159">
        <v>12</v>
      </c>
      <c r="M242" s="159">
        <v>4</v>
      </c>
      <c r="N242" s="159">
        <v>4</v>
      </c>
      <c r="O242" s="159">
        <f t="shared" ref="O242:AF242" si="17">+SUM(O243:O245)</f>
        <v>15.399999999999999</v>
      </c>
      <c r="P242" s="159">
        <f t="shared" si="17"/>
        <v>4.3</v>
      </c>
      <c r="Q242" s="159">
        <f t="shared" si="17"/>
        <v>4.3</v>
      </c>
      <c r="R242" s="159">
        <f t="shared" si="17"/>
        <v>15</v>
      </c>
      <c r="S242" s="159">
        <f t="shared" si="17"/>
        <v>4.2</v>
      </c>
      <c r="T242" s="159">
        <f t="shared" si="17"/>
        <v>4.2</v>
      </c>
      <c r="U242" s="159">
        <f t="shared" si="17"/>
        <v>14.299999999999999</v>
      </c>
      <c r="V242" s="159">
        <f t="shared" si="17"/>
        <v>4.0999999999999996</v>
      </c>
      <c r="W242" s="159">
        <f t="shared" si="17"/>
        <v>4.0999999999999996</v>
      </c>
      <c r="X242" s="159">
        <f t="shared" si="17"/>
        <v>14</v>
      </c>
      <c r="Y242" s="159">
        <f t="shared" si="17"/>
        <v>4.0999999999999996</v>
      </c>
      <c r="Z242" s="159">
        <f t="shared" si="17"/>
        <v>4</v>
      </c>
      <c r="AA242" s="159">
        <f t="shared" si="17"/>
        <v>26.700000000000003</v>
      </c>
      <c r="AB242" s="159">
        <f t="shared" si="17"/>
        <v>4</v>
      </c>
      <c r="AC242" s="159">
        <f t="shared" si="17"/>
        <v>4.0999999999999996</v>
      </c>
      <c r="AD242" s="159">
        <f t="shared" si="17"/>
        <v>25.6</v>
      </c>
      <c r="AE242" s="159">
        <f t="shared" si="17"/>
        <v>4.2</v>
      </c>
      <c r="AF242" s="159">
        <f t="shared" si="17"/>
        <v>4.4000000000000004</v>
      </c>
      <c r="AG242" s="124"/>
      <c r="AH242" s="124"/>
      <c r="AI242" s="124"/>
      <c r="AJ242" s="124"/>
      <c r="AK242" s="124"/>
      <c r="AL242" s="124"/>
      <c r="AM242" s="124"/>
      <c r="AN242" s="124"/>
      <c r="AO242" s="124"/>
      <c r="AP242" s="124"/>
      <c r="AQ242" s="124"/>
    </row>
    <row r="243" spans="1:43" x14ac:dyDescent="0.25">
      <c r="A243" s="141"/>
      <c r="B243" s="206" t="s">
        <v>98</v>
      </c>
      <c r="C243" s="163">
        <v>0.2</v>
      </c>
      <c r="D243" s="163">
        <v>0</v>
      </c>
      <c r="E243" s="163">
        <v>0</v>
      </c>
      <c r="F243" s="163">
        <v>0</v>
      </c>
      <c r="G243" s="163">
        <v>0</v>
      </c>
      <c r="H243" s="163">
        <v>0</v>
      </c>
      <c r="I243" s="163">
        <v>0</v>
      </c>
      <c r="J243" s="163">
        <v>0</v>
      </c>
      <c r="K243" s="163">
        <v>0</v>
      </c>
      <c r="L243" s="163">
        <v>0</v>
      </c>
      <c r="M243" s="163">
        <v>0</v>
      </c>
      <c r="N243" s="163">
        <v>0</v>
      </c>
      <c r="O243" s="163">
        <v>0.1</v>
      </c>
      <c r="P243" s="163">
        <v>0</v>
      </c>
      <c r="Q243" s="163">
        <v>0</v>
      </c>
      <c r="R243" s="163">
        <v>0</v>
      </c>
      <c r="S243" s="163">
        <v>0</v>
      </c>
      <c r="T243" s="163">
        <v>0</v>
      </c>
      <c r="U243" s="163">
        <v>0</v>
      </c>
      <c r="V243" s="163">
        <v>0</v>
      </c>
      <c r="W243" s="163">
        <v>0</v>
      </c>
      <c r="X243" s="163">
        <v>0</v>
      </c>
      <c r="Y243" s="163">
        <v>0</v>
      </c>
      <c r="Z243" s="163">
        <v>0</v>
      </c>
      <c r="AA243" s="163">
        <v>0.1</v>
      </c>
      <c r="AB243" s="163">
        <v>0</v>
      </c>
      <c r="AC243" s="163">
        <v>0</v>
      </c>
      <c r="AD243" s="163">
        <v>0</v>
      </c>
      <c r="AE243" s="163">
        <v>0</v>
      </c>
      <c r="AF243" s="163">
        <v>0</v>
      </c>
      <c r="AG243" s="124"/>
      <c r="AH243" s="124"/>
      <c r="AI243" s="124"/>
      <c r="AJ243" s="124"/>
      <c r="AK243" s="124"/>
      <c r="AL243" s="124"/>
      <c r="AM243" s="124"/>
      <c r="AN243" s="124"/>
      <c r="AO243" s="124"/>
      <c r="AP243" s="124"/>
      <c r="AQ243" s="124"/>
    </row>
    <row r="244" spans="1:43" x14ac:dyDescent="0.25">
      <c r="A244" s="141"/>
      <c r="B244" s="206" t="s">
        <v>99</v>
      </c>
      <c r="C244" s="163">
        <v>4.4000000000000004</v>
      </c>
      <c r="D244" s="163">
        <v>4.5999999999999996</v>
      </c>
      <c r="E244" s="163">
        <v>4.5</v>
      </c>
      <c r="F244" s="163">
        <v>4.2</v>
      </c>
      <c r="G244" s="163">
        <v>4.3</v>
      </c>
      <c r="H244" s="163">
        <v>4.4000000000000004</v>
      </c>
      <c r="I244" s="163">
        <v>4.7</v>
      </c>
      <c r="J244" s="163">
        <v>4.7</v>
      </c>
      <c r="K244" s="163">
        <v>3.6</v>
      </c>
      <c r="L244" s="163">
        <v>4</v>
      </c>
      <c r="M244" s="163">
        <v>4</v>
      </c>
      <c r="N244" s="163">
        <v>4</v>
      </c>
      <c r="O244" s="163">
        <v>4.2</v>
      </c>
      <c r="P244" s="163">
        <v>4.3</v>
      </c>
      <c r="Q244" s="163">
        <v>4.3</v>
      </c>
      <c r="R244" s="163">
        <v>4.2</v>
      </c>
      <c r="S244" s="163">
        <v>4.2</v>
      </c>
      <c r="T244" s="163">
        <v>4.2</v>
      </c>
      <c r="U244" s="163">
        <v>4.0999999999999996</v>
      </c>
      <c r="V244" s="163">
        <v>4.0999999999999996</v>
      </c>
      <c r="W244" s="163">
        <v>4.0999999999999996</v>
      </c>
      <c r="X244" s="163">
        <v>4.0999999999999996</v>
      </c>
      <c r="Y244" s="163">
        <v>4.0999999999999996</v>
      </c>
      <c r="Z244" s="163">
        <v>4</v>
      </c>
      <c r="AA244" s="163">
        <v>4</v>
      </c>
      <c r="AB244" s="163">
        <v>4</v>
      </c>
      <c r="AC244" s="163">
        <v>4.0999999999999996</v>
      </c>
      <c r="AD244" s="163">
        <v>4.0999999999999996</v>
      </c>
      <c r="AE244" s="163">
        <v>4.2</v>
      </c>
      <c r="AF244" s="163">
        <v>4.4000000000000004</v>
      </c>
      <c r="AG244" s="124"/>
      <c r="AH244" s="124"/>
      <c r="AI244" s="124"/>
      <c r="AJ244" s="124"/>
      <c r="AK244" s="124"/>
      <c r="AL244" s="124"/>
      <c r="AM244" s="124"/>
      <c r="AN244" s="124"/>
      <c r="AO244" s="124"/>
      <c r="AP244" s="124"/>
      <c r="AQ244" s="124"/>
    </row>
    <row r="245" spans="1:43" x14ac:dyDescent="0.25">
      <c r="A245" s="141"/>
      <c r="B245" s="206" t="s">
        <v>105</v>
      </c>
      <c r="C245" s="163">
        <v>0</v>
      </c>
      <c r="D245" s="163">
        <v>0</v>
      </c>
      <c r="E245" s="163">
        <v>0</v>
      </c>
      <c r="F245" s="163">
        <v>0</v>
      </c>
      <c r="G245" s="163">
        <v>0</v>
      </c>
      <c r="H245" s="163">
        <v>0</v>
      </c>
      <c r="I245" s="163">
        <v>9.3000000000000007</v>
      </c>
      <c r="J245" s="163">
        <v>0</v>
      </c>
      <c r="K245" s="163">
        <v>0</v>
      </c>
      <c r="L245" s="163">
        <v>8</v>
      </c>
      <c r="M245" s="163">
        <v>0</v>
      </c>
      <c r="N245" s="163">
        <v>0</v>
      </c>
      <c r="O245" s="163">
        <v>11.1</v>
      </c>
      <c r="P245" s="163">
        <v>0</v>
      </c>
      <c r="Q245" s="163">
        <v>0</v>
      </c>
      <c r="R245" s="163">
        <v>10.8</v>
      </c>
      <c r="S245" s="163">
        <v>0</v>
      </c>
      <c r="T245" s="163">
        <v>0</v>
      </c>
      <c r="U245" s="163">
        <v>10.199999999999999</v>
      </c>
      <c r="V245" s="163">
        <v>0</v>
      </c>
      <c r="W245" s="163">
        <v>0</v>
      </c>
      <c r="X245" s="163">
        <v>9.9</v>
      </c>
      <c r="Y245" s="163">
        <v>0</v>
      </c>
      <c r="Z245" s="163">
        <v>0</v>
      </c>
      <c r="AA245" s="163">
        <v>22.6</v>
      </c>
      <c r="AB245" s="163">
        <v>0</v>
      </c>
      <c r="AC245" s="163">
        <v>0</v>
      </c>
      <c r="AD245" s="163">
        <v>21.5</v>
      </c>
      <c r="AE245" s="163">
        <v>0</v>
      </c>
      <c r="AF245" s="163">
        <v>0</v>
      </c>
      <c r="AG245" s="124"/>
      <c r="AH245" s="124"/>
      <c r="AI245" s="124"/>
      <c r="AJ245" s="124"/>
      <c r="AK245" s="124"/>
      <c r="AL245" s="124"/>
      <c r="AM245" s="124"/>
      <c r="AN245" s="124"/>
      <c r="AO245" s="124"/>
      <c r="AP245" s="124"/>
      <c r="AQ245" s="124"/>
    </row>
    <row r="246" spans="1:43" x14ac:dyDescent="0.25">
      <c r="A246" s="141"/>
      <c r="B246" s="158" t="s">
        <v>100</v>
      </c>
      <c r="C246" s="159">
        <v>0</v>
      </c>
      <c r="D246" s="159">
        <v>15</v>
      </c>
      <c r="E246" s="159">
        <v>0</v>
      </c>
      <c r="F246" s="159">
        <v>0</v>
      </c>
      <c r="G246" s="159">
        <v>0</v>
      </c>
      <c r="H246" s="159">
        <v>0</v>
      </c>
      <c r="I246" s="159">
        <v>0</v>
      </c>
      <c r="J246" s="159">
        <v>0</v>
      </c>
      <c r="K246" s="159">
        <v>0</v>
      </c>
      <c r="L246" s="159">
        <v>0</v>
      </c>
      <c r="M246" s="159">
        <v>0</v>
      </c>
      <c r="N246" s="159">
        <v>0</v>
      </c>
      <c r="O246" s="159">
        <v>0</v>
      </c>
      <c r="P246" s="159">
        <v>17.399999999999999</v>
      </c>
      <c r="Q246" s="159">
        <v>0</v>
      </c>
      <c r="R246" s="159">
        <v>0</v>
      </c>
      <c r="S246" s="159">
        <v>0</v>
      </c>
      <c r="T246" s="159">
        <v>0</v>
      </c>
      <c r="U246" s="159">
        <v>0</v>
      </c>
      <c r="V246" s="159">
        <v>0</v>
      </c>
      <c r="W246" s="159">
        <v>0</v>
      </c>
      <c r="X246" s="159">
        <v>0</v>
      </c>
      <c r="Y246" s="159">
        <v>0</v>
      </c>
      <c r="Z246" s="159">
        <v>0</v>
      </c>
      <c r="AA246" s="159">
        <v>0</v>
      </c>
      <c r="AB246" s="159">
        <v>0</v>
      </c>
      <c r="AC246" s="159">
        <v>0</v>
      </c>
      <c r="AD246" s="159">
        <v>0</v>
      </c>
      <c r="AE246" s="159">
        <v>0</v>
      </c>
      <c r="AF246" s="159">
        <v>0</v>
      </c>
      <c r="AG246" s="124"/>
      <c r="AH246" s="124"/>
      <c r="AI246" s="124"/>
      <c r="AJ246" s="124"/>
      <c r="AK246" s="124"/>
      <c r="AL246" s="124"/>
      <c r="AM246" s="124"/>
      <c r="AN246" s="124"/>
      <c r="AO246" s="124"/>
      <c r="AP246" s="124"/>
      <c r="AQ246" s="124"/>
    </row>
    <row r="247" spans="1:43" x14ac:dyDescent="0.25">
      <c r="A247" s="141"/>
      <c r="B247" s="158" t="s">
        <v>172</v>
      </c>
      <c r="C247" s="159">
        <v>0</v>
      </c>
      <c r="D247" s="159">
        <v>0</v>
      </c>
      <c r="E247" s="159">
        <v>0</v>
      </c>
      <c r="F247" s="159">
        <v>0</v>
      </c>
      <c r="G247" s="159">
        <v>0</v>
      </c>
      <c r="H247" s="159">
        <v>0</v>
      </c>
      <c r="I247" s="159">
        <v>0</v>
      </c>
      <c r="J247" s="159">
        <v>0.1</v>
      </c>
      <c r="K247" s="159">
        <v>0</v>
      </c>
      <c r="L247" s="159">
        <v>0</v>
      </c>
      <c r="M247" s="159">
        <v>0</v>
      </c>
      <c r="N247" s="159">
        <v>0</v>
      </c>
      <c r="O247" s="159">
        <v>0</v>
      </c>
      <c r="P247" s="159">
        <v>0</v>
      </c>
      <c r="Q247" s="159">
        <v>0</v>
      </c>
      <c r="R247" s="159">
        <v>0.3</v>
      </c>
      <c r="S247" s="159">
        <v>0</v>
      </c>
      <c r="T247" s="159">
        <v>0.8</v>
      </c>
      <c r="U247" s="159">
        <v>0</v>
      </c>
      <c r="V247" s="159">
        <v>0.5</v>
      </c>
      <c r="W247" s="159">
        <v>0.3</v>
      </c>
      <c r="X247" s="159">
        <v>4.7</v>
      </c>
      <c r="Y247" s="159">
        <v>0.7</v>
      </c>
      <c r="Z247" s="159">
        <v>0.5</v>
      </c>
      <c r="AA247" s="159">
        <v>0.2</v>
      </c>
      <c r="AB247" s="159">
        <v>0.1</v>
      </c>
      <c r="AC247" s="159">
        <v>0.2</v>
      </c>
      <c r="AD247" s="159">
        <v>0.3</v>
      </c>
      <c r="AE247" s="159">
        <v>0.4</v>
      </c>
      <c r="AF247" s="159">
        <v>0.9</v>
      </c>
      <c r="AG247" s="124"/>
      <c r="AH247" s="124"/>
      <c r="AI247" s="124"/>
      <c r="AJ247" s="124"/>
      <c r="AK247" s="124"/>
      <c r="AL247" s="124"/>
      <c r="AM247" s="124"/>
      <c r="AN247" s="124"/>
      <c r="AO247" s="124"/>
      <c r="AP247" s="124"/>
      <c r="AQ247" s="124"/>
    </row>
    <row r="248" spans="1:43" x14ac:dyDescent="0.25">
      <c r="A248" s="141"/>
      <c r="B248" s="158" t="s">
        <v>167</v>
      </c>
      <c r="C248" s="159">
        <v>0</v>
      </c>
      <c r="D248" s="159">
        <v>0.4</v>
      </c>
      <c r="E248" s="159">
        <v>0</v>
      </c>
      <c r="F248" s="159">
        <v>0</v>
      </c>
      <c r="G248" s="159">
        <v>0.4</v>
      </c>
      <c r="H248" s="159">
        <v>0</v>
      </c>
      <c r="I248" s="159">
        <v>0</v>
      </c>
      <c r="J248" s="159">
        <v>0.3</v>
      </c>
      <c r="K248" s="159">
        <v>0</v>
      </c>
      <c r="L248" s="159">
        <v>0</v>
      </c>
      <c r="M248" s="159">
        <v>0</v>
      </c>
      <c r="N248" s="159">
        <v>84</v>
      </c>
      <c r="O248" s="159">
        <v>0</v>
      </c>
      <c r="P248" s="159">
        <v>83.6</v>
      </c>
      <c r="Q248" s="159">
        <v>0</v>
      </c>
      <c r="R248" s="159">
        <v>0</v>
      </c>
      <c r="S248" s="159">
        <v>1.5</v>
      </c>
      <c r="T248" s="159">
        <v>15</v>
      </c>
      <c r="U248" s="159">
        <v>0</v>
      </c>
      <c r="V248" s="159">
        <v>1.1000000000000001</v>
      </c>
      <c r="W248" s="159">
        <v>0</v>
      </c>
      <c r="X248" s="159">
        <v>1.6</v>
      </c>
      <c r="Y248" s="159">
        <v>17.899999999999999</v>
      </c>
      <c r="Z248" s="159">
        <v>0</v>
      </c>
      <c r="AA248" s="159">
        <v>1</v>
      </c>
      <c r="AB248" s="159">
        <v>1.5</v>
      </c>
      <c r="AC248" s="159">
        <v>0</v>
      </c>
      <c r="AD248" s="159">
        <v>2.4</v>
      </c>
      <c r="AE248" s="159">
        <v>24.099999999999998</v>
      </c>
      <c r="AF248" s="159">
        <v>0.7</v>
      </c>
      <c r="AG248" s="124"/>
      <c r="AH248" s="124"/>
      <c r="AI248" s="124"/>
      <c r="AJ248" s="124"/>
      <c r="AK248" s="124"/>
      <c r="AL248" s="124"/>
      <c r="AM248" s="124"/>
      <c r="AN248" s="124"/>
      <c r="AO248" s="124"/>
      <c r="AP248" s="124"/>
      <c r="AQ248" s="124"/>
    </row>
    <row r="249" spans="1:43" x14ac:dyDescent="0.25">
      <c r="A249" s="141"/>
      <c r="B249" s="158" t="s">
        <v>101</v>
      </c>
      <c r="C249" s="159">
        <v>1.4</v>
      </c>
      <c r="D249" s="159">
        <v>13.9</v>
      </c>
      <c r="E249" s="159">
        <v>1105.7</v>
      </c>
      <c r="F249" s="159">
        <v>0</v>
      </c>
      <c r="G249" s="159">
        <v>0</v>
      </c>
      <c r="H249" s="159">
        <v>0</v>
      </c>
      <c r="I249" s="159">
        <v>1.4</v>
      </c>
      <c r="J249" s="159">
        <v>13.4</v>
      </c>
      <c r="K249" s="159">
        <v>0</v>
      </c>
      <c r="L249" s="159">
        <v>0</v>
      </c>
      <c r="M249" s="159">
        <v>0</v>
      </c>
      <c r="N249" s="159">
        <v>0</v>
      </c>
      <c r="O249" s="159">
        <f t="shared" ref="O249:AB249" si="18">+O250+O251+O252</f>
        <v>1.3</v>
      </c>
      <c r="P249" s="159">
        <f t="shared" si="18"/>
        <v>12.9</v>
      </c>
      <c r="Q249" s="159">
        <f t="shared" si="18"/>
        <v>1242.5999999999999</v>
      </c>
      <c r="R249" s="159">
        <f t="shared" si="18"/>
        <v>0</v>
      </c>
      <c r="S249" s="159">
        <f t="shared" si="18"/>
        <v>0</v>
      </c>
      <c r="T249" s="159">
        <f t="shared" si="18"/>
        <v>0</v>
      </c>
      <c r="U249" s="159">
        <f t="shared" si="18"/>
        <v>1.3</v>
      </c>
      <c r="V249" s="159">
        <f t="shared" si="18"/>
        <v>0</v>
      </c>
      <c r="W249" s="159">
        <f t="shared" si="18"/>
        <v>0</v>
      </c>
      <c r="X249" s="159">
        <f t="shared" si="18"/>
        <v>0</v>
      </c>
      <c r="Y249" s="159">
        <f t="shared" si="18"/>
        <v>0</v>
      </c>
      <c r="Z249" s="159">
        <f t="shared" si="18"/>
        <v>1.2</v>
      </c>
      <c r="AA249" s="159">
        <f t="shared" si="18"/>
        <v>0</v>
      </c>
      <c r="AB249" s="159">
        <f t="shared" si="18"/>
        <v>0</v>
      </c>
      <c r="AC249" s="159">
        <v>790.4</v>
      </c>
      <c r="AD249" s="159">
        <v>0</v>
      </c>
      <c r="AE249" s="159">
        <v>0</v>
      </c>
      <c r="AF249" s="159">
        <v>1.2</v>
      </c>
      <c r="AG249" s="124"/>
      <c r="AH249" s="124"/>
      <c r="AI249" s="124"/>
      <c r="AJ249" s="124"/>
      <c r="AK249" s="124"/>
      <c r="AL249" s="124"/>
      <c r="AM249" s="124"/>
      <c r="AN249" s="124"/>
      <c r="AO249" s="124"/>
      <c r="AP249" s="124"/>
      <c r="AQ249" s="124"/>
    </row>
    <row r="250" spans="1:43" x14ac:dyDescent="0.25">
      <c r="A250" s="141"/>
      <c r="B250" s="206" t="s">
        <v>39</v>
      </c>
      <c r="C250" s="163">
        <v>0</v>
      </c>
      <c r="D250" s="163">
        <v>0</v>
      </c>
      <c r="E250" s="163">
        <v>123.6</v>
      </c>
      <c r="F250" s="163">
        <v>0</v>
      </c>
      <c r="G250" s="163">
        <v>0</v>
      </c>
      <c r="H250" s="163">
        <v>0</v>
      </c>
      <c r="I250" s="163">
        <v>0</v>
      </c>
      <c r="J250" s="163">
        <v>0</v>
      </c>
      <c r="K250" s="163">
        <v>0</v>
      </c>
      <c r="L250" s="163">
        <v>0</v>
      </c>
      <c r="M250" s="163">
        <v>0</v>
      </c>
      <c r="N250" s="163">
        <v>0</v>
      </c>
      <c r="O250" s="163">
        <v>0</v>
      </c>
      <c r="P250" s="163">
        <v>0</v>
      </c>
      <c r="Q250" s="163">
        <v>0</v>
      </c>
      <c r="R250" s="163">
        <v>0</v>
      </c>
      <c r="S250" s="163">
        <v>0</v>
      </c>
      <c r="T250" s="163">
        <v>0</v>
      </c>
      <c r="U250" s="163">
        <v>0</v>
      </c>
      <c r="V250" s="163">
        <v>0</v>
      </c>
      <c r="W250" s="163">
        <v>0</v>
      </c>
      <c r="X250" s="163">
        <v>0</v>
      </c>
      <c r="Y250" s="163">
        <v>0</v>
      </c>
      <c r="Z250" s="163">
        <v>0</v>
      </c>
      <c r="AA250" s="163">
        <v>0</v>
      </c>
      <c r="AB250" s="163">
        <v>0</v>
      </c>
      <c r="AC250" s="163">
        <v>0</v>
      </c>
      <c r="AD250" s="163">
        <v>0</v>
      </c>
      <c r="AE250" s="163">
        <v>0</v>
      </c>
      <c r="AF250" s="163">
        <v>0</v>
      </c>
      <c r="AG250" s="124"/>
      <c r="AH250" s="124"/>
      <c r="AI250" s="124"/>
      <c r="AJ250" s="124"/>
      <c r="AK250" s="124"/>
      <c r="AL250" s="124"/>
      <c r="AM250" s="124"/>
      <c r="AN250" s="124"/>
      <c r="AO250" s="124"/>
      <c r="AP250" s="124"/>
      <c r="AQ250" s="124"/>
    </row>
    <row r="251" spans="1:43" x14ac:dyDescent="0.25">
      <c r="A251" s="141"/>
      <c r="B251" s="206" t="s">
        <v>159</v>
      </c>
      <c r="C251" s="163">
        <v>1.4</v>
      </c>
      <c r="D251" s="163">
        <v>13.9</v>
      </c>
      <c r="E251" s="163">
        <v>0</v>
      </c>
      <c r="F251" s="163">
        <v>0</v>
      </c>
      <c r="G251" s="163">
        <v>0</v>
      </c>
      <c r="H251" s="163">
        <v>0</v>
      </c>
      <c r="I251" s="163">
        <v>1.4</v>
      </c>
      <c r="J251" s="163">
        <v>13.4</v>
      </c>
      <c r="K251" s="163">
        <v>0</v>
      </c>
      <c r="L251" s="163">
        <v>0</v>
      </c>
      <c r="M251" s="163">
        <v>0</v>
      </c>
      <c r="N251" s="163">
        <v>0</v>
      </c>
      <c r="O251" s="163">
        <v>1.3</v>
      </c>
      <c r="P251" s="163">
        <v>12.9</v>
      </c>
      <c r="Q251" s="163">
        <v>0</v>
      </c>
      <c r="R251" s="163">
        <v>0</v>
      </c>
      <c r="S251" s="163">
        <v>0</v>
      </c>
      <c r="T251" s="163">
        <v>0</v>
      </c>
      <c r="U251" s="163">
        <v>1.3</v>
      </c>
      <c r="V251" s="163">
        <v>0</v>
      </c>
      <c r="W251" s="163">
        <v>0</v>
      </c>
      <c r="X251" s="163">
        <v>0</v>
      </c>
      <c r="Y251" s="163">
        <v>0</v>
      </c>
      <c r="Z251" s="163">
        <v>1.2</v>
      </c>
      <c r="AA251" s="163">
        <v>0</v>
      </c>
      <c r="AB251" s="163">
        <v>0</v>
      </c>
      <c r="AC251" s="163">
        <v>0</v>
      </c>
      <c r="AD251" s="163">
        <v>0</v>
      </c>
      <c r="AE251" s="163">
        <v>0</v>
      </c>
      <c r="AF251" s="163">
        <v>1.2</v>
      </c>
      <c r="AG251" s="124"/>
      <c r="AH251" s="124"/>
      <c r="AI251" s="124"/>
      <c r="AJ251" s="124"/>
      <c r="AK251" s="124"/>
      <c r="AL251" s="124"/>
      <c r="AM251" s="124"/>
      <c r="AN251" s="124"/>
      <c r="AO251" s="124"/>
      <c r="AP251" s="124"/>
      <c r="AQ251" s="124"/>
    </row>
    <row r="252" spans="1:43" x14ac:dyDescent="0.25">
      <c r="A252" s="141"/>
      <c r="B252" s="206" t="s">
        <v>102</v>
      </c>
      <c r="C252" s="163">
        <v>0</v>
      </c>
      <c r="D252" s="163">
        <v>0</v>
      </c>
      <c r="E252" s="163">
        <v>982.1</v>
      </c>
      <c r="F252" s="163">
        <v>0</v>
      </c>
      <c r="G252" s="163">
        <v>0</v>
      </c>
      <c r="H252" s="163">
        <v>0</v>
      </c>
      <c r="I252" s="163">
        <v>0</v>
      </c>
      <c r="J252" s="163">
        <v>0</v>
      </c>
      <c r="K252" s="163">
        <v>0</v>
      </c>
      <c r="L252" s="163">
        <v>0</v>
      </c>
      <c r="M252" s="163">
        <v>0</v>
      </c>
      <c r="N252" s="163">
        <v>0</v>
      </c>
      <c r="O252" s="163">
        <v>0</v>
      </c>
      <c r="P252" s="163">
        <v>0</v>
      </c>
      <c r="Q252" s="163">
        <v>1242.5999999999999</v>
      </c>
      <c r="R252" s="163">
        <v>0</v>
      </c>
      <c r="S252" s="163">
        <v>0</v>
      </c>
      <c r="T252" s="163">
        <v>0</v>
      </c>
      <c r="U252" s="163">
        <v>0</v>
      </c>
      <c r="V252" s="163">
        <v>0</v>
      </c>
      <c r="W252" s="163">
        <v>0</v>
      </c>
      <c r="X252" s="163">
        <v>0</v>
      </c>
      <c r="Y252" s="163">
        <v>0</v>
      </c>
      <c r="Z252" s="163">
        <v>0</v>
      </c>
      <c r="AA252" s="163">
        <v>0</v>
      </c>
      <c r="AB252" s="163">
        <v>0</v>
      </c>
      <c r="AC252" s="163">
        <v>790.4</v>
      </c>
      <c r="AD252" s="163">
        <v>0</v>
      </c>
      <c r="AE252" s="163">
        <v>0</v>
      </c>
      <c r="AF252" s="163">
        <v>0</v>
      </c>
      <c r="AG252" s="124"/>
      <c r="AH252" s="124"/>
      <c r="AI252" s="124"/>
      <c r="AJ252" s="124"/>
      <c r="AK252" s="124"/>
      <c r="AL252" s="124"/>
      <c r="AM252" s="124"/>
      <c r="AN252" s="124"/>
      <c r="AO252" s="124"/>
      <c r="AP252" s="124"/>
      <c r="AQ252" s="124"/>
    </row>
    <row r="253" spans="1:43" x14ac:dyDescent="0.25">
      <c r="A253" s="141"/>
      <c r="B253" s="310"/>
      <c r="C253" s="160"/>
      <c r="D253" s="160"/>
      <c r="E253" s="160"/>
      <c r="F253" s="160"/>
      <c r="G253" s="160"/>
      <c r="H253" s="160"/>
      <c r="I253" s="160"/>
      <c r="J253" s="160"/>
      <c r="K253" s="160"/>
      <c r="L253" s="160"/>
      <c r="M253" s="160"/>
      <c r="N253" s="160"/>
      <c r="O253" s="160"/>
      <c r="P253" s="160"/>
      <c r="Q253" s="160"/>
      <c r="R253" s="160"/>
      <c r="S253" s="160"/>
      <c r="T253" s="160"/>
      <c r="U253" s="160"/>
      <c r="V253" s="160"/>
      <c r="W253" s="160"/>
      <c r="X253" s="160"/>
      <c r="Y253" s="160"/>
      <c r="Z253" s="160"/>
      <c r="AA253" s="160"/>
      <c r="AB253" s="290"/>
      <c r="AC253" s="290"/>
      <c r="AD253" s="290"/>
      <c r="AE253" s="290"/>
      <c r="AF253" s="290"/>
      <c r="AG253" s="124"/>
      <c r="AH253" s="124"/>
      <c r="AI253" s="124"/>
      <c r="AJ253" s="124"/>
      <c r="AK253" s="124"/>
      <c r="AL253" s="124"/>
      <c r="AM253" s="124"/>
      <c r="AN253" s="124"/>
      <c r="AO253" s="124"/>
      <c r="AP253" s="124"/>
      <c r="AQ253" s="124"/>
    </row>
    <row r="254" spans="1:43" ht="15.6" x14ac:dyDescent="0.3">
      <c r="A254" s="141"/>
      <c r="B254" s="156" t="s">
        <v>300</v>
      </c>
      <c r="C254" s="157">
        <f t="shared" ref="C254:AF254" si="19">+C20-C130</f>
        <v>448.09999999999945</v>
      </c>
      <c r="D254" s="157">
        <f t="shared" si="19"/>
        <v>1023.4000000000015</v>
      </c>
      <c r="E254" s="157">
        <f t="shared" si="19"/>
        <v>-2632.3000000000011</v>
      </c>
      <c r="F254" s="157">
        <f t="shared" si="19"/>
        <v>9188.1999999999989</v>
      </c>
      <c r="G254" s="157">
        <f t="shared" si="19"/>
        <v>-4131.9999999999982</v>
      </c>
      <c r="H254" s="157">
        <f t="shared" si="19"/>
        <v>1481.199999999998</v>
      </c>
      <c r="I254" s="157">
        <f t="shared" si="19"/>
        <v>6571.7000000000016</v>
      </c>
      <c r="J254" s="157">
        <f t="shared" si="19"/>
        <v>-13342.800000000001</v>
      </c>
      <c r="K254" s="157">
        <f t="shared" si="19"/>
        <v>-1035.6000000000006</v>
      </c>
      <c r="L254" s="157">
        <f t="shared" si="19"/>
        <v>-654</v>
      </c>
      <c r="M254" s="164">
        <f t="shared" si="19"/>
        <v>172</v>
      </c>
      <c r="N254" s="157">
        <f t="shared" si="19"/>
        <v>7910</v>
      </c>
      <c r="O254" s="157">
        <f t="shared" si="19"/>
        <v>1109.2999999999997</v>
      </c>
      <c r="P254" s="157">
        <f t="shared" si="19"/>
        <v>1419.3999999999996</v>
      </c>
      <c r="Q254" s="157">
        <f t="shared" si="19"/>
        <v>774.09999999999854</v>
      </c>
      <c r="R254" s="157">
        <f t="shared" si="19"/>
        <v>1605.1999999999989</v>
      </c>
      <c r="S254" s="157">
        <f t="shared" si="19"/>
        <v>1932.1999999999989</v>
      </c>
      <c r="T254" s="157">
        <f t="shared" si="19"/>
        <v>833.40000000000055</v>
      </c>
      <c r="U254" s="157">
        <f t="shared" si="19"/>
        <v>2509.2000000000016</v>
      </c>
      <c r="V254" s="157">
        <f t="shared" si="19"/>
        <v>2077.4</v>
      </c>
      <c r="W254" s="157">
        <f t="shared" si="19"/>
        <v>4350.8999999999796</v>
      </c>
      <c r="X254" s="157">
        <f t="shared" si="19"/>
        <v>1839.6999999999998</v>
      </c>
      <c r="Y254" s="157">
        <f t="shared" si="19"/>
        <v>862.40000000000055</v>
      </c>
      <c r="Z254" s="157">
        <f t="shared" si="19"/>
        <v>2942.8000000000011</v>
      </c>
      <c r="AA254" s="157">
        <f t="shared" si="19"/>
        <v>639.19999999999891</v>
      </c>
      <c r="AB254" s="164">
        <f t="shared" si="19"/>
        <v>615.80000000000109</v>
      </c>
      <c r="AC254" s="164">
        <f t="shared" si="19"/>
        <v>1605.3999999999987</v>
      </c>
      <c r="AD254" s="164">
        <f t="shared" si="19"/>
        <v>1613.8000000000002</v>
      </c>
      <c r="AE254" s="164">
        <f t="shared" si="19"/>
        <v>1232.7000000000007</v>
      </c>
      <c r="AF254" s="164">
        <f t="shared" si="19"/>
        <v>2387.4000000000015</v>
      </c>
      <c r="AG254" s="124"/>
      <c r="AH254" s="124"/>
      <c r="AI254" s="124"/>
      <c r="AJ254" s="124"/>
      <c r="AK254" s="124"/>
      <c r="AL254" s="124"/>
      <c r="AM254" s="124"/>
      <c r="AN254" s="124"/>
      <c r="AO254" s="124"/>
      <c r="AP254" s="124"/>
      <c r="AQ254" s="124"/>
    </row>
    <row r="255" spans="1:43" x14ac:dyDescent="0.25">
      <c r="A255" s="141"/>
      <c r="B255" s="165"/>
      <c r="C255" s="166"/>
      <c r="D255" s="166"/>
      <c r="E255" s="166"/>
      <c r="F255" s="166"/>
      <c r="G255" s="166"/>
      <c r="H255" s="166"/>
      <c r="I255" s="166"/>
      <c r="J255" s="166"/>
      <c r="K255" s="166"/>
      <c r="L255" s="166"/>
      <c r="M255" s="166"/>
      <c r="N255" s="166"/>
      <c r="O255" s="166"/>
      <c r="P255" s="166"/>
      <c r="Q255" s="166"/>
      <c r="R255" s="166"/>
      <c r="S255" s="166"/>
      <c r="T255" s="166"/>
      <c r="U255" s="166"/>
      <c r="V255" s="166"/>
      <c r="W255" s="166"/>
      <c r="X255" s="166"/>
      <c r="Y255" s="166"/>
      <c r="Z255" s="166"/>
      <c r="AA255" s="166"/>
      <c r="AB255" s="166"/>
      <c r="AC255" s="166"/>
      <c r="AD255" s="166"/>
      <c r="AE255" s="166"/>
      <c r="AF255" s="166"/>
      <c r="AG255" s="124"/>
      <c r="AH255" s="124"/>
      <c r="AI255" s="124"/>
      <c r="AJ255" s="124"/>
      <c r="AK255" s="124"/>
      <c r="AL255" s="124"/>
      <c r="AM255" s="124"/>
      <c r="AN255" s="124"/>
      <c r="AO255" s="124"/>
      <c r="AP255" s="124"/>
      <c r="AQ255" s="124"/>
    </row>
    <row r="256" spans="1:43" ht="15.6" x14ac:dyDescent="0.3">
      <c r="A256" s="141"/>
      <c r="B256" s="156" t="s">
        <v>103</v>
      </c>
      <c r="C256" s="157">
        <v>-9.6999999999999993</v>
      </c>
      <c r="D256" s="157">
        <v>-15.3</v>
      </c>
      <c r="E256" s="157">
        <v>-19.600000000000001</v>
      </c>
      <c r="F256" s="157">
        <v>-12.6</v>
      </c>
      <c r="G256" s="157">
        <v>-12.6</v>
      </c>
      <c r="H256" s="157">
        <v>-17.5</v>
      </c>
      <c r="I256" s="157">
        <v>32.799999999999997</v>
      </c>
      <c r="J256" s="157">
        <v>-7.4</v>
      </c>
      <c r="K256" s="157">
        <v>-17.8</v>
      </c>
      <c r="L256" s="157">
        <v>-403</v>
      </c>
      <c r="M256" s="157">
        <v>1</v>
      </c>
      <c r="N256" s="157">
        <v>3</v>
      </c>
      <c r="O256" s="157">
        <v>-0.1</v>
      </c>
      <c r="P256" s="157">
        <v>-6.2</v>
      </c>
      <c r="Q256" s="157">
        <v>-10.8</v>
      </c>
      <c r="R256" s="157">
        <v>-3.2</v>
      </c>
      <c r="S256" s="157">
        <v>-3.3</v>
      </c>
      <c r="T256" s="157">
        <v>-8</v>
      </c>
      <c r="U256" s="157">
        <v>-0.1</v>
      </c>
      <c r="V256" s="157">
        <v>-8.1999999999999993</v>
      </c>
      <c r="W256" s="157">
        <v>-13.4</v>
      </c>
      <c r="X256" s="157">
        <v>-6.1</v>
      </c>
      <c r="Y256" s="157">
        <v>-185.4</v>
      </c>
      <c r="Z256" s="157">
        <v>7</v>
      </c>
      <c r="AA256" s="157">
        <v>-3.7</v>
      </c>
      <c r="AB256" s="157">
        <v>-5.0999999999999996</v>
      </c>
      <c r="AC256" s="157">
        <v>-3.7</v>
      </c>
      <c r="AD256" s="157">
        <v>-3.6</v>
      </c>
      <c r="AE256" s="157">
        <v>-3.7</v>
      </c>
      <c r="AF256" s="157">
        <v>-6.2</v>
      </c>
      <c r="AG256" s="124"/>
      <c r="AH256" s="124"/>
      <c r="AI256" s="124"/>
      <c r="AJ256" s="124"/>
      <c r="AK256" s="124"/>
      <c r="AL256" s="124"/>
      <c r="AM256" s="124"/>
      <c r="AN256" s="124"/>
      <c r="AO256" s="124"/>
      <c r="AP256" s="124"/>
      <c r="AQ256" s="124"/>
    </row>
    <row r="257" spans="1:43" x14ac:dyDescent="0.25">
      <c r="A257" s="141"/>
      <c r="B257" s="152"/>
      <c r="C257" s="166"/>
      <c r="D257" s="166"/>
      <c r="E257" s="166"/>
      <c r="F257" s="166"/>
      <c r="G257" s="166"/>
      <c r="H257" s="166"/>
      <c r="I257" s="166"/>
      <c r="J257" s="166"/>
      <c r="K257" s="166"/>
      <c r="L257" s="166"/>
      <c r="M257" s="166"/>
      <c r="N257" s="166"/>
      <c r="O257" s="166"/>
      <c r="P257" s="166"/>
      <c r="Q257" s="166"/>
      <c r="R257" s="166"/>
      <c r="S257" s="166"/>
      <c r="T257" s="166"/>
      <c r="U257" s="166"/>
      <c r="V257" s="166"/>
      <c r="W257" s="166"/>
      <c r="X257" s="166"/>
      <c r="Y257" s="166"/>
      <c r="Z257" s="166"/>
      <c r="AA257" s="166"/>
      <c r="AB257" s="166"/>
      <c r="AC257" s="166"/>
      <c r="AD257" s="166"/>
      <c r="AE257" s="166"/>
      <c r="AF257" s="166"/>
      <c r="AG257" s="124"/>
      <c r="AH257" s="124"/>
      <c r="AI257" s="124"/>
      <c r="AJ257" s="124"/>
      <c r="AK257" s="124"/>
      <c r="AL257" s="124"/>
      <c r="AM257" s="124"/>
      <c r="AN257" s="124"/>
      <c r="AO257" s="124"/>
      <c r="AP257" s="124"/>
      <c r="AQ257" s="124"/>
    </row>
    <row r="258" spans="1:43" ht="15.6" x14ac:dyDescent="0.3">
      <c r="A258" s="141"/>
      <c r="B258" s="156" t="s">
        <v>104</v>
      </c>
      <c r="C258" s="157">
        <v>1.6</v>
      </c>
      <c r="D258" s="157">
        <v>3.1</v>
      </c>
      <c r="E258" s="157">
        <v>1.3</v>
      </c>
      <c r="F258" s="157">
        <v>1.2</v>
      </c>
      <c r="G258" s="157">
        <v>2.4</v>
      </c>
      <c r="H258" s="157">
        <v>3</v>
      </c>
      <c r="I258" s="157">
        <v>4.5999999999999996</v>
      </c>
      <c r="J258" s="157">
        <v>12.4</v>
      </c>
      <c r="K258" s="157">
        <v>4.3</v>
      </c>
      <c r="L258" s="157">
        <v>3</v>
      </c>
      <c r="M258" s="157">
        <v>4</v>
      </c>
      <c r="N258" s="157">
        <v>2</v>
      </c>
      <c r="O258" s="157">
        <f t="shared" ref="O258:AF258" si="20">+O259</f>
        <v>4.0999999999999996</v>
      </c>
      <c r="P258" s="157">
        <f t="shared" si="20"/>
        <v>0.2</v>
      </c>
      <c r="Q258" s="157">
        <f t="shared" si="20"/>
        <v>2.4</v>
      </c>
      <c r="R258" s="157">
        <f t="shared" si="20"/>
        <v>1.7</v>
      </c>
      <c r="S258" s="157">
        <f t="shared" si="20"/>
        <v>0.3</v>
      </c>
      <c r="T258" s="157">
        <f t="shared" si="20"/>
        <v>1.7</v>
      </c>
      <c r="U258" s="157">
        <f t="shared" si="20"/>
        <v>1</v>
      </c>
      <c r="V258" s="157">
        <f t="shared" si="20"/>
        <v>0.9</v>
      </c>
      <c r="W258" s="157">
        <f t="shared" si="20"/>
        <v>2.7</v>
      </c>
      <c r="X258" s="157">
        <f t="shared" si="20"/>
        <v>50.3</v>
      </c>
      <c r="Y258" s="157">
        <f t="shared" si="20"/>
        <v>0.8</v>
      </c>
      <c r="Z258" s="157">
        <f t="shared" si="20"/>
        <v>67.8</v>
      </c>
      <c r="AA258" s="157">
        <f t="shared" si="20"/>
        <v>1</v>
      </c>
      <c r="AB258" s="157">
        <f t="shared" si="20"/>
        <v>2.6</v>
      </c>
      <c r="AC258" s="157">
        <f t="shared" si="20"/>
        <v>3</v>
      </c>
      <c r="AD258" s="157">
        <f t="shared" si="20"/>
        <v>4.9000000000000004</v>
      </c>
      <c r="AE258" s="157">
        <f t="shared" si="20"/>
        <v>1.6</v>
      </c>
      <c r="AF258" s="157">
        <f t="shared" si="20"/>
        <v>1.8</v>
      </c>
      <c r="AG258" s="124"/>
      <c r="AH258" s="124"/>
      <c r="AI258" s="124"/>
      <c r="AJ258" s="124"/>
      <c r="AK258" s="124"/>
      <c r="AL258" s="124"/>
      <c r="AM258" s="124"/>
      <c r="AN258" s="124"/>
      <c r="AO258" s="124"/>
      <c r="AP258" s="124"/>
      <c r="AQ258" s="124"/>
    </row>
    <row r="259" spans="1:43" ht="15.6" x14ac:dyDescent="0.3">
      <c r="A259" s="141"/>
      <c r="B259" s="206" t="s">
        <v>105</v>
      </c>
      <c r="C259" s="163">
        <v>1.6</v>
      </c>
      <c r="D259" s="163">
        <v>3.1</v>
      </c>
      <c r="E259" s="163">
        <v>1.3</v>
      </c>
      <c r="F259" s="163">
        <v>1.2</v>
      </c>
      <c r="G259" s="163">
        <v>2.4</v>
      </c>
      <c r="H259" s="163">
        <v>3</v>
      </c>
      <c r="I259" s="163">
        <v>4.5999999999999996</v>
      </c>
      <c r="J259" s="163">
        <v>12.4</v>
      </c>
      <c r="K259" s="163">
        <v>4.3</v>
      </c>
      <c r="L259" s="163">
        <v>3</v>
      </c>
      <c r="M259" s="163">
        <v>4</v>
      </c>
      <c r="N259" s="163">
        <v>2</v>
      </c>
      <c r="O259" s="163">
        <v>4.0999999999999996</v>
      </c>
      <c r="P259" s="163">
        <v>0.2</v>
      </c>
      <c r="Q259" s="163">
        <v>2.4</v>
      </c>
      <c r="R259" s="163">
        <v>1.7</v>
      </c>
      <c r="S259" s="157">
        <v>0.3</v>
      </c>
      <c r="T259" s="163">
        <v>1.7</v>
      </c>
      <c r="U259" s="163">
        <v>1</v>
      </c>
      <c r="V259" s="163">
        <v>0.9</v>
      </c>
      <c r="W259" s="163">
        <v>2.7</v>
      </c>
      <c r="X259" s="163">
        <v>50.3</v>
      </c>
      <c r="Y259" s="163">
        <v>0.8</v>
      </c>
      <c r="Z259" s="163">
        <v>67.8</v>
      </c>
      <c r="AA259" s="163">
        <v>1</v>
      </c>
      <c r="AB259" s="163">
        <v>2.6</v>
      </c>
      <c r="AC259" s="163">
        <v>3</v>
      </c>
      <c r="AD259" s="163">
        <v>4.9000000000000004</v>
      </c>
      <c r="AE259" s="163">
        <v>1.6</v>
      </c>
      <c r="AF259" s="163">
        <v>1.8</v>
      </c>
      <c r="AG259" s="124"/>
      <c r="AH259" s="124"/>
      <c r="AI259" s="124"/>
      <c r="AJ259" s="124"/>
      <c r="AK259" s="124"/>
      <c r="AL259" s="124"/>
      <c r="AM259" s="124"/>
      <c r="AN259" s="124"/>
      <c r="AO259" s="124"/>
      <c r="AP259" s="124"/>
      <c r="AQ259" s="124"/>
    </row>
    <row r="260" spans="1:43" x14ac:dyDescent="0.25">
      <c r="A260" s="141"/>
      <c r="B260" s="310"/>
      <c r="C260" s="160"/>
      <c r="D260" s="160"/>
      <c r="E260" s="160"/>
      <c r="F260" s="160"/>
      <c r="G260" s="160"/>
      <c r="H260" s="160"/>
      <c r="I260" s="160"/>
      <c r="J260" s="160"/>
      <c r="K260" s="160"/>
      <c r="L260" s="160"/>
      <c r="M260" s="160"/>
      <c r="N260" s="160"/>
      <c r="O260" s="160"/>
      <c r="P260" s="160"/>
      <c r="Q260" s="160"/>
      <c r="R260" s="160"/>
      <c r="S260" s="160"/>
      <c r="T260" s="160"/>
      <c r="U260" s="160"/>
      <c r="V260" s="160"/>
      <c r="W260" s="160"/>
      <c r="X260" s="160"/>
      <c r="Y260" s="160"/>
      <c r="Z260" s="160"/>
      <c r="AA260" s="160"/>
      <c r="AB260" s="160"/>
      <c r="AC260" s="160"/>
      <c r="AD260" s="160"/>
      <c r="AE260" s="160"/>
      <c r="AF260" s="160"/>
      <c r="AG260" s="124"/>
      <c r="AH260" s="124"/>
      <c r="AI260" s="124"/>
      <c r="AJ260" s="124"/>
      <c r="AK260" s="124"/>
      <c r="AL260" s="124"/>
      <c r="AM260" s="124"/>
      <c r="AN260" s="124"/>
      <c r="AO260" s="124"/>
      <c r="AP260" s="124"/>
      <c r="AQ260" s="124"/>
    </row>
    <row r="261" spans="1:43" ht="15.6" x14ac:dyDescent="0.3">
      <c r="A261" s="141"/>
      <c r="B261" s="156" t="s">
        <v>278</v>
      </c>
      <c r="C261" s="157">
        <f>SUM(C262:C265)</f>
        <v>3025.3</v>
      </c>
      <c r="D261" s="157">
        <f t="shared" ref="D261:V261" si="21">+SUM(D262:D265)</f>
        <v>-2187</v>
      </c>
      <c r="E261" s="157">
        <f t="shared" si="21"/>
        <v>-6604.2000000000007</v>
      </c>
      <c r="F261" s="157">
        <f t="shared" si="21"/>
        <v>247.10000000000002</v>
      </c>
      <c r="G261" s="157">
        <f t="shared" si="21"/>
        <v>-248.30000000000013</v>
      </c>
      <c r="H261" s="157">
        <f t="shared" si="21"/>
        <v>5889.5</v>
      </c>
      <c r="I261" s="157">
        <f t="shared" si="21"/>
        <v>-1895.8</v>
      </c>
      <c r="J261" s="157">
        <f t="shared" si="21"/>
        <v>-18494.100000000002</v>
      </c>
      <c r="K261" s="157">
        <f t="shared" si="21"/>
        <v>2202.5</v>
      </c>
      <c r="L261" s="157">
        <f t="shared" si="21"/>
        <v>2254</v>
      </c>
      <c r="M261" s="157">
        <f t="shared" si="21"/>
        <v>659</v>
      </c>
      <c r="N261" s="157">
        <f t="shared" si="21"/>
        <v>1833</v>
      </c>
      <c r="O261" s="157">
        <f t="shared" si="21"/>
        <v>269.5</v>
      </c>
      <c r="P261" s="157">
        <f t="shared" si="21"/>
        <v>-1478.7</v>
      </c>
      <c r="Q261" s="157">
        <f t="shared" si="21"/>
        <v>-1753.9</v>
      </c>
      <c r="R261" s="157">
        <f t="shared" si="21"/>
        <v>-1721.8</v>
      </c>
      <c r="S261" s="157">
        <f t="shared" si="21"/>
        <v>-386.20000000000005</v>
      </c>
      <c r="T261" s="157">
        <f t="shared" si="21"/>
        <v>-1092.1999999999998</v>
      </c>
      <c r="U261" s="157">
        <f t="shared" si="21"/>
        <v>984.6</v>
      </c>
      <c r="V261" s="157">
        <f t="shared" si="21"/>
        <v>-690.8</v>
      </c>
      <c r="W261" s="157">
        <f t="shared" ref="W261" si="22">+SUM(W262:W265)</f>
        <v>-1555.0999999998719</v>
      </c>
      <c r="X261" s="157">
        <f t="shared" ref="X261:AF261" si="23">+SUM(X262:X265)</f>
        <v>-923.19999999999993</v>
      </c>
      <c r="Y261" s="157">
        <f t="shared" si="23"/>
        <v>-640.20000000000005</v>
      </c>
      <c r="Z261" s="157">
        <f t="shared" si="23"/>
        <v>-711.90000000000009</v>
      </c>
      <c r="AA261" s="157">
        <f t="shared" si="23"/>
        <v>-1282.8999999999999</v>
      </c>
      <c r="AB261" s="157">
        <f t="shared" si="23"/>
        <v>-653.59999999999991</v>
      </c>
      <c r="AC261" s="157">
        <f t="shared" si="23"/>
        <v>-904.8</v>
      </c>
      <c r="AD261" s="157">
        <f t="shared" si="23"/>
        <v>1305.8999999999999</v>
      </c>
      <c r="AE261" s="157">
        <f t="shared" si="23"/>
        <v>1423.8999999999999</v>
      </c>
      <c r="AF261" s="157">
        <f t="shared" si="23"/>
        <v>-7.9999999999741078</v>
      </c>
      <c r="AG261" s="124"/>
      <c r="AH261" s="124"/>
      <c r="AI261" s="124"/>
      <c r="AJ261" s="124"/>
      <c r="AK261" s="124"/>
      <c r="AL261" s="124"/>
      <c r="AM261" s="124"/>
      <c r="AN261" s="124"/>
      <c r="AO261" s="124"/>
      <c r="AP261" s="124"/>
      <c r="AQ261" s="124"/>
    </row>
    <row r="262" spans="1:43" x14ac:dyDescent="0.25">
      <c r="A262" s="141"/>
      <c r="B262" s="210" t="s">
        <v>106</v>
      </c>
      <c r="C262" s="163">
        <v>1422.1</v>
      </c>
      <c r="D262" s="163">
        <v>-2918.5</v>
      </c>
      <c r="E262" s="163">
        <v>-5394.7</v>
      </c>
      <c r="F262" s="163">
        <v>-755.9</v>
      </c>
      <c r="G262" s="163">
        <v>-1127.4000000000001</v>
      </c>
      <c r="H262" s="163">
        <v>3250.4</v>
      </c>
      <c r="I262" s="163">
        <v>-2225.8000000000002</v>
      </c>
      <c r="J262" s="163">
        <v>-12454.6</v>
      </c>
      <c r="K262" s="163">
        <v>561.20000000000005</v>
      </c>
      <c r="L262" s="163">
        <v>-349</v>
      </c>
      <c r="M262" s="163">
        <v>-559</v>
      </c>
      <c r="N262" s="163">
        <v>679</v>
      </c>
      <c r="O262" s="163">
        <v>-726.7</v>
      </c>
      <c r="P262" s="163">
        <v>-1631.7</v>
      </c>
      <c r="Q262" s="163">
        <v>-1674.5</v>
      </c>
      <c r="R262" s="163">
        <v>-1525.5</v>
      </c>
      <c r="S262" s="163">
        <v>-559.1</v>
      </c>
      <c r="T262" s="163">
        <v>-683.9</v>
      </c>
      <c r="U262" s="163">
        <v>1208.2</v>
      </c>
      <c r="V262" s="163">
        <v>-508.1</v>
      </c>
      <c r="W262" s="163">
        <v>-1541.6</v>
      </c>
      <c r="X262" s="163">
        <v>-928.1</v>
      </c>
      <c r="Y262" s="163">
        <v>-429.3</v>
      </c>
      <c r="Z262" s="163">
        <v>-747.7</v>
      </c>
      <c r="AA262" s="163">
        <v>-1237.0999999999999</v>
      </c>
      <c r="AB262" s="163">
        <v>-1024.8</v>
      </c>
      <c r="AC262" s="163">
        <v>-1720.9</v>
      </c>
      <c r="AD262" s="163">
        <v>230.6</v>
      </c>
      <c r="AE262" s="163">
        <v>9.9999999999999978E-2</v>
      </c>
      <c r="AF262" s="163">
        <v>-1182.5706866001431</v>
      </c>
      <c r="AG262" s="124"/>
      <c r="AH262" s="124"/>
      <c r="AI262" s="124"/>
      <c r="AJ262" s="124"/>
      <c r="AK262" s="124"/>
      <c r="AL262" s="124"/>
      <c r="AM262" s="124"/>
      <c r="AN262" s="124"/>
      <c r="AO262" s="124"/>
      <c r="AP262" s="124"/>
      <c r="AQ262" s="124"/>
    </row>
    <row r="263" spans="1:43" x14ac:dyDescent="0.25">
      <c r="A263" s="141"/>
      <c r="B263" s="210" t="s">
        <v>107</v>
      </c>
      <c r="C263" s="163">
        <v>1051</v>
      </c>
      <c r="D263" s="163">
        <v>-589.79999999999995</v>
      </c>
      <c r="E263" s="163">
        <v>-1731.9</v>
      </c>
      <c r="F263" s="163">
        <v>622</v>
      </c>
      <c r="G263" s="163">
        <v>504.8</v>
      </c>
      <c r="H263" s="163">
        <v>2265.1</v>
      </c>
      <c r="I263" s="163">
        <v>-106.2</v>
      </c>
      <c r="J263" s="163">
        <v>-6473.3</v>
      </c>
      <c r="K263" s="163">
        <v>1179.8</v>
      </c>
      <c r="L263" s="163">
        <v>266</v>
      </c>
      <c r="M263" s="163">
        <v>929</v>
      </c>
      <c r="N263" s="163">
        <v>858</v>
      </c>
      <c r="O263" s="163">
        <v>756.2</v>
      </c>
      <c r="P263" s="163">
        <v>-50.1</v>
      </c>
      <c r="Q263" s="163">
        <v>-416.5</v>
      </c>
      <c r="R263" s="163">
        <v>-303.89999999999998</v>
      </c>
      <c r="S263" s="163">
        <v>-38.6</v>
      </c>
      <c r="T263" s="163">
        <v>-426.2</v>
      </c>
      <c r="U263" s="163">
        <v>-271.89999999999998</v>
      </c>
      <c r="V263" s="163">
        <v>-196.4</v>
      </c>
      <c r="W263" s="163">
        <v>-164.7</v>
      </c>
      <c r="X263" s="163">
        <v>-12</v>
      </c>
      <c r="Y263" s="163">
        <v>-211.4</v>
      </c>
      <c r="Z263" s="163">
        <v>19.7</v>
      </c>
      <c r="AA263" s="163">
        <v>-56.2</v>
      </c>
      <c r="AB263" s="163">
        <v>371</v>
      </c>
      <c r="AC263" s="163">
        <v>687.7</v>
      </c>
      <c r="AD263" s="163">
        <v>1082.8</v>
      </c>
      <c r="AE263" s="163">
        <v>1508</v>
      </c>
      <c r="AF263" s="163">
        <v>1260.8</v>
      </c>
      <c r="AG263" s="124"/>
      <c r="AH263" s="124"/>
      <c r="AI263" s="124"/>
      <c r="AJ263" s="124"/>
      <c r="AK263" s="124"/>
      <c r="AL263" s="124"/>
      <c r="AM263" s="124"/>
      <c r="AN263" s="124"/>
      <c r="AO263" s="124"/>
      <c r="AP263" s="124"/>
      <c r="AQ263" s="124"/>
    </row>
    <row r="264" spans="1:43" x14ac:dyDescent="0.25">
      <c r="A264" s="141"/>
      <c r="B264" s="210" t="s">
        <v>108</v>
      </c>
      <c r="C264" s="163">
        <v>552.20000000000005</v>
      </c>
      <c r="D264" s="163">
        <v>1322.8</v>
      </c>
      <c r="E264" s="163">
        <v>566.5</v>
      </c>
      <c r="F264" s="163">
        <v>359.8</v>
      </c>
      <c r="G264" s="163">
        <v>374.3</v>
      </c>
      <c r="H264" s="163">
        <v>374</v>
      </c>
      <c r="I264" s="163">
        <v>432</v>
      </c>
      <c r="J264" s="163">
        <v>433.8</v>
      </c>
      <c r="K264" s="163">
        <v>461.5</v>
      </c>
      <c r="L264" s="163">
        <v>326</v>
      </c>
      <c r="M264" s="163">
        <v>289</v>
      </c>
      <c r="N264" s="163">
        <v>296</v>
      </c>
      <c r="O264" s="264">
        <f>255.2</f>
        <v>255.2</v>
      </c>
      <c r="P264" s="264">
        <f>202.5</f>
        <v>202.5</v>
      </c>
      <c r="Q264" s="264">
        <f>337.6</f>
        <v>337.6</v>
      </c>
      <c r="R264" s="163">
        <v>43.4</v>
      </c>
      <c r="S264" s="163">
        <v>210.8</v>
      </c>
      <c r="T264" s="163">
        <v>18</v>
      </c>
      <c r="U264" s="163">
        <v>17.899999999999999</v>
      </c>
      <c r="V264" s="163">
        <v>13.7</v>
      </c>
      <c r="W264" s="163">
        <v>151.20000000012806</v>
      </c>
      <c r="X264" s="163">
        <v>13.2</v>
      </c>
      <c r="Y264" s="163">
        <v>0</v>
      </c>
      <c r="Z264" s="163">
        <v>5.8</v>
      </c>
      <c r="AA264" s="163">
        <v>0</v>
      </c>
      <c r="AB264" s="163">
        <v>0</v>
      </c>
      <c r="AC264" s="163">
        <v>128.19999999999999</v>
      </c>
      <c r="AD264" s="163">
        <v>0</v>
      </c>
      <c r="AE264" s="163">
        <v>0</v>
      </c>
      <c r="AF264" s="163">
        <v>0</v>
      </c>
      <c r="AG264" s="124"/>
      <c r="AH264" s="124"/>
      <c r="AI264" s="124"/>
      <c r="AJ264" s="124"/>
      <c r="AK264" s="124"/>
      <c r="AL264" s="124"/>
      <c r="AM264" s="124"/>
      <c r="AN264" s="124"/>
      <c r="AO264" s="124"/>
      <c r="AP264" s="124"/>
      <c r="AQ264" s="124"/>
    </row>
    <row r="265" spans="1:43" x14ac:dyDescent="0.25">
      <c r="A265" s="141"/>
      <c r="B265" s="210" t="s">
        <v>198</v>
      </c>
      <c r="C265" s="163">
        <v>0</v>
      </c>
      <c r="D265" s="163">
        <v>-1.5</v>
      </c>
      <c r="E265" s="163">
        <v>-44.1</v>
      </c>
      <c r="F265" s="163">
        <v>21.2</v>
      </c>
      <c r="G265" s="163">
        <v>0</v>
      </c>
      <c r="H265" s="163">
        <v>0</v>
      </c>
      <c r="I265" s="163">
        <v>4.2</v>
      </c>
      <c r="J265" s="163">
        <v>0</v>
      </c>
      <c r="K265" s="163">
        <v>0</v>
      </c>
      <c r="L265" s="163">
        <v>2011</v>
      </c>
      <c r="M265" s="163">
        <v>0</v>
      </c>
      <c r="N265" s="163">
        <v>0</v>
      </c>
      <c r="O265" s="163">
        <f>2.8-18</f>
        <v>-15.2</v>
      </c>
      <c r="P265" s="163">
        <v>0.6</v>
      </c>
      <c r="Q265" s="163">
        <v>-0.5</v>
      </c>
      <c r="R265" s="264">
        <v>64.2</v>
      </c>
      <c r="S265" s="163">
        <v>0.7</v>
      </c>
      <c r="T265" s="163">
        <v>-9.9999999999999978E-2</v>
      </c>
      <c r="U265" s="163">
        <v>30.4</v>
      </c>
      <c r="V265" s="163">
        <v>0</v>
      </c>
      <c r="W265" s="163">
        <v>0</v>
      </c>
      <c r="X265" s="163">
        <v>3.7</v>
      </c>
      <c r="Y265" s="163">
        <v>0.5</v>
      </c>
      <c r="Z265" s="163">
        <v>10.3</v>
      </c>
      <c r="AA265" s="163">
        <v>10.4</v>
      </c>
      <c r="AB265" s="163">
        <v>0.2</v>
      </c>
      <c r="AC265" s="163">
        <v>0.2</v>
      </c>
      <c r="AD265" s="163">
        <v>-7.5</v>
      </c>
      <c r="AE265" s="163">
        <v>-84.2</v>
      </c>
      <c r="AF265" s="163">
        <v>-86.229313399831</v>
      </c>
      <c r="AG265" s="124"/>
      <c r="AH265" s="124"/>
      <c r="AI265" s="124"/>
      <c r="AJ265" s="124"/>
      <c r="AK265" s="124"/>
      <c r="AL265" s="124"/>
      <c r="AM265" s="124"/>
      <c r="AN265" s="124"/>
      <c r="AO265" s="124"/>
      <c r="AP265" s="124"/>
      <c r="AQ265" s="124"/>
    </row>
    <row r="266" spans="1:43" x14ac:dyDescent="0.25">
      <c r="A266" s="141"/>
      <c r="B266" s="154"/>
      <c r="C266" s="155"/>
      <c r="D266" s="155"/>
      <c r="E266" s="155"/>
      <c r="F266" s="155"/>
      <c r="G266" s="155"/>
      <c r="H266" s="155"/>
      <c r="I266" s="155"/>
      <c r="J266" s="155"/>
      <c r="K266" s="155"/>
      <c r="L266" s="155"/>
      <c r="M266" s="155"/>
      <c r="N266" s="155"/>
      <c r="O266" s="155"/>
      <c r="P266" s="155"/>
      <c r="Q266" s="155"/>
      <c r="R266" s="155"/>
      <c r="S266" s="155"/>
      <c r="T266" s="155"/>
      <c r="U266" s="155"/>
      <c r="V266" s="155"/>
      <c r="W266" s="155"/>
      <c r="X266" s="155"/>
      <c r="Y266" s="155"/>
      <c r="Z266" s="155"/>
      <c r="AA266" s="155"/>
      <c r="AB266" s="155"/>
      <c r="AC266" s="155"/>
      <c r="AD266" s="155"/>
      <c r="AE266" s="155"/>
      <c r="AF266" s="155"/>
      <c r="AG266" s="124"/>
      <c r="AH266" s="124"/>
      <c r="AI266" s="124"/>
      <c r="AJ266" s="124"/>
      <c r="AK266" s="124"/>
      <c r="AL266" s="124"/>
      <c r="AM266" s="124"/>
      <c r="AN266" s="124"/>
      <c r="AO266" s="124"/>
      <c r="AP266" s="124"/>
      <c r="AQ266" s="124"/>
    </row>
    <row r="267" spans="1:43" ht="15.6" x14ac:dyDescent="0.3">
      <c r="A267" s="141"/>
      <c r="B267" s="156" t="s">
        <v>279</v>
      </c>
      <c r="C267" s="157">
        <f>SUM(C268:C270)</f>
        <v>4.3</v>
      </c>
      <c r="D267" s="157">
        <f t="shared" ref="D267:AF267" si="24">+SUM(D268:D270)</f>
        <v>-8.7000000000000011</v>
      </c>
      <c r="E267" s="157">
        <f t="shared" si="24"/>
        <v>-324.10000000000002</v>
      </c>
      <c r="F267" s="157">
        <f t="shared" si="24"/>
        <v>0.90000000000000013</v>
      </c>
      <c r="G267" s="157">
        <f t="shared" si="24"/>
        <v>-1.3000000000000003</v>
      </c>
      <c r="H267" s="157">
        <f t="shared" si="24"/>
        <v>-20.100000000000001</v>
      </c>
      <c r="I267" s="157">
        <f t="shared" si="24"/>
        <v>-23.3</v>
      </c>
      <c r="J267" s="157">
        <f t="shared" si="24"/>
        <v>-23.5</v>
      </c>
      <c r="K267" s="157">
        <f t="shared" si="24"/>
        <v>-4</v>
      </c>
      <c r="L267" s="157">
        <f t="shared" si="24"/>
        <v>20.3</v>
      </c>
      <c r="M267" s="157">
        <f t="shared" si="24"/>
        <v>-9</v>
      </c>
      <c r="N267" s="157">
        <f t="shared" si="24"/>
        <v>18</v>
      </c>
      <c r="O267" s="157">
        <f t="shared" si="24"/>
        <v>-6.6</v>
      </c>
      <c r="P267" s="157">
        <f t="shared" si="24"/>
        <v>-5.3999999999999995</v>
      </c>
      <c r="Q267" s="157">
        <f t="shared" si="24"/>
        <v>-0.5</v>
      </c>
      <c r="R267" s="157">
        <f t="shared" si="24"/>
        <v>-8.2999999999999989</v>
      </c>
      <c r="S267" s="157">
        <f t="shared" si="24"/>
        <v>10.5</v>
      </c>
      <c r="T267" s="157">
        <f t="shared" si="24"/>
        <v>9.1999999999999993</v>
      </c>
      <c r="U267" s="157">
        <f t="shared" si="24"/>
        <v>40.799999999999727</v>
      </c>
      <c r="V267" s="157">
        <f t="shared" si="24"/>
        <v>12.300000000000363</v>
      </c>
      <c r="W267" s="157">
        <f t="shared" si="24"/>
        <v>-17.099999999999728</v>
      </c>
      <c r="X267" s="157">
        <f t="shared" si="24"/>
        <v>-13.5</v>
      </c>
      <c r="Y267" s="157">
        <f t="shared" si="24"/>
        <v>21.5</v>
      </c>
      <c r="Z267" s="157">
        <f t="shared" si="24"/>
        <v>22.700000000000003</v>
      </c>
      <c r="AA267" s="157">
        <f t="shared" si="24"/>
        <v>-6.6</v>
      </c>
      <c r="AB267" s="157">
        <f t="shared" si="24"/>
        <v>-5.0999999999999996</v>
      </c>
      <c r="AC267" s="157">
        <f t="shared" si="24"/>
        <v>-27.6</v>
      </c>
      <c r="AD267" s="157">
        <f t="shared" si="24"/>
        <v>23.900000000000002</v>
      </c>
      <c r="AE267" s="157">
        <f t="shared" si="24"/>
        <v>17.500000000000004</v>
      </c>
      <c r="AF267" s="157">
        <f t="shared" si="24"/>
        <v>-28.7</v>
      </c>
      <c r="AG267" s="124"/>
      <c r="AH267" s="124"/>
      <c r="AI267" s="124"/>
      <c r="AJ267" s="124"/>
      <c r="AK267" s="124"/>
      <c r="AL267" s="124"/>
      <c r="AM267" s="124"/>
      <c r="AN267" s="124"/>
      <c r="AO267" s="124"/>
      <c r="AP267" s="124"/>
      <c r="AQ267" s="124"/>
    </row>
    <row r="268" spans="1:43" x14ac:dyDescent="0.25">
      <c r="A268" s="141"/>
      <c r="B268" s="210" t="s">
        <v>106</v>
      </c>
      <c r="C268" s="163">
        <v>1</v>
      </c>
      <c r="D268" s="163">
        <v>-6.9</v>
      </c>
      <c r="E268" s="163">
        <v>-11.9</v>
      </c>
      <c r="F268" s="163">
        <v>-0.7</v>
      </c>
      <c r="G268" s="163">
        <v>-2.7</v>
      </c>
      <c r="H268" s="163">
        <v>15.9</v>
      </c>
      <c r="I268" s="163">
        <v>-23</v>
      </c>
      <c r="J268" s="163">
        <v>-6.4</v>
      </c>
      <c r="K268" s="163">
        <v>-7.5</v>
      </c>
      <c r="L268" s="163">
        <v>19.3</v>
      </c>
      <c r="M268" s="163">
        <v>-12</v>
      </c>
      <c r="N268" s="163">
        <v>16</v>
      </c>
      <c r="O268" s="163">
        <v>-9</v>
      </c>
      <c r="P268" s="163">
        <f>-5.1</f>
        <v>-5.0999999999999996</v>
      </c>
      <c r="Q268" s="163">
        <v>0.4</v>
      </c>
      <c r="R268" s="163">
        <v>-5.6</v>
      </c>
      <c r="S268" s="163">
        <v>10.7</v>
      </c>
      <c r="T268" s="163">
        <v>10.4</v>
      </c>
      <c r="U268" s="163">
        <v>41.599999999999724</v>
      </c>
      <c r="V268" s="163">
        <v>13.200000000000363</v>
      </c>
      <c r="W268" s="163">
        <v>-16.299999999999727</v>
      </c>
      <c r="X268" s="163">
        <v>-5.0999999999999996</v>
      </c>
      <c r="Y268" s="163">
        <v>21.8</v>
      </c>
      <c r="Z268" s="163">
        <v>22.6</v>
      </c>
      <c r="AA268" s="163">
        <v>-6.4</v>
      </c>
      <c r="AB268" s="163">
        <v>-5.5</v>
      </c>
      <c r="AC268" s="163">
        <v>-28.3</v>
      </c>
      <c r="AD268" s="163">
        <v>23.1</v>
      </c>
      <c r="AE268" s="163">
        <v>16.100000000000001</v>
      </c>
      <c r="AF268" s="163">
        <v>-29.2</v>
      </c>
      <c r="AG268" s="124"/>
      <c r="AH268" s="124"/>
      <c r="AI268" s="124"/>
      <c r="AJ268" s="124"/>
      <c r="AK268" s="124"/>
      <c r="AL268" s="124"/>
      <c r="AM268" s="124"/>
      <c r="AN268" s="124"/>
      <c r="AO268" s="124"/>
      <c r="AP268" s="124"/>
      <c r="AQ268" s="124"/>
    </row>
    <row r="269" spans="1:43" x14ac:dyDescent="0.25">
      <c r="A269" s="141"/>
      <c r="B269" s="210" t="s">
        <v>107</v>
      </c>
      <c r="C269" s="163">
        <v>3.3</v>
      </c>
      <c r="D269" s="163">
        <v>-1.8</v>
      </c>
      <c r="E269" s="163">
        <v>-4.5999999999999996</v>
      </c>
      <c r="F269" s="163">
        <v>1.6</v>
      </c>
      <c r="G269" s="163">
        <v>1.4</v>
      </c>
      <c r="H269" s="163">
        <v>6</v>
      </c>
      <c r="I269" s="163">
        <v>-0.3</v>
      </c>
      <c r="J269" s="163">
        <v>-17</v>
      </c>
      <c r="K269" s="163">
        <v>3.5</v>
      </c>
      <c r="L269" s="163">
        <v>1</v>
      </c>
      <c r="M269" s="163">
        <v>3</v>
      </c>
      <c r="N269" s="163">
        <v>2</v>
      </c>
      <c r="O269" s="163">
        <v>2.4</v>
      </c>
      <c r="P269" s="163">
        <v>-0.1</v>
      </c>
      <c r="Q269" s="163">
        <v>-0.9</v>
      </c>
      <c r="R269" s="163">
        <v>-0.6</v>
      </c>
      <c r="S269" s="163">
        <v>-0.1</v>
      </c>
      <c r="T269" s="163">
        <v>-0.8</v>
      </c>
      <c r="U269" s="163">
        <v>-0.4</v>
      </c>
      <c r="V269" s="163">
        <v>-0.3</v>
      </c>
      <c r="W269" s="163">
        <v>-0.2</v>
      </c>
      <c r="X269" s="163">
        <v>0</v>
      </c>
      <c r="Y269" s="163">
        <v>-0.3</v>
      </c>
      <c r="Z269" s="163">
        <v>0</v>
      </c>
      <c r="AA269" s="163">
        <v>-0.1</v>
      </c>
      <c r="AB269" s="163">
        <v>0.4</v>
      </c>
      <c r="AC269" s="163">
        <v>0.8</v>
      </c>
      <c r="AD269" s="163">
        <v>1.2</v>
      </c>
      <c r="AE269" s="163">
        <v>1.6</v>
      </c>
      <c r="AF269" s="163">
        <v>1.3</v>
      </c>
      <c r="AG269" s="124"/>
      <c r="AH269" s="124"/>
      <c r="AI269" s="124"/>
      <c r="AJ269" s="124"/>
      <c r="AK269" s="124"/>
      <c r="AL269" s="124"/>
      <c r="AM269" s="124"/>
      <c r="AN269" s="124"/>
      <c r="AO269" s="124"/>
      <c r="AP269" s="124"/>
      <c r="AQ269" s="124"/>
    </row>
    <row r="270" spans="1:43" x14ac:dyDescent="0.25">
      <c r="A270" s="141"/>
      <c r="B270" s="210" t="s">
        <v>178</v>
      </c>
      <c r="C270" s="163">
        <v>0</v>
      </c>
      <c r="D270" s="163">
        <v>0</v>
      </c>
      <c r="E270" s="163">
        <v>-307.60000000000002</v>
      </c>
      <c r="F270" s="163">
        <v>0</v>
      </c>
      <c r="G270" s="163">
        <v>0</v>
      </c>
      <c r="H270" s="163">
        <v>-42</v>
      </c>
      <c r="I270" s="163">
        <v>0</v>
      </c>
      <c r="J270" s="163">
        <v>-0.1</v>
      </c>
      <c r="K270" s="163">
        <v>0</v>
      </c>
      <c r="L270" s="163">
        <v>0</v>
      </c>
      <c r="M270" s="163">
        <v>0</v>
      </c>
      <c r="N270" s="163">
        <v>0</v>
      </c>
      <c r="O270" s="163">
        <v>0</v>
      </c>
      <c r="P270" s="163">
        <v>-0.2</v>
      </c>
      <c r="Q270" s="163">
        <v>0</v>
      </c>
      <c r="R270" s="264">
        <v>-2.1</v>
      </c>
      <c r="S270" s="163">
        <v>-0.1</v>
      </c>
      <c r="T270" s="163">
        <v>-0.39999999999999997</v>
      </c>
      <c r="U270" s="163">
        <v>-0.40000000000000036</v>
      </c>
      <c r="V270" s="163">
        <v>-0.6</v>
      </c>
      <c r="W270" s="163">
        <v>-0.6</v>
      </c>
      <c r="X270" s="163">
        <v>-8.4</v>
      </c>
      <c r="Y270" s="163">
        <v>0</v>
      </c>
      <c r="Z270" s="163">
        <v>0.1</v>
      </c>
      <c r="AA270" s="163">
        <v>-0.1</v>
      </c>
      <c r="AB270" s="163">
        <v>0</v>
      </c>
      <c r="AC270" s="163">
        <v>-0.1</v>
      </c>
      <c r="AD270" s="163">
        <v>-0.4</v>
      </c>
      <c r="AE270" s="163">
        <v>-0.2</v>
      </c>
      <c r="AF270" s="163">
        <v>-0.8</v>
      </c>
      <c r="AG270" s="124"/>
      <c r="AH270" s="124"/>
      <c r="AI270" s="124"/>
      <c r="AJ270" s="124"/>
      <c r="AK270" s="124"/>
      <c r="AL270" s="124"/>
      <c r="AM270" s="124"/>
      <c r="AN270" s="124"/>
      <c r="AO270" s="124"/>
      <c r="AP270" s="124"/>
      <c r="AQ270" s="124"/>
    </row>
    <row r="271" spans="1:43" ht="15.6" x14ac:dyDescent="0.3">
      <c r="A271" s="141"/>
      <c r="B271" s="168"/>
      <c r="C271" s="167"/>
      <c r="D271" s="157"/>
      <c r="E271" s="157"/>
      <c r="F271" s="157"/>
      <c r="G271" s="157"/>
      <c r="H271" s="157"/>
      <c r="I271" s="157"/>
      <c r="J271" s="157"/>
      <c r="K271" s="157"/>
      <c r="L271" s="157"/>
      <c r="M271" s="157"/>
      <c r="N271" s="157"/>
      <c r="O271" s="157"/>
      <c r="P271" s="157"/>
      <c r="Q271" s="157"/>
      <c r="R271" s="157"/>
      <c r="S271" s="157"/>
      <c r="T271" s="157"/>
      <c r="U271" s="157"/>
      <c r="V271" s="157"/>
      <c r="W271" s="157"/>
      <c r="X271" s="157"/>
      <c r="Y271" s="157"/>
      <c r="Z271" s="157"/>
      <c r="AA271" s="157"/>
      <c r="AB271" s="157"/>
      <c r="AC271" s="157"/>
      <c r="AD271" s="157"/>
      <c r="AE271" s="157"/>
      <c r="AF271" s="157"/>
      <c r="AG271" s="124"/>
      <c r="AH271" s="124"/>
      <c r="AI271" s="124"/>
      <c r="AJ271" s="124"/>
      <c r="AK271" s="124"/>
      <c r="AL271" s="124"/>
      <c r="AM271" s="124"/>
      <c r="AN271" s="124"/>
      <c r="AO271" s="124"/>
      <c r="AP271" s="124"/>
      <c r="AQ271" s="124"/>
    </row>
    <row r="272" spans="1:43" ht="15.6" x14ac:dyDescent="0.3">
      <c r="A272" s="141"/>
      <c r="B272" s="156" t="s">
        <v>280</v>
      </c>
      <c r="C272" s="166">
        <f t="shared" ref="C272:AF272" si="25">+C267+C261+C258+C256+C254</f>
        <v>3469.6</v>
      </c>
      <c r="D272" s="166">
        <f t="shared" si="25"/>
        <v>-1184.4999999999986</v>
      </c>
      <c r="E272" s="166">
        <f t="shared" si="25"/>
        <v>-9578.9000000000015</v>
      </c>
      <c r="F272" s="166">
        <f t="shared" si="25"/>
        <v>9424.7999999999993</v>
      </c>
      <c r="G272" s="166">
        <f t="shared" si="25"/>
        <v>-4391.7999999999984</v>
      </c>
      <c r="H272" s="166">
        <f t="shared" si="25"/>
        <v>7336.0999999999976</v>
      </c>
      <c r="I272" s="166">
        <f t="shared" si="25"/>
        <v>4690.0000000000018</v>
      </c>
      <c r="J272" s="166">
        <f t="shared" si="25"/>
        <v>-31855.4</v>
      </c>
      <c r="K272" s="166">
        <f t="shared" si="25"/>
        <v>1149.3999999999994</v>
      </c>
      <c r="L272" s="166">
        <f t="shared" si="25"/>
        <v>1220.3000000000002</v>
      </c>
      <c r="M272" s="166">
        <f t="shared" si="25"/>
        <v>827</v>
      </c>
      <c r="N272" s="166">
        <f t="shared" si="25"/>
        <v>9766</v>
      </c>
      <c r="O272" s="166">
        <f t="shared" si="25"/>
        <v>1376.1999999999998</v>
      </c>
      <c r="P272" s="166">
        <f t="shared" si="25"/>
        <v>-70.7000000000005</v>
      </c>
      <c r="Q272" s="166">
        <f t="shared" si="25"/>
        <v>-988.70000000000141</v>
      </c>
      <c r="R272" s="166">
        <f t="shared" si="25"/>
        <v>-126.400000000001</v>
      </c>
      <c r="S272" s="166">
        <f t="shared" si="25"/>
        <v>1553.4999999999989</v>
      </c>
      <c r="T272" s="166">
        <f t="shared" si="25"/>
        <v>-255.89999999999918</v>
      </c>
      <c r="U272" s="166">
        <f t="shared" si="25"/>
        <v>3535.5000000000014</v>
      </c>
      <c r="V272" s="166">
        <f t="shared" si="25"/>
        <v>1391.6000000000004</v>
      </c>
      <c r="W272" s="166">
        <f t="shared" si="25"/>
        <v>2768.0000000001082</v>
      </c>
      <c r="X272" s="166">
        <f t="shared" si="25"/>
        <v>947.19999999999982</v>
      </c>
      <c r="Y272" s="166">
        <f t="shared" si="25"/>
        <v>59.100000000000477</v>
      </c>
      <c r="Z272" s="166">
        <f t="shared" si="25"/>
        <v>2328.400000000001</v>
      </c>
      <c r="AA272" s="166">
        <f t="shared" si="25"/>
        <v>-653.00000000000091</v>
      </c>
      <c r="AB272" s="166">
        <f t="shared" si="25"/>
        <v>-45.39999999999884</v>
      </c>
      <c r="AC272" s="166">
        <f t="shared" si="25"/>
        <v>672.2999999999987</v>
      </c>
      <c r="AD272" s="166">
        <f t="shared" si="25"/>
        <v>2944.9000000000005</v>
      </c>
      <c r="AE272" s="166">
        <f t="shared" si="25"/>
        <v>2672.0000000000005</v>
      </c>
      <c r="AF272" s="166">
        <f t="shared" si="25"/>
        <v>2346.3000000000275</v>
      </c>
      <c r="AG272" s="124"/>
      <c r="AH272" s="124"/>
      <c r="AI272" s="124"/>
      <c r="AJ272" s="124"/>
      <c r="AK272" s="124"/>
      <c r="AL272" s="124"/>
      <c r="AM272" s="124"/>
      <c r="AN272" s="124"/>
      <c r="AO272" s="124"/>
      <c r="AP272" s="124"/>
      <c r="AQ272" s="124"/>
    </row>
    <row r="273" spans="1:43" ht="15.6" x14ac:dyDescent="0.3">
      <c r="A273" s="141"/>
      <c r="B273" s="156"/>
      <c r="C273" s="157"/>
      <c r="D273" s="77"/>
      <c r="E273" s="77"/>
      <c r="F273" s="77"/>
      <c r="G273" s="77"/>
      <c r="H273" s="77"/>
      <c r="I273" s="77"/>
      <c r="J273" s="77"/>
      <c r="K273" s="77"/>
      <c r="L273" s="77"/>
      <c r="M273" s="77"/>
      <c r="N273" s="77"/>
      <c r="O273" s="77"/>
      <c r="P273" s="77"/>
      <c r="Q273" s="77"/>
      <c r="R273" s="77"/>
      <c r="S273" s="77"/>
      <c r="T273" s="77"/>
      <c r="U273" s="77"/>
      <c r="V273" s="77"/>
      <c r="W273" s="77"/>
      <c r="X273" s="77"/>
      <c r="Y273" s="77"/>
      <c r="Z273" s="77"/>
      <c r="AA273" s="77"/>
      <c r="AB273" s="77"/>
      <c r="AC273" s="77"/>
      <c r="AD273" s="77"/>
      <c r="AE273" s="77"/>
      <c r="AF273" s="77"/>
      <c r="AG273" s="124"/>
      <c r="AH273" s="124"/>
      <c r="AI273" s="124"/>
      <c r="AJ273" s="124"/>
      <c r="AK273" s="124"/>
      <c r="AL273" s="124"/>
      <c r="AM273" s="124"/>
      <c r="AN273" s="124"/>
      <c r="AO273" s="124"/>
      <c r="AP273" s="124"/>
      <c r="AQ273" s="124"/>
    </row>
    <row r="274" spans="1:43" ht="16.8" x14ac:dyDescent="0.3">
      <c r="A274" s="141"/>
      <c r="B274" s="345" t="s">
        <v>147</v>
      </c>
      <c r="C274" s="344">
        <f>+C16+C272</f>
        <v>335661.4</v>
      </c>
      <c r="D274" s="344">
        <f t="shared" ref="D274:AF274" si="26">+D272+D16</f>
        <v>334476.90000000002</v>
      </c>
      <c r="E274" s="344">
        <f t="shared" si="26"/>
        <v>324898</v>
      </c>
      <c r="F274" s="344">
        <f t="shared" si="26"/>
        <v>334322.8</v>
      </c>
      <c r="G274" s="344">
        <f t="shared" si="26"/>
        <v>329931</v>
      </c>
      <c r="H274" s="344">
        <f t="shared" si="26"/>
        <v>337267.1</v>
      </c>
      <c r="I274" s="344">
        <f t="shared" si="26"/>
        <v>341957.1</v>
      </c>
      <c r="J274" s="344">
        <f t="shared" si="26"/>
        <v>310101.69999999995</v>
      </c>
      <c r="K274" s="344">
        <f t="shared" si="26"/>
        <v>311251.09999999998</v>
      </c>
      <c r="L274" s="344">
        <f t="shared" si="26"/>
        <v>312471.39999999997</v>
      </c>
      <c r="M274" s="344">
        <f t="shared" si="26"/>
        <v>313298.39999999997</v>
      </c>
      <c r="N274" s="344">
        <f t="shared" si="26"/>
        <v>323064.39999999997</v>
      </c>
      <c r="O274" s="346">
        <f t="shared" si="26"/>
        <v>324440.59999999998</v>
      </c>
      <c r="P274" s="346">
        <f t="shared" si="26"/>
        <v>324369.89999999997</v>
      </c>
      <c r="Q274" s="346">
        <f t="shared" si="26"/>
        <v>323381.19999999995</v>
      </c>
      <c r="R274" s="346">
        <f t="shared" si="26"/>
        <v>323254.79999999993</v>
      </c>
      <c r="S274" s="346">
        <f t="shared" si="26"/>
        <v>324808.29999999993</v>
      </c>
      <c r="T274" s="346">
        <f t="shared" si="26"/>
        <v>324552.39999999991</v>
      </c>
      <c r="U274" s="346">
        <f t="shared" si="26"/>
        <v>328087.89999999991</v>
      </c>
      <c r="V274" s="346">
        <f t="shared" si="26"/>
        <v>329479.49999999988</v>
      </c>
      <c r="W274" s="346">
        <f t="shared" si="26"/>
        <v>332247.5</v>
      </c>
      <c r="X274" s="346">
        <f t="shared" si="26"/>
        <v>333194.7</v>
      </c>
      <c r="Y274" s="346">
        <f t="shared" si="26"/>
        <v>333253.8</v>
      </c>
      <c r="Z274" s="346">
        <f t="shared" si="26"/>
        <v>335582.2</v>
      </c>
      <c r="AA274" s="346">
        <f t="shared" si="26"/>
        <v>334929.2</v>
      </c>
      <c r="AB274" s="346">
        <f t="shared" si="26"/>
        <v>334883.8</v>
      </c>
      <c r="AC274" s="346">
        <f t="shared" si="26"/>
        <v>335556.1</v>
      </c>
      <c r="AD274" s="346">
        <f t="shared" si="26"/>
        <v>338501</v>
      </c>
      <c r="AE274" s="346">
        <f t="shared" si="26"/>
        <v>341173</v>
      </c>
      <c r="AF274" s="346">
        <f t="shared" si="26"/>
        <v>343519.30000000005</v>
      </c>
      <c r="AG274" s="124"/>
      <c r="AH274" s="124"/>
      <c r="AI274" s="124"/>
      <c r="AJ274" s="124"/>
      <c r="AK274" s="124"/>
      <c r="AL274" s="124"/>
      <c r="AM274" s="124"/>
      <c r="AN274" s="124"/>
      <c r="AO274" s="124"/>
      <c r="AP274" s="124"/>
      <c r="AQ274" s="124"/>
    </row>
    <row r="275" spans="1:43" ht="15.6" x14ac:dyDescent="0.3">
      <c r="A275" s="141"/>
      <c r="B275" s="347"/>
      <c r="C275" s="148"/>
      <c r="D275" s="148"/>
      <c r="E275" s="148"/>
      <c r="F275" s="148"/>
      <c r="G275" s="148"/>
      <c r="H275" s="148"/>
      <c r="I275" s="148"/>
      <c r="J275" s="148"/>
      <c r="K275" s="148"/>
      <c r="L275" s="148"/>
      <c r="M275" s="148"/>
      <c r="N275" s="148"/>
      <c r="O275" s="180"/>
      <c r="P275" s="180"/>
      <c r="Q275" s="180"/>
      <c r="R275" s="180"/>
      <c r="S275" s="180"/>
      <c r="T275" s="180"/>
      <c r="U275" s="180"/>
      <c r="V275" s="180"/>
      <c r="W275" s="180"/>
      <c r="X275" s="180"/>
      <c r="Y275" s="180"/>
      <c r="Z275" s="180"/>
      <c r="AA275" s="180"/>
      <c r="AB275" s="180"/>
      <c r="AC275" s="180"/>
      <c r="AD275" s="180"/>
      <c r="AE275" s="180"/>
      <c r="AF275" s="180"/>
      <c r="AG275" s="124"/>
      <c r="AH275" s="124"/>
      <c r="AI275" s="124"/>
      <c r="AJ275" s="124"/>
      <c r="AK275" s="124"/>
      <c r="AL275" s="124"/>
      <c r="AM275" s="124"/>
      <c r="AN275" s="124"/>
      <c r="AO275" s="124"/>
      <c r="AP275" s="124"/>
      <c r="AQ275" s="124"/>
    </row>
    <row r="276" spans="1:43" ht="31.2" x14ac:dyDescent="0.3">
      <c r="A276" s="141"/>
      <c r="B276" s="345" t="s">
        <v>109</v>
      </c>
      <c r="C276" s="344">
        <f>+C14+C267</f>
        <v>2809.7000000000003</v>
      </c>
      <c r="D276" s="344">
        <f t="shared" ref="D276:AF276" si="27">+D267+D14</f>
        <v>2801.0000000000005</v>
      </c>
      <c r="E276" s="344">
        <f t="shared" si="27"/>
        <v>2476.9000000000005</v>
      </c>
      <c r="F276" s="344">
        <f t="shared" si="27"/>
        <v>2477.8000000000006</v>
      </c>
      <c r="G276" s="344">
        <f t="shared" si="27"/>
        <v>2476.5000000000005</v>
      </c>
      <c r="H276" s="344">
        <f t="shared" si="27"/>
        <v>2456.4000000000005</v>
      </c>
      <c r="I276" s="344">
        <f t="shared" si="27"/>
        <v>2433.1000000000004</v>
      </c>
      <c r="J276" s="344">
        <f t="shared" si="27"/>
        <v>2409.6000000000004</v>
      </c>
      <c r="K276" s="344">
        <f t="shared" si="27"/>
        <v>2405.6000000000004</v>
      </c>
      <c r="L276" s="344">
        <f t="shared" si="27"/>
        <v>2425.9000000000005</v>
      </c>
      <c r="M276" s="344">
        <f t="shared" si="27"/>
        <v>2416.9000000000005</v>
      </c>
      <c r="N276" s="344">
        <f t="shared" si="27"/>
        <v>2434.9000000000005</v>
      </c>
      <c r="O276" s="348">
        <f t="shared" si="27"/>
        <v>2428.3000000000006</v>
      </c>
      <c r="P276" s="348">
        <f t="shared" si="27"/>
        <v>2422.9000000000005</v>
      </c>
      <c r="Q276" s="348">
        <f t="shared" si="27"/>
        <v>2422.4000000000005</v>
      </c>
      <c r="R276" s="348">
        <f t="shared" si="27"/>
        <v>2414.1000000000004</v>
      </c>
      <c r="S276" s="348">
        <f t="shared" si="27"/>
        <v>2424.6000000000004</v>
      </c>
      <c r="T276" s="348">
        <f t="shared" si="27"/>
        <v>2433.8000000000002</v>
      </c>
      <c r="U276" s="348">
        <f t="shared" si="27"/>
        <v>2474.6</v>
      </c>
      <c r="V276" s="348">
        <f t="shared" si="27"/>
        <v>2486.9</v>
      </c>
      <c r="W276" s="348">
        <f t="shared" si="27"/>
        <v>2469.8000000000002</v>
      </c>
      <c r="X276" s="348">
        <f t="shared" si="27"/>
        <v>2456.3000000000002</v>
      </c>
      <c r="Y276" s="348">
        <f t="shared" si="27"/>
        <v>2477.8000000000002</v>
      </c>
      <c r="Z276" s="348">
        <f t="shared" si="27"/>
        <v>2500.5</v>
      </c>
      <c r="AA276" s="348">
        <f t="shared" si="27"/>
        <v>2493.9</v>
      </c>
      <c r="AB276" s="348">
        <f t="shared" si="27"/>
        <v>2488.8000000000002</v>
      </c>
      <c r="AC276" s="348">
        <f t="shared" si="27"/>
        <v>2461.2000000000003</v>
      </c>
      <c r="AD276" s="348">
        <f t="shared" si="27"/>
        <v>2485.1000000000004</v>
      </c>
      <c r="AE276" s="348">
        <f t="shared" si="27"/>
        <v>2502.6000000000004</v>
      </c>
      <c r="AF276" s="348">
        <f t="shared" si="27"/>
        <v>2473.9000000000005</v>
      </c>
      <c r="AG276" s="124"/>
      <c r="AH276" s="124"/>
      <c r="AI276" s="124"/>
      <c r="AJ276" s="124"/>
      <c r="AK276" s="124"/>
      <c r="AL276" s="124"/>
      <c r="AM276" s="124"/>
      <c r="AN276" s="124"/>
      <c r="AO276" s="124"/>
      <c r="AP276" s="124"/>
      <c r="AQ276" s="124"/>
    </row>
    <row r="277" spans="1:43" ht="15.6" x14ac:dyDescent="0.3">
      <c r="A277" s="141"/>
      <c r="B277" s="347"/>
      <c r="C277" s="148"/>
      <c r="D277" s="148"/>
      <c r="E277" s="148"/>
      <c r="F277" s="148"/>
      <c r="G277" s="148"/>
      <c r="H277" s="148"/>
      <c r="I277" s="148"/>
      <c r="J277" s="148"/>
      <c r="K277" s="148"/>
      <c r="L277" s="148"/>
      <c r="M277" s="148"/>
      <c r="N277" s="148"/>
      <c r="O277" s="180"/>
      <c r="P277" s="180"/>
      <c r="Q277" s="180"/>
      <c r="R277" s="180"/>
      <c r="S277" s="180"/>
      <c r="T277" s="180"/>
      <c r="U277" s="180"/>
      <c r="V277" s="180"/>
      <c r="W277" s="180"/>
      <c r="X277" s="180"/>
      <c r="Y277" s="180"/>
      <c r="Z277" s="180"/>
      <c r="AA277" s="180"/>
      <c r="AB277" s="180"/>
      <c r="AC277" s="180"/>
      <c r="AD277" s="180"/>
      <c r="AE277" s="180"/>
      <c r="AF277" s="180"/>
      <c r="AG277" s="124"/>
      <c r="AH277" s="124"/>
      <c r="AI277" s="124"/>
      <c r="AJ277" s="124"/>
      <c r="AK277" s="124"/>
      <c r="AL277" s="124"/>
      <c r="AM277" s="124"/>
      <c r="AN277" s="124"/>
      <c r="AO277" s="124"/>
      <c r="AP277" s="124"/>
      <c r="AQ277" s="124"/>
    </row>
    <row r="278" spans="1:43" ht="31.2" x14ac:dyDescent="0.3">
      <c r="A278" s="141"/>
      <c r="B278" s="345" t="s">
        <v>136</v>
      </c>
      <c r="C278" s="344">
        <f t="shared" ref="C278:AF278" si="28">+C274-C276</f>
        <v>332851.7</v>
      </c>
      <c r="D278" s="344">
        <f t="shared" si="28"/>
        <v>331675.90000000002</v>
      </c>
      <c r="E278" s="344">
        <f t="shared" si="28"/>
        <v>322421.09999999998</v>
      </c>
      <c r="F278" s="344">
        <f t="shared" si="28"/>
        <v>331845</v>
      </c>
      <c r="G278" s="344">
        <f t="shared" si="28"/>
        <v>327454.5</v>
      </c>
      <c r="H278" s="344">
        <f t="shared" si="28"/>
        <v>334810.69999999995</v>
      </c>
      <c r="I278" s="344">
        <f t="shared" si="28"/>
        <v>339524</v>
      </c>
      <c r="J278" s="344">
        <f t="shared" si="28"/>
        <v>307692.09999999998</v>
      </c>
      <c r="K278" s="344">
        <f t="shared" si="28"/>
        <v>308845.5</v>
      </c>
      <c r="L278" s="344">
        <f t="shared" si="28"/>
        <v>310045.49999999994</v>
      </c>
      <c r="M278" s="344">
        <f t="shared" si="28"/>
        <v>310881.49999999994</v>
      </c>
      <c r="N278" s="344">
        <f t="shared" si="28"/>
        <v>320629.49999999994</v>
      </c>
      <c r="O278" s="348">
        <f t="shared" si="28"/>
        <v>322012.3</v>
      </c>
      <c r="P278" s="348">
        <f t="shared" si="28"/>
        <v>321946.99999999994</v>
      </c>
      <c r="Q278" s="348">
        <f t="shared" si="28"/>
        <v>320958.79999999993</v>
      </c>
      <c r="R278" s="348">
        <f t="shared" si="28"/>
        <v>320840.69999999995</v>
      </c>
      <c r="S278" s="348">
        <f t="shared" si="28"/>
        <v>322383.69999999995</v>
      </c>
      <c r="T278" s="348">
        <f t="shared" si="28"/>
        <v>322118.59999999992</v>
      </c>
      <c r="U278" s="348">
        <f t="shared" si="28"/>
        <v>325613.29999999993</v>
      </c>
      <c r="V278" s="348">
        <f t="shared" si="28"/>
        <v>326992.59999999986</v>
      </c>
      <c r="W278" s="348">
        <f t="shared" si="28"/>
        <v>329777.7</v>
      </c>
      <c r="X278" s="348">
        <f t="shared" si="28"/>
        <v>330738.40000000002</v>
      </c>
      <c r="Y278" s="348">
        <f t="shared" si="28"/>
        <v>330776</v>
      </c>
      <c r="Z278" s="348">
        <f t="shared" si="28"/>
        <v>333081.7</v>
      </c>
      <c r="AA278" s="348">
        <f t="shared" si="28"/>
        <v>332435.3</v>
      </c>
      <c r="AB278" s="348">
        <f t="shared" si="28"/>
        <v>332395</v>
      </c>
      <c r="AC278" s="348">
        <f t="shared" si="28"/>
        <v>333094.89999999997</v>
      </c>
      <c r="AD278" s="348">
        <f t="shared" si="28"/>
        <v>336015.9</v>
      </c>
      <c r="AE278" s="349">
        <f t="shared" si="28"/>
        <v>338670.4</v>
      </c>
      <c r="AF278" s="349">
        <f t="shared" si="28"/>
        <v>341045.4</v>
      </c>
      <c r="AG278" s="124"/>
      <c r="AH278" s="124"/>
      <c r="AI278" s="124"/>
      <c r="AJ278" s="124"/>
      <c r="AK278" s="124"/>
      <c r="AL278" s="124"/>
      <c r="AM278" s="124"/>
      <c r="AN278" s="124"/>
      <c r="AO278" s="124"/>
      <c r="AP278" s="124"/>
      <c r="AQ278" s="124"/>
    </row>
    <row r="279" spans="1:43" ht="14.4" thickBot="1" x14ac:dyDescent="0.3">
      <c r="A279" s="141"/>
      <c r="B279" s="59"/>
      <c r="C279" s="60"/>
      <c r="D279" s="61"/>
      <c r="E279" s="61"/>
      <c r="F279" s="61"/>
      <c r="G279" s="61"/>
      <c r="H279" s="61"/>
      <c r="I279" s="61"/>
      <c r="J279" s="61"/>
      <c r="K279" s="61"/>
      <c r="L279" s="61"/>
      <c r="M279" s="61"/>
      <c r="N279" s="173"/>
      <c r="O279" s="173"/>
      <c r="P279" s="173"/>
      <c r="Q279" s="173"/>
      <c r="R279" s="173"/>
      <c r="S279" s="173"/>
      <c r="T279" s="173"/>
      <c r="U279" s="173"/>
      <c r="V279" s="173"/>
      <c r="W279" s="173"/>
      <c r="X279" s="173"/>
      <c r="Y279" s="173"/>
      <c r="Z279" s="173"/>
      <c r="AA279" s="173"/>
      <c r="AB279" s="173"/>
      <c r="AC279" s="173"/>
      <c r="AD279" s="173"/>
      <c r="AE279" s="173"/>
      <c r="AF279" s="173"/>
      <c r="AG279" s="124"/>
      <c r="AH279" s="124"/>
      <c r="AI279" s="124"/>
      <c r="AJ279" s="124"/>
      <c r="AK279" s="124"/>
      <c r="AL279" s="124"/>
      <c r="AM279" s="124"/>
      <c r="AN279" s="124"/>
      <c r="AO279" s="124"/>
      <c r="AP279" s="124"/>
      <c r="AQ279" s="124"/>
    </row>
    <row r="280" spans="1:43" ht="14.4" thickTop="1" x14ac:dyDescent="0.25">
      <c r="A280" s="141"/>
      <c r="B280" s="62"/>
      <c r="C280" s="233"/>
      <c r="D280" s="233"/>
      <c r="E280" s="233"/>
      <c r="F280" s="233"/>
      <c r="G280" s="233"/>
      <c r="H280" s="233"/>
      <c r="I280" s="233"/>
      <c r="J280" s="233"/>
      <c r="K280" s="233"/>
      <c r="L280" s="233"/>
      <c r="M280" s="233"/>
      <c r="N280" s="233"/>
      <c r="O280" s="233"/>
      <c r="P280" s="233"/>
      <c r="Q280" s="233"/>
      <c r="R280" s="233"/>
      <c r="S280" s="233"/>
      <c r="T280" s="233"/>
      <c r="U280" s="233"/>
      <c r="V280" s="233"/>
      <c r="W280" s="233"/>
      <c r="X280" s="233"/>
      <c r="Y280" s="233"/>
      <c r="Z280" s="233"/>
      <c r="AA280" s="233"/>
      <c r="AB280" s="233"/>
      <c r="AC280" s="233"/>
      <c r="AD280" s="233"/>
      <c r="AE280" s="233"/>
      <c r="AF280" s="233"/>
      <c r="AG280" s="124"/>
      <c r="AH280" s="124"/>
      <c r="AI280" s="124"/>
      <c r="AJ280" s="124"/>
      <c r="AK280" s="124"/>
      <c r="AL280" s="124"/>
      <c r="AM280" s="124"/>
      <c r="AN280" s="124"/>
      <c r="AO280" s="124"/>
      <c r="AP280" s="124"/>
      <c r="AQ280" s="124"/>
    </row>
    <row r="281" spans="1:43" ht="7.95" customHeight="1" x14ac:dyDescent="0.25">
      <c r="A281" s="141"/>
      <c r="B281" s="62"/>
      <c r="C281" s="289"/>
      <c r="D281" s="289"/>
      <c r="E281" s="289"/>
      <c r="F281" s="289"/>
      <c r="G281" s="289"/>
      <c r="H281" s="289"/>
      <c r="I281" s="289"/>
      <c r="J281" s="289"/>
      <c r="K281" s="289"/>
      <c r="L281" s="289"/>
      <c r="M281" s="289"/>
      <c r="N281" s="289"/>
      <c r="O281" s="289"/>
      <c r="P281" s="289"/>
      <c r="Q281" s="289"/>
      <c r="R281" s="289"/>
      <c r="S281" s="289"/>
      <c r="T281" s="289"/>
      <c r="U281" s="289"/>
      <c r="V281" s="289"/>
      <c r="W281" s="289"/>
      <c r="X281" s="289"/>
      <c r="Y281" s="289"/>
      <c r="Z281" s="289"/>
      <c r="AA281" s="289"/>
      <c r="AB281" s="289"/>
      <c r="AG281" s="124"/>
      <c r="AH281" s="124"/>
      <c r="AI281" s="124"/>
      <c r="AJ281" s="124"/>
      <c r="AK281" s="124"/>
      <c r="AL281" s="124"/>
      <c r="AM281" s="124"/>
      <c r="AN281" s="124"/>
      <c r="AO281" s="124"/>
      <c r="AP281" s="124"/>
      <c r="AQ281" s="124"/>
    </row>
    <row r="282" spans="1:43" ht="13.8" customHeight="1" x14ac:dyDescent="0.25">
      <c r="A282" s="141"/>
      <c r="B282" s="387" t="s">
        <v>203</v>
      </c>
      <c r="C282" s="387"/>
      <c r="D282" s="387"/>
      <c r="E282" s="387"/>
      <c r="F282" s="387"/>
      <c r="G282" s="387"/>
      <c r="H282" s="387"/>
      <c r="I282" s="387"/>
      <c r="O282" s="124"/>
      <c r="P282" s="124"/>
    </row>
    <row r="283" spans="1:43" x14ac:dyDescent="0.25">
      <c r="A283" s="141"/>
      <c r="B283" s="66" t="s">
        <v>152</v>
      </c>
      <c r="C283" s="176"/>
      <c r="D283" s="176"/>
      <c r="E283" s="176"/>
      <c r="F283" s="176"/>
      <c r="G283" s="176"/>
      <c r="H283" s="176"/>
      <c r="I283" s="176"/>
      <c r="J283" s="176"/>
      <c r="K283" s="176"/>
      <c r="L283" s="176"/>
      <c r="M283" s="176"/>
      <c r="N283" s="176"/>
      <c r="O283" s="176"/>
      <c r="P283" s="176"/>
      <c r="Q283" s="176"/>
      <c r="R283" s="176"/>
      <c r="S283" s="176"/>
      <c r="T283" s="176"/>
      <c r="U283" s="289"/>
      <c r="V283" s="289"/>
      <c r="W283" s="289"/>
      <c r="X283" s="289"/>
      <c r="Y283" s="289"/>
      <c r="Z283" s="289"/>
      <c r="AA283" s="289"/>
      <c r="AB283" s="289"/>
      <c r="AC283" s="289"/>
      <c r="AD283" s="289"/>
      <c r="AE283" s="289"/>
    </row>
    <row r="284" spans="1:43" ht="83.25" customHeight="1" x14ac:dyDescent="0.25">
      <c r="A284" s="141"/>
      <c r="B284" s="373" t="s">
        <v>210</v>
      </c>
      <c r="C284" s="374"/>
      <c r="D284" s="374"/>
      <c r="E284" s="374"/>
      <c r="F284" s="374"/>
      <c r="G284" s="375"/>
      <c r="O284" s="124"/>
      <c r="P284" s="124"/>
    </row>
    <row r="285" spans="1:43" ht="67.5" customHeight="1" x14ac:dyDescent="0.25">
      <c r="A285" s="141"/>
      <c r="B285" s="376" t="s">
        <v>209</v>
      </c>
      <c r="C285" s="377"/>
      <c r="D285" s="377"/>
      <c r="E285" s="377"/>
      <c r="F285" s="377"/>
      <c r="G285" s="378"/>
    </row>
    <row r="286" spans="1:43" x14ac:dyDescent="0.25">
      <c r="V286" s="131"/>
      <c r="W286" s="131"/>
      <c r="X286" s="131"/>
      <c r="Y286" s="131"/>
      <c r="Z286" s="131"/>
      <c r="AA286" s="131"/>
      <c r="AB286" s="131"/>
      <c r="AC286" s="131"/>
      <c r="AD286" s="131"/>
      <c r="AE286" s="131"/>
    </row>
    <row r="287" spans="1:43" x14ac:dyDescent="0.25">
      <c r="V287" s="267"/>
      <c r="W287" s="267"/>
      <c r="X287" s="267"/>
      <c r="Y287" s="267"/>
      <c r="Z287" s="267"/>
      <c r="AA287" s="267"/>
      <c r="AB287" s="267"/>
      <c r="AC287" s="267"/>
      <c r="AD287" s="267"/>
      <c r="AE287" s="267"/>
    </row>
    <row r="288" spans="1:43" x14ac:dyDescent="0.25">
      <c r="V288" s="267"/>
      <c r="W288" s="267"/>
      <c r="X288" s="267"/>
      <c r="Y288" s="267"/>
      <c r="Z288" s="267"/>
      <c r="AA288" s="267"/>
      <c r="AB288" s="267"/>
      <c r="AC288" s="267"/>
      <c r="AD288" s="267"/>
      <c r="AE288" s="267"/>
    </row>
    <row r="289" spans="3:31" x14ac:dyDescent="0.25">
      <c r="C289" s="124"/>
      <c r="D289" s="124"/>
      <c r="E289" s="124"/>
      <c r="F289" s="124"/>
      <c r="G289" s="124"/>
      <c r="H289" s="124"/>
      <c r="I289" s="124"/>
      <c r="J289" s="124"/>
      <c r="K289" s="124"/>
      <c r="L289" s="124"/>
      <c r="M289" s="124"/>
      <c r="N289" s="124"/>
      <c r="O289" s="124"/>
      <c r="P289" s="124"/>
      <c r="Q289" s="124"/>
      <c r="R289" s="124"/>
      <c r="S289" s="124"/>
      <c r="T289" s="124"/>
      <c r="U289" s="124"/>
      <c r="V289" s="124"/>
      <c r="W289" s="124"/>
      <c r="X289" s="124"/>
      <c r="Y289" s="124"/>
      <c r="Z289" s="124"/>
      <c r="AA289" s="124"/>
      <c r="AB289" s="124"/>
      <c r="AC289" s="124"/>
      <c r="AD289" s="124"/>
      <c r="AE289" s="124"/>
    </row>
    <row r="290" spans="3:31" x14ac:dyDescent="0.25">
      <c r="C290" s="124"/>
      <c r="D290" s="124"/>
      <c r="E290" s="124"/>
      <c r="F290" s="124"/>
      <c r="G290" s="124"/>
      <c r="H290" s="124"/>
      <c r="I290" s="124"/>
      <c r="J290" s="124"/>
      <c r="K290" s="124"/>
      <c r="L290" s="124"/>
      <c r="M290" s="124"/>
      <c r="N290" s="124"/>
      <c r="O290" s="124"/>
      <c r="P290" s="124"/>
      <c r="Q290" s="124"/>
      <c r="R290" s="124"/>
      <c r="S290" s="124"/>
      <c r="T290" s="124"/>
      <c r="U290" s="124"/>
      <c r="V290" s="124"/>
      <c r="W290" s="124"/>
      <c r="X290" s="124"/>
      <c r="Y290" s="124"/>
      <c r="Z290" s="124"/>
      <c r="AA290" s="124"/>
      <c r="AB290" s="124"/>
      <c r="AC290" s="124"/>
      <c r="AD290" s="124"/>
      <c r="AE290" s="124"/>
    </row>
    <row r="291" spans="3:31" x14ac:dyDescent="0.25">
      <c r="C291" s="124"/>
      <c r="D291" s="124"/>
      <c r="E291" s="124"/>
      <c r="F291" s="124"/>
      <c r="G291" s="124"/>
      <c r="H291" s="124"/>
      <c r="I291" s="124"/>
      <c r="J291" s="124"/>
      <c r="K291" s="124"/>
      <c r="L291" s="124"/>
      <c r="M291" s="124"/>
      <c r="N291" s="124"/>
      <c r="O291" s="124"/>
      <c r="P291" s="124"/>
      <c r="Q291" s="124"/>
      <c r="R291" s="124"/>
      <c r="S291" s="124"/>
      <c r="T291" s="124"/>
      <c r="U291" s="124"/>
      <c r="V291" s="124"/>
      <c r="W291" s="124"/>
      <c r="X291" s="124"/>
      <c r="Y291" s="124"/>
      <c r="Z291" s="124"/>
      <c r="AA291" s="124"/>
      <c r="AB291" s="124"/>
      <c r="AC291" s="124"/>
      <c r="AD291" s="124"/>
      <c r="AE291" s="124"/>
    </row>
    <row r="292" spans="3:31" x14ac:dyDescent="0.25">
      <c r="D292" s="134"/>
      <c r="E292" s="134"/>
      <c r="F292" s="134"/>
      <c r="G292" s="134"/>
      <c r="H292" s="134"/>
      <c r="I292" s="134"/>
      <c r="J292" s="134"/>
      <c r="K292" s="134"/>
      <c r="L292" s="134"/>
      <c r="M292" s="134"/>
      <c r="N292" s="134"/>
      <c r="O292" s="134"/>
      <c r="P292" s="134"/>
      <c r="Q292" s="134"/>
      <c r="R292" s="134"/>
      <c r="S292" s="134"/>
      <c r="T292" s="134"/>
      <c r="U292" s="134"/>
      <c r="V292" s="134"/>
      <c r="W292" s="131"/>
      <c r="X292" s="131"/>
      <c r="Y292" s="131"/>
      <c r="Z292" s="131"/>
      <c r="AA292" s="131"/>
      <c r="AB292" s="131"/>
      <c r="AC292" s="131"/>
      <c r="AD292" s="131"/>
      <c r="AE292" s="131"/>
    </row>
    <row r="293" spans="3:31" x14ac:dyDescent="0.25">
      <c r="C293" s="275"/>
      <c r="D293" s="275"/>
      <c r="E293" s="275"/>
      <c r="F293" s="275"/>
      <c r="G293" s="275"/>
      <c r="H293" s="275"/>
      <c r="I293" s="275"/>
      <c r="J293" s="275"/>
      <c r="K293" s="275"/>
      <c r="L293" s="275"/>
      <c r="M293" s="275"/>
      <c r="N293" s="275"/>
      <c r="O293" s="275"/>
      <c r="P293" s="275"/>
      <c r="Q293" s="275"/>
      <c r="R293" s="275"/>
      <c r="S293" s="275"/>
      <c r="T293" s="275"/>
      <c r="U293" s="275"/>
      <c r="V293" s="275"/>
      <c r="W293" s="131"/>
      <c r="X293" s="131"/>
      <c r="Y293" s="131"/>
      <c r="Z293" s="131"/>
      <c r="AA293" s="131"/>
      <c r="AB293" s="131"/>
      <c r="AC293" s="131"/>
      <c r="AD293" s="131"/>
      <c r="AE293" s="131"/>
    </row>
  </sheetData>
  <mergeCells count="6">
    <mergeCell ref="B285:G285"/>
    <mergeCell ref="B5:N5"/>
    <mergeCell ref="B6:N6"/>
    <mergeCell ref="B7:N7"/>
    <mergeCell ref="B284:G284"/>
    <mergeCell ref="B282:I282"/>
  </mergeCells>
  <hyperlinks>
    <hyperlink ref="A1" location="Indice!A1" display="A.1"/>
  </hyperlinks>
  <printOptions horizontalCentered="1" verticalCentered="1"/>
  <pageMargins left="0.11811023622047245" right="0.11811023622047245" top="0.15748031496062992" bottom="0.15748031496062992" header="0.31496062992125984" footer="0.31496062992125984"/>
  <pageSetup paperSize="9" scale="10" orientation="portrait" horizontalDpi="4294967294" verticalDpi="4294967294"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E259"/>
  <sheetViews>
    <sheetView zoomScale="70" zoomScaleNormal="70" workbookViewId="0">
      <selection activeCell="B2" sqref="B2"/>
    </sheetView>
  </sheetViews>
  <sheetFormatPr baseColWidth="10" defaultColWidth="11.44140625" defaultRowHeight="13.8" x14ac:dyDescent="0.25"/>
  <cols>
    <col min="1" max="1" width="10.109375" style="149" customWidth="1"/>
    <col min="2" max="2" width="72.88671875" style="72" customWidth="1"/>
    <col min="3" max="3" width="13.109375" style="298" customWidth="1"/>
    <col min="4" max="16384" width="11.44140625" style="72"/>
  </cols>
  <sheetData>
    <row r="1" spans="1:5" x14ac:dyDescent="0.25">
      <c r="A1" s="244" t="s">
        <v>116</v>
      </c>
    </row>
    <row r="2" spans="1:5" ht="15.6" x14ac:dyDescent="0.3">
      <c r="A2" s="137"/>
      <c r="B2" s="202" t="s">
        <v>196</v>
      </c>
      <c r="C2" s="299"/>
    </row>
    <row r="3" spans="1:5" ht="15.6" x14ac:dyDescent="0.3">
      <c r="A3" s="139"/>
      <c r="B3" s="203" t="s">
        <v>0</v>
      </c>
      <c r="C3" s="299"/>
    </row>
    <row r="4" spans="1:5" x14ac:dyDescent="0.25">
      <c r="A4" s="139"/>
      <c r="B4" s="88"/>
      <c r="C4" s="300"/>
    </row>
    <row r="5" spans="1:5" x14ac:dyDescent="0.25">
      <c r="A5" s="139"/>
      <c r="B5" s="88"/>
      <c r="C5" s="300"/>
    </row>
    <row r="6" spans="1:5" ht="16.8" x14ac:dyDescent="0.3">
      <c r="A6" s="141"/>
      <c r="B6" s="382" t="s">
        <v>301</v>
      </c>
      <c r="C6" s="382"/>
    </row>
    <row r="7" spans="1:5" ht="16.8" x14ac:dyDescent="0.3">
      <c r="A7" s="141"/>
      <c r="B7" s="382" t="s">
        <v>329</v>
      </c>
      <c r="C7" s="382"/>
    </row>
    <row r="8" spans="1:5" ht="16.2" x14ac:dyDescent="0.35">
      <c r="A8" s="141"/>
      <c r="B8" s="380" t="s">
        <v>302</v>
      </c>
      <c r="C8" s="380"/>
    </row>
    <row r="9" spans="1:5" ht="14.4" thickBot="1" x14ac:dyDescent="0.3">
      <c r="A9" s="141"/>
      <c r="B9" s="92"/>
      <c r="C9" s="301"/>
    </row>
    <row r="10" spans="1:5" ht="14.4" thickTop="1" x14ac:dyDescent="0.25">
      <c r="A10" s="141"/>
      <c r="B10" s="96"/>
      <c r="C10" s="302"/>
    </row>
    <row r="11" spans="1:5" ht="15.6" x14ac:dyDescent="0.25">
      <c r="A11" s="141"/>
      <c r="B11" s="337" t="s">
        <v>340</v>
      </c>
      <c r="C11" s="350">
        <f>+C13-C27</f>
        <v>-1444.8999999999796</v>
      </c>
      <c r="E11" s="120"/>
    </row>
    <row r="12" spans="1:5" ht="15.6" x14ac:dyDescent="0.3">
      <c r="A12" s="141"/>
      <c r="B12" s="99"/>
      <c r="C12" s="303"/>
      <c r="E12" s="120"/>
    </row>
    <row r="13" spans="1:5" ht="15.6" x14ac:dyDescent="0.3">
      <c r="A13" s="141"/>
      <c r="B13" s="279" t="s">
        <v>303</v>
      </c>
      <c r="C13" s="304">
        <f>SUM(C14:C25)</f>
        <v>68201.600000000006</v>
      </c>
      <c r="E13" s="120"/>
    </row>
    <row r="14" spans="1:5" x14ac:dyDescent="0.25">
      <c r="A14" s="141"/>
      <c r="B14" s="280" t="s">
        <v>283</v>
      </c>
      <c r="C14" s="305">
        <v>1391.3</v>
      </c>
      <c r="E14" s="120"/>
    </row>
    <row r="15" spans="1:5" x14ac:dyDescent="0.25">
      <c r="A15" s="141"/>
      <c r="B15" s="280" t="s">
        <v>282</v>
      </c>
      <c r="C15" s="305">
        <v>107.9</v>
      </c>
      <c r="E15" s="120"/>
    </row>
    <row r="16" spans="1:5" x14ac:dyDescent="0.25">
      <c r="A16" s="141"/>
      <c r="B16" s="280" t="s">
        <v>291</v>
      </c>
      <c r="C16" s="305">
        <v>966</v>
      </c>
      <c r="E16" s="120"/>
    </row>
    <row r="17" spans="1:5" x14ac:dyDescent="0.25">
      <c r="A17" s="141"/>
      <c r="B17" s="280" t="s">
        <v>290</v>
      </c>
      <c r="C17" s="305">
        <v>356.6</v>
      </c>
      <c r="E17" s="120"/>
    </row>
    <row r="18" spans="1:5" x14ac:dyDescent="0.25">
      <c r="A18" s="141"/>
      <c r="B18" s="280" t="s">
        <v>292</v>
      </c>
      <c r="C18" s="305">
        <v>1877.1</v>
      </c>
      <c r="E18" s="120"/>
    </row>
    <row r="19" spans="1:5" x14ac:dyDescent="0.25">
      <c r="A19" s="141"/>
      <c r="B19" s="280" t="s">
        <v>289</v>
      </c>
      <c r="C19" s="305">
        <v>296.2</v>
      </c>
      <c r="E19" s="120"/>
    </row>
    <row r="20" spans="1:5" x14ac:dyDescent="0.25">
      <c r="A20" s="141"/>
      <c r="B20" s="280" t="s">
        <v>281</v>
      </c>
      <c r="C20" s="305">
        <v>2635</v>
      </c>
      <c r="E20" s="120"/>
    </row>
    <row r="21" spans="1:5" x14ac:dyDescent="0.25">
      <c r="A21" s="141"/>
      <c r="B21" s="280" t="s">
        <v>287</v>
      </c>
      <c r="C21" s="305">
        <v>11405.1</v>
      </c>
      <c r="E21" s="120"/>
    </row>
    <row r="22" spans="1:5" x14ac:dyDescent="0.25">
      <c r="A22" s="141"/>
      <c r="B22" s="280" t="s">
        <v>284</v>
      </c>
      <c r="C22" s="305">
        <v>16090.6</v>
      </c>
      <c r="E22" s="120"/>
    </row>
    <row r="23" spans="1:5" s="207" customFormat="1" x14ac:dyDescent="0.25">
      <c r="A23" s="141"/>
      <c r="B23" s="280" t="s">
        <v>286</v>
      </c>
      <c r="C23" s="305">
        <v>20501.7</v>
      </c>
      <c r="E23" s="120"/>
    </row>
    <row r="24" spans="1:5" s="207" customFormat="1" x14ac:dyDescent="0.25">
      <c r="A24" s="141"/>
      <c r="B24" s="280" t="s">
        <v>288</v>
      </c>
      <c r="C24" s="305">
        <v>10482.1</v>
      </c>
      <c r="E24" s="120"/>
    </row>
    <row r="25" spans="1:5" s="207" customFormat="1" x14ac:dyDescent="0.25">
      <c r="A25" s="141"/>
      <c r="B25" s="280" t="s">
        <v>285</v>
      </c>
      <c r="C25" s="305">
        <v>2092</v>
      </c>
      <c r="E25" s="120"/>
    </row>
    <row r="26" spans="1:5" s="207" customFormat="1" x14ac:dyDescent="0.25">
      <c r="A26" s="141"/>
      <c r="B26" s="281"/>
      <c r="C26" s="306"/>
      <c r="E26" s="120"/>
    </row>
    <row r="27" spans="1:5" s="207" customFormat="1" ht="15.6" x14ac:dyDescent="0.3">
      <c r="A27" s="141"/>
      <c r="B27" s="279" t="s">
        <v>304</v>
      </c>
      <c r="C27" s="304">
        <f>SUM(C28:C48)</f>
        <v>69646.499999999985</v>
      </c>
      <c r="E27" s="120"/>
    </row>
    <row r="28" spans="1:5" s="207" customFormat="1" x14ac:dyDescent="0.25">
      <c r="A28" s="141"/>
      <c r="B28" s="280" t="s">
        <v>254</v>
      </c>
      <c r="C28" s="305">
        <v>1802.4</v>
      </c>
      <c r="E28" s="120"/>
    </row>
    <row r="29" spans="1:5" s="207" customFormat="1" x14ac:dyDescent="0.25">
      <c r="A29" s="141"/>
      <c r="B29" s="280" t="s">
        <v>255</v>
      </c>
      <c r="C29" s="305">
        <v>3360.7</v>
      </c>
      <c r="E29" s="120"/>
    </row>
    <row r="30" spans="1:5" s="207" customFormat="1" x14ac:dyDescent="0.25">
      <c r="A30" s="141"/>
      <c r="B30" s="280" t="s">
        <v>256</v>
      </c>
      <c r="C30" s="305">
        <v>4411.6000000000004</v>
      </c>
      <c r="E30" s="120"/>
    </row>
    <row r="31" spans="1:5" s="207" customFormat="1" x14ac:dyDescent="0.25">
      <c r="A31" s="141"/>
      <c r="B31" s="280" t="s">
        <v>257</v>
      </c>
      <c r="C31" s="305">
        <v>1043.8</v>
      </c>
      <c r="E31" s="120"/>
    </row>
    <row r="32" spans="1:5" s="207" customFormat="1" x14ac:dyDescent="0.25">
      <c r="A32" s="141"/>
      <c r="B32" s="280" t="s">
        <v>258</v>
      </c>
      <c r="C32" s="305">
        <v>3133.5</v>
      </c>
      <c r="E32" s="120"/>
    </row>
    <row r="33" spans="1:5" s="207" customFormat="1" x14ac:dyDescent="0.25">
      <c r="A33" s="141"/>
      <c r="B33" s="280" t="s">
        <v>259</v>
      </c>
      <c r="C33" s="305">
        <v>4768.1000000000004</v>
      </c>
      <c r="E33" s="120"/>
    </row>
    <row r="34" spans="1:5" s="207" customFormat="1" x14ac:dyDescent="0.25">
      <c r="A34" s="141"/>
      <c r="B34" s="280" t="s">
        <v>260</v>
      </c>
      <c r="C34" s="305">
        <v>3906.1</v>
      </c>
      <c r="E34" s="120"/>
    </row>
    <row r="35" spans="1:5" s="207" customFormat="1" x14ac:dyDescent="0.25">
      <c r="A35" s="141"/>
      <c r="B35" s="280" t="s">
        <v>261</v>
      </c>
      <c r="C35" s="305">
        <v>1832.4</v>
      </c>
      <c r="E35" s="120"/>
    </row>
    <row r="36" spans="1:5" s="207" customFormat="1" x14ac:dyDescent="0.25">
      <c r="A36" s="141"/>
      <c r="B36" s="280" t="s">
        <v>262</v>
      </c>
      <c r="C36" s="305">
        <v>2883.9</v>
      </c>
      <c r="E36" s="120"/>
    </row>
    <row r="37" spans="1:5" s="207" customFormat="1" x14ac:dyDescent="0.25">
      <c r="A37" s="141"/>
      <c r="B37" s="280" t="s">
        <v>263</v>
      </c>
      <c r="C37" s="305">
        <v>6922.5</v>
      </c>
      <c r="E37" s="120"/>
    </row>
    <row r="38" spans="1:5" s="207" customFormat="1" x14ac:dyDescent="0.25">
      <c r="A38" s="141"/>
      <c r="B38" s="280" t="s">
        <v>264</v>
      </c>
      <c r="C38" s="305">
        <v>2931.7</v>
      </c>
      <c r="E38" s="120"/>
    </row>
    <row r="39" spans="1:5" s="207" customFormat="1" x14ac:dyDescent="0.25">
      <c r="A39" s="141"/>
      <c r="B39" s="280" t="s">
        <v>265</v>
      </c>
      <c r="C39" s="305">
        <v>1219.2</v>
      </c>
      <c r="E39" s="120"/>
    </row>
    <row r="40" spans="1:5" s="207" customFormat="1" x14ac:dyDescent="0.25">
      <c r="A40" s="141"/>
      <c r="B40" s="280" t="s">
        <v>266</v>
      </c>
      <c r="C40" s="305">
        <v>1528.8</v>
      </c>
      <c r="E40" s="120"/>
    </row>
    <row r="41" spans="1:5" s="207" customFormat="1" x14ac:dyDescent="0.25">
      <c r="A41" s="141"/>
      <c r="B41" s="280" t="s">
        <v>267</v>
      </c>
      <c r="C41" s="305">
        <v>1539.5</v>
      </c>
      <c r="E41" s="120"/>
    </row>
    <row r="42" spans="1:5" s="207" customFormat="1" x14ac:dyDescent="0.25">
      <c r="A42" s="141"/>
      <c r="B42" s="280" t="s">
        <v>268</v>
      </c>
      <c r="C42" s="305">
        <v>1233.5</v>
      </c>
      <c r="E42" s="120"/>
    </row>
    <row r="43" spans="1:5" s="207" customFormat="1" x14ac:dyDescent="0.25">
      <c r="A43" s="141"/>
      <c r="B43" s="280" t="s">
        <v>269</v>
      </c>
      <c r="C43" s="305">
        <v>941.1</v>
      </c>
      <c r="E43" s="120"/>
    </row>
    <row r="44" spans="1:5" s="207" customFormat="1" x14ac:dyDescent="0.25">
      <c r="A44" s="141"/>
      <c r="B44" s="280" t="s">
        <v>270</v>
      </c>
      <c r="C44" s="305">
        <v>456.1</v>
      </c>
      <c r="E44" s="120"/>
    </row>
    <row r="45" spans="1:5" s="207" customFormat="1" x14ac:dyDescent="0.25">
      <c r="A45" s="141"/>
      <c r="B45" s="280" t="s">
        <v>25</v>
      </c>
      <c r="C45" s="305">
        <v>7260</v>
      </c>
      <c r="E45" s="120"/>
    </row>
    <row r="46" spans="1:5" s="207" customFormat="1" x14ac:dyDescent="0.25">
      <c r="A46" s="141"/>
      <c r="B46" s="280" t="s">
        <v>21</v>
      </c>
      <c r="C46" s="305">
        <v>5877.5999999999995</v>
      </c>
      <c r="E46" s="120"/>
    </row>
    <row r="47" spans="1:5" s="207" customFormat="1" x14ac:dyDescent="0.25">
      <c r="A47" s="141"/>
      <c r="B47" s="280" t="s">
        <v>26</v>
      </c>
      <c r="C47" s="305">
        <v>7150.2</v>
      </c>
      <c r="E47" s="120"/>
    </row>
    <row r="48" spans="1:5" s="207" customFormat="1" x14ac:dyDescent="0.25">
      <c r="A48" s="141"/>
      <c r="B48" s="280" t="s">
        <v>22</v>
      </c>
      <c r="C48" s="305">
        <v>5443.8</v>
      </c>
      <c r="E48" s="120"/>
    </row>
    <row r="49" spans="1:5" s="207" customFormat="1" ht="14.4" thickBot="1" x14ac:dyDescent="0.3">
      <c r="A49" s="141"/>
      <c r="B49" s="282"/>
      <c r="C49" s="307"/>
      <c r="E49" s="120"/>
    </row>
    <row r="50" spans="1:5" s="207" customFormat="1" ht="14.4" thickTop="1" x14ac:dyDescent="0.25">
      <c r="A50" s="141"/>
      <c r="B50" s="96"/>
      <c r="C50" s="302"/>
      <c r="E50" s="120"/>
    </row>
    <row r="51" spans="1:5" s="207" customFormat="1" ht="31.2" x14ac:dyDescent="0.25">
      <c r="A51" s="141"/>
      <c r="B51" s="337" t="s">
        <v>339</v>
      </c>
      <c r="C51" s="350">
        <f>+C53-C62</f>
        <v>-986.29999999998836</v>
      </c>
      <c r="E51" s="120"/>
    </row>
    <row r="52" spans="1:5" s="207" customFormat="1" ht="15.6" x14ac:dyDescent="0.3">
      <c r="A52" s="141"/>
      <c r="B52" s="99"/>
      <c r="C52" s="303"/>
      <c r="E52" s="120"/>
    </row>
    <row r="53" spans="1:5" s="207" customFormat="1" ht="15.6" x14ac:dyDescent="0.3">
      <c r="A53" s="141"/>
      <c r="B53" s="279" t="s">
        <v>303</v>
      </c>
      <c r="C53" s="304">
        <f>SUM(C54:C60)</f>
        <v>42785.2</v>
      </c>
      <c r="E53" s="120"/>
    </row>
    <row r="54" spans="1:5" x14ac:dyDescent="0.25">
      <c r="A54" s="141"/>
      <c r="B54" s="280" t="s">
        <v>305</v>
      </c>
      <c r="C54" s="305">
        <v>770.30000000000007</v>
      </c>
      <c r="E54" s="120"/>
    </row>
    <row r="55" spans="1:5" s="207" customFormat="1" x14ac:dyDescent="0.25">
      <c r="A55" s="141"/>
      <c r="B55" s="280" t="s">
        <v>306</v>
      </c>
      <c r="C55" s="305">
        <v>25.700000000000003</v>
      </c>
      <c r="E55" s="120"/>
    </row>
    <row r="56" spans="1:5" s="207" customFormat="1" x14ac:dyDescent="0.25">
      <c r="A56" s="141"/>
      <c r="B56" s="280" t="s">
        <v>297</v>
      </c>
      <c r="C56" s="305">
        <v>2194.1999999999994</v>
      </c>
      <c r="E56" s="120"/>
    </row>
    <row r="57" spans="1:5" s="207" customFormat="1" x14ac:dyDescent="0.25">
      <c r="A57" s="141"/>
      <c r="B57" s="280" t="s">
        <v>295</v>
      </c>
      <c r="C57" s="305">
        <v>7215.3</v>
      </c>
      <c r="E57" s="120"/>
    </row>
    <row r="58" spans="1:5" s="207" customFormat="1" x14ac:dyDescent="0.25">
      <c r="A58" s="141"/>
      <c r="B58" s="280" t="s">
        <v>293</v>
      </c>
      <c r="C58" s="305">
        <v>12611.9</v>
      </c>
      <c r="E58" s="120"/>
    </row>
    <row r="59" spans="1:5" s="207" customFormat="1" x14ac:dyDescent="0.25">
      <c r="A59" s="141"/>
      <c r="B59" s="280" t="s">
        <v>294</v>
      </c>
      <c r="C59" s="305">
        <v>18469.699999999997</v>
      </c>
      <c r="E59" s="120"/>
    </row>
    <row r="60" spans="1:5" s="207" customFormat="1" x14ac:dyDescent="0.25">
      <c r="A60" s="141"/>
      <c r="B60" s="280" t="s">
        <v>296</v>
      </c>
      <c r="C60" s="305">
        <v>1498.1000000000001</v>
      </c>
      <c r="E60" s="120"/>
    </row>
    <row r="61" spans="1:5" s="207" customFormat="1" x14ac:dyDescent="0.25">
      <c r="A61" s="141"/>
      <c r="B61" s="281"/>
      <c r="C61" s="306"/>
      <c r="E61" s="120"/>
    </row>
    <row r="62" spans="1:5" s="207" customFormat="1" ht="15.6" x14ac:dyDescent="0.3">
      <c r="A62" s="141"/>
      <c r="B62" s="279" t="s">
        <v>304</v>
      </c>
      <c r="C62" s="304">
        <f>SUM(C63:C89)</f>
        <v>43771.499999999985</v>
      </c>
      <c r="E62" s="120"/>
    </row>
    <row r="63" spans="1:5" s="207" customFormat="1" x14ac:dyDescent="0.25">
      <c r="A63" s="141"/>
      <c r="B63" s="280" t="s">
        <v>271</v>
      </c>
      <c r="C63" s="305">
        <v>8.5</v>
      </c>
      <c r="E63" s="120"/>
    </row>
    <row r="64" spans="1:5" s="207" customFormat="1" x14ac:dyDescent="0.25">
      <c r="A64" s="141"/>
      <c r="B64" s="280" t="s">
        <v>307</v>
      </c>
      <c r="C64" s="305">
        <v>2249.9</v>
      </c>
      <c r="E64" s="120"/>
    </row>
    <row r="65" spans="1:5" s="207" customFormat="1" x14ac:dyDescent="0.25">
      <c r="A65" s="141"/>
      <c r="B65" s="280" t="s">
        <v>308</v>
      </c>
      <c r="C65" s="305">
        <v>70.599999999999994</v>
      </c>
      <c r="E65" s="120"/>
    </row>
    <row r="66" spans="1:5" s="207" customFormat="1" x14ac:dyDescent="0.25">
      <c r="A66" s="141"/>
      <c r="B66" s="280" t="s">
        <v>273</v>
      </c>
      <c r="C66" s="305">
        <v>665.80000000000007</v>
      </c>
      <c r="E66" s="120"/>
    </row>
    <row r="67" spans="1:5" s="207" customFormat="1" x14ac:dyDescent="0.25">
      <c r="A67" s="141"/>
      <c r="B67" s="280" t="s">
        <v>309</v>
      </c>
      <c r="C67" s="305">
        <v>1610.8999999999999</v>
      </c>
      <c r="E67" s="120"/>
    </row>
    <row r="68" spans="1:5" s="207" customFormat="1" x14ac:dyDescent="0.25">
      <c r="A68" s="141"/>
      <c r="B68" s="280" t="s">
        <v>80</v>
      </c>
      <c r="C68" s="305">
        <v>2897.8</v>
      </c>
      <c r="E68" s="120"/>
    </row>
    <row r="69" spans="1:5" s="207" customFormat="1" x14ac:dyDescent="0.25">
      <c r="A69" s="141"/>
      <c r="B69" s="280" t="s">
        <v>274</v>
      </c>
      <c r="C69" s="305">
        <v>4734</v>
      </c>
      <c r="E69" s="120"/>
    </row>
    <row r="70" spans="1:5" s="207" customFormat="1" x14ac:dyDescent="0.25">
      <c r="A70" s="141"/>
      <c r="B70" s="280" t="s">
        <v>275</v>
      </c>
      <c r="C70" s="305">
        <v>4751.2</v>
      </c>
      <c r="E70" s="120"/>
    </row>
    <row r="71" spans="1:5" s="207" customFormat="1" x14ac:dyDescent="0.25">
      <c r="A71" s="141"/>
      <c r="B71" s="280" t="s">
        <v>276</v>
      </c>
      <c r="C71" s="305">
        <v>4940.8999999999996</v>
      </c>
      <c r="E71" s="120"/>
    </row>
    <row r="72" spans="1:5" s="207" customFormat="1" x14ac:dyDescent="0.25">
      <c r="A72" s="141"/>
      <c r="B72" s="280" t="s">
        <v>310</v>
      </c>
      <c r="C72" s="305">
        <v>3149.3000000000006</v>
      </c>
      <c r="E72" s="120"/>
    </row>
    <row r="73" spans="1:5" s="207" customFormat="1" x14ac:dyDescent="0.25">
      <c r="A73" s="141"/>
      <c r="B73" s="280" t="s">
        <v>311</v>
      </c>
      <c r="C73" s="305">
        <v>7069.5</v>
      </c>
      <c r="E73" s="120"/>
    </row>
    <row r="74" spans="1:5" s="207" customFormat="1" x14ac:dyDescent="0.25">
      <c r="A74" s="141"/>
      <c r="B74" s="280" t="s">
        <v>21</v>
      </c>
      <c r="C74" s="305">
        <v>7642.4000000000005</v>
      </c>
      <c r="E74" s="120"/>
    </row>
    <row r="75" spans="1:5" s="207" customFormat="1" x14ac:dyDescent="0.25">
      <c r="A75" s="141"/>
      <c r="B75" s="280" t="s">
        <v>312</v>
      </c>
      <c r="C75" s="305">
        <v>297.7</v>
      </c>
      <c r="E75" s="120"/>
    </row>
    <row r="76" spans="1:5" s="207" customFormat="1" x14ac:dyDescent="0.25">
      <c r="A76" s="141"/>
      <c r="B76" s="280" t="s">
        <v>313</v>
      </c>
      <c r="C76" s="305">
        <v>145.69999999999999</v>
      </c>
      <c r="E76" s="120"/>
    </row>
    <row r="77" spans="1:5" x14ac:dyDescent="0.25">
      <c r="A77" s="141"/>
      <c r="B77" s="280" t="s">
        <v>314</v>
      </c>
      <c r="C77" s="305">
        <v>18.8</v>
      </c>
      <c r="E77" s="120"/>
    </row>
    <row r="78" spans="1:5" s="207" customFormat="1" x14ac:dyDescent="0.25">
      <c r="A78" s="141"/>
      <c r="B78" s="280" t="s">
        <v>315</v>
      </c>
      <c r="C78" s="305">
        <v>369.2</v>
      </c>
      <c r="E78" s="120"/>
    </row>
    <row r="79" spans="1:5" s="207" customFormat="1" x14ac:dyDescent="0.25">
      <c r="A79" s="141"/>
      <c r="B79" s="280" t="s">
        <v>316</v>
      </c>
      <c r="C79" s="305">
        <v>107.8</v>
      </c>
      <c r="E79" s="120"/>
    </row>
    <row r="80" spans="1:5" s="207" customFormat="1" x14ac:dyDescent="0.25">
      <c r="A80" s="141"/>
      <c r="B80" s="280" t="s">
        <v>317</v>
      </c>
      <c r="C80" s="305">
        <v>134.69999999999999</v>
      </c>
      <c r="E80" s="120"/>
    </row>
    <row r="81" spans="1:5" s="207" customFormat="1" x14ac:dyDescent="0.25">
      <c r="A81" s="141"/>
      <c r="B81" s="280" t="s">
        <v>318</v>
      </c>
      <c r="C81" s="305">
        <v>232</v>
      </c>
      <c r="E81" s="120"/>
    </row>
    <row r="82" spans="1:5" s="207" customFormat="1" x14ac:dyDescent="0.25">
      <c r="A82" s="141"/>
      <c r="B82" s="280" t="s">
        <v>319</v>
      </c>
      <c r="C82" s="305">
        <v>499.7</v>
      </c>
      <c r="E82" s="120"/>
    </row>
    <row r="83" spans="1:5" s="207" customFormat="1" x14ac:dyDescent="0.25">
      <c r="A83" s="141"/>
      <c r="B83" s="280" t="s">
        <v>320</v>
      </c>
      <c r="C83" s="305">
        <v>282.2</v>
      </c>
      <c r="E83" s="120"/>
    </row>
    <row r="84" spans="1:5" s="207" customFormat="1" x14ac:dyDescent="0.25">
      <c r="A84" s="141"/>
      <c r="B84" s="280" t="s">
        <v>321</v>
      </c>
      <c r="C84" s="305">
        <v>294.70000000000005</v>
      </c>
      <c r="E84" s="120"/>
    </row>
    <row r="85" spans="1:5" s="207" customFormat="1" x14ac:dyDescent="0.25">
      <c r="A85" s="141"/>
      <c r="B85" s="280" t="s">
        <v>322</v>
      </c>
      <c r="C85" s="305">
        <v>105</v>
      </c>
      <c r="E85" s="120"/>
    </row>
    <row r="86" spans="1:5" s="207" customFormat="1" x14ac:dyDescent="0.25">
      <c r="A86" s="141"/>
      <c r="B86" s="280" t="s">
        <v>323</v>
      </c>
      <c r="C86" s="305">
        <v>208.3</v>
      </c>
      <c r="E86" s="120"/>
    </row>
    <row r="87" spans="1:5" s="207" customFormat="1" x14ac:dyDescent="0.25">
      <c r="A87" s="141"/>
      <c r="B87" s="280" t="s">
        <v>324</v>
      </c>
      <c r="C87" s="305">
        <v>1.8</v>
      </c>
      <c r="E87" s="120"/>
    </row>
    <row r="88" spans="1:5" s="207" customFormat="1" x14ac:dyDescent="0.25">
      <c r="A88" s="141"/>
      <c r="B88" s="280" t="s">
        <v>325</v>
      </c>
      <c r="C88" s="305">
        <v>0.6</v>
      </c>
      <c r="E88" s="120"/>
    </row>
    <row r="89" spans="1:5" s="207" customFormat="1" x14ac:dyDescent="0.25">
      <c r="A89" s="141"/>
      <c r="B89" s="280" t="s">
        <v>22</v>
      </c>
      <c r="C89" s="305">
        <v>1282.5000000000002</v>
      </c>
      <c r="E89" s="120"/>
    </row>
    <row r="90" spans="1:5" s="207" customFormat="1" ht="14.4" thickBot="1" x14ac:dyDescent="0.3">
      <c r="A90" s="141"/>
      <c r="B90" s="282"/>
      <c r="C90" s="307"/>
      <c r="E90" s="120"/>
    </row>
    <row r="91" spans="1:5" s="207" customFormat="1" ht="6.6" customHeight="1" thickTop="1" x14ac:dyDescent="0.25">
      <c r="A91" s="141"/>
      <c r="B91" s="66"/>
      <c r="C91" s="130"/>
      <c r="E91" s="120"/>
    </row>
    <row r="92" spans="1:5" s="207" customFormat="1" x14ac:dyDescent="0.25">
      <c r="A92" s="141"/>
      <c r="B92" s="283" t="s">
        <v>326</v>
      </c>
      <c r="C92" s="130"/>
      <c r="E92" s="120"/>
    </row>
    <row r="93" spans="1:5" s="207" customFormat="1" x14ac:dyDescent="0.25">
      <c r="A93" s="141"/>
      <c r="C93" s="308"/>
      <c r="E93" s="120"/>
    </row>
    <row r="94" spans="1:5" s="207" customFormat="1" x14ac:dyDescent="0.25">
      <c r="A94" s="141"/>
      <c r="C94" s="308"/>
      <c r="E94" s="120"/>
    </row>
    <row r="95" spans="1:5" s="207" customFormat="1" x14ac:dyDescent="0.25">
      <c r="A95" s="141"/>
      <c r="C95" s="308"/>
      <c r="E95" s="120"/>
    </row>
    <row r="96" spans="1:5" s="207" customFormat="1" x14ac:dyDescent="0.25">
      <c r="A96" s="141"/>
      <c r="C96" s="308"/>
      <c r="E96" s="120"/>
    </row>
    <row r="97" spans="1:5" s="207" customFormat="1" x14ac:dyDescent="0.25">
      <c r="A97" s="141"/>
      <c r="C97" s="308"/>
      <c r="E97" s="120"/>
    </row>
    <row r="98" spans="1:5" s="207" customFormat="1" x14ac:dyDescent="0.25">
      <c r="A98" s="141"/>
      <c r="C98" s="308"/>
      <c r="E98" s="120"/>
    </row>
    <row r="99" spans="1:5" s="207" customFormat="1" x14ac:dyDescent="0.25">
      <c r="A99" s="141"/>
      <c r="C99" s="308"/>
      <c r="E99" s="120"/>
    </row>
    <row r="100" spans="1:5" s="207" customFormat="1" x14ac:dyDescent="0.25">
      <c r="A100" s="141"/>
      <c r="C100" s="308"/>
      <c r="E100" s="120"/>
    </row>
    <row r="101" spans="1:5" s="207" customFormat="1" x14ac:dyDescent="0.25">
      <c r="A101" s="141"/>
      <c r="C101" s="308"/>
      <c r="E101" s="120"/>
    </row>
    <row r="102" spans="1:5" s="207" customFormat="1" x14ac:dyDescent="0.25">
      <c r="A102" s="141"/>
      <c r="C102" s="308"/>
      <c r="E102" s="120"/>
    </row>
    <row r="103" spans="1:5" x14ac:dyDescent="0.25">
      <c r="A103" s="141"/>
      <c r="E103" s="120"/>
    </row>
    <row r="104" spans="1:5" x14ac:dyDescent="0.25">
      <c r="A104" s="141"/>
      <c r="E104" s="120"/>
    </row>
    <row r="105" spans="1:5" x14ac:dyDescent="0.25">
      <c r="A105" s="141"/>
      <c r="E105" s="120"/>
    </row>
    <row r="106" spans="1:5" x14ac:dyDescent="0.25">
      <c r="A106" s="141"/>
      <c r="E106" s="120"/>
    </row>
    <row r="107" spans="1:5" x14ac:dyDescent="0.25">
      <c r="A107" s="141"/>
      <c r="E107" s="120"/>
    </row>
    <row r="108" spans="1:5" x14ac:dyDescent="0.25">
      <c r="A108" s="141"/>
      <c r="E108" s="120"/>
    </row>
    <row r="109" spans="1:5" x14ac:dyDescent="0.25">
      <c r="A109" s="141"/>
      <c r="E109" s="120"/>
    </row>
    <row r="110" spans="1:5" x14ac:dyDescent="0.25">
      <c r="A110" s="141"/>
      <c r="E110" s="120"/>
    </row>
    <row r="111" spans="1:5" x14ac:dyDescent="0.25">
      <c r="A111" s="141"/>
      <c r="E111" s="120"/>
    </row>
    <row r="112" spans="1:5" x14ac:dyDescent="0.25">
      <c r="A112" s="141"/>
      <c r="E112" s="120"/>
    </row>
    <row r="113" spans="1:5" s="207" customFormat="1" x14ac:dyDescent="0.25">
      <c r="A113" s="141"/>
      <c r="C113" s="308"/>
      <c r="E113" s="120"/>
    </row>
    <row r="114" spans="1:5" s="207" customFormat="1" x14ac:dyDescent="0.25">
      <c r="A114" s="141"/>
      <c r="C114" s="308"/>
      <c r="E114" s="120"/>
    </row>
    <row r="115" spans="1:5" s="207" customFormat="1" x14ac:dyDescent="0.25">
      <c r="A115" s="141"/>
      <c r="C115" s="308"/>
      <c r="E115" s="120"/>
    </row>
    <row r="116" spans="1:5" s="207" customFormat="1" x14ac:dyDescent="0.25">
      <c r="A116" s="141"/>
      <c r="C116" s="308"/>
      <c r="E116" s="120"/>
    </row>
    <row r="117" spans="1:5" s="207" customFormat="1" x14ac:dyDescent="0.25">
      <c r="A117" s="141"/>
      <c r="C117" s="308"/>
      <c r="E117" s="120"/>
    </row>
    <row r="118" spans="1:5" s="207" customFormat="1" x14ac:dyDescent="0.25">
      <c r="A118" s="141"/>
      <c r="C118" s="308"/>
      <c r="E118" s="120"/>
    </row>
    <row r="119" spans="1:5" s="207" customFormat="1" x14ac:dyDescent="0.25">
      <c r="A119" s="141"/>
      <c r="C119" s="308"/>
      <c r="E119" s="120"/>
    </row>
    <row r="120" spans="1:5" s="207" customFormat="1" x14ac:dyDescent="0.25">
      <c r="A120" s="141"/>
      <c r="C120" s="308"/>
      <c r="E120" s="120"/>
    </row>
    <row r="121" spans="1:5" s="207" customFormat="1" x14ac:dyDescent="0.25">
      <c r="A121" s="141"/>
      <c r="C121" s="308"/>
      <c r="E121" s="120"/>
    </row>
    <row r="122" spans="1:5" s="207" customFormat="1" x14ac:dyDescent="0.25">
      <c r="A122" s="141"/>
      <c r="C122" s="308"/>
      <c r="E122" s="120"/>
    </row>
    <row r="123" spans="1:5" s="207" customFormat="1" ht="13.2" x14ac:dyDescent="0.25">
      <c r="A123" s="141"/>
      <c r="C123" s="308"/>
    </row>
    <row r="124" spans="1:5" s="207" customFormat="1" ht="13.2" x14ac:dyDescent="0.25">
      <c r="A124" s="141"/>
      <c r="C124" s="308"/>
    </row>
    <row r="125" spans="1:5" s="207" customFormat="1" ht="13.2" x14ac:dyDescent="0.25">
      <c r="A125" s="141"/>
      <c r="C125" s="308"/>
    </row>
    <row r="126" spans="1:5" s="207" customFormat="1" ht="13.2" x14ac:dyDescent="0.25">
      <c r="A126" s="141"/>
      <c r="C126" s="308"/>
    </row>
    <row r="127" spans="1:5" x14ac:dyDescent="0.25">
      <c r="A127" s="141"/>
    </row>
    <row r="128" spans="1:5" x14ac:dyDescent="0.25">
      <c r="A128" s="141"/>
    </row>
    <row r="129" spans="1:3" x14ac:dyDescent="0.25">
      <c r="A129" s="141"/>
    </row>
    <row r="130" spans="1:3" x14ac:dyDescent="0.25">
      <c r="A130" s="141"/>
    </row>
    <row r="131" spans="1:3" x14ac:dyDescent="0.25">
      <c r="A131" s="141"/>
    </row>
    <row r="132" spans="1:3" x14ac:dyDescent="0.25">
      <c r="A132" s="141"/>
    </row>
    <row r="133" spans="1:3" x14ac:dyDescent="0.25">
      <c r="A133" s="141"/>
    </row>
    <row r="134" spans="1:3" s="207" customFormat="1" ht="13.2" x14ac:dyDescent="0.25">
      <c r="A134" s="141"/>
      <c r="C134" s="308"/>
    </row>
    <row r="135" spans="1:3" s="207" customFormat="1" ht="13.2" x14ac:dyDescent="0.25">
      <c r="A135" s="141"/>
      <c r="C135" s="308"/>
    </row>
    <row r="136" spans="1:3" s="207" customFormat="1" ht="13.2" x14ac:dyDescent="0.25">
      <c r="A136" s="141"/>
      <c r="C136" s="308"/>
    </row>
    <row r="137" spans="1:3" s="207" customFormat="1" ht="13.2" x14ac:dyDescent="0.25">
      <c r="A137" s="141"/>
      <c r="C137" s="308"/>
    </row>
    <row r="138" spans="1:3" s="207" customFormat="1" ht="13.2" x14ac:dyDescent="0.25">
      <c r="A138" s="141"/>
      <c r="C138" s="308"/>
    </row>
    <row r="139" spans="1:3" s="207" customFormat="1" ht="13.2" x14ac:dyDescent="0.25">
      <c r="A139" s="141"/>
      <c r="C139" s="308"/>
    </row>
    <row r="140" spans="1:3" s="207" customFormat="1" ht="13.2" x14ac:dyDescent="0.25">
      <c r="A140" s="141"/>
      <c r="C140" s="308"/>
    </row>
    <row r="141" spans="1:3" s="207" customFormat="1" ht="13.2" x14ac:dyDescent="0.25">
      <c r="A141" s="141"/>
      <c r="C141" s="308"/>
    </row>
    <row r="142" spans="1:3" s="207" customFormat="1" ht="13.2" x14ac:dyDescent="0.25">
      <c r="A142" s="141"/>
      <c r="C142" s="308"/>
    </row>
    <row r="143" spans="1:3" s="207" customFormat="1" ht="13.2" x14ac:dyDescent="0.25">
      <c r="A143" s="141"/>
      <c r="C143" s="308"/>
    </row>
    <row r="144" spans="1:3" s="207" customFormat="1" ht="13.2" x14ac:dyDescent="0.25">
      <c r="A144" s="141"/>
      <c r="C144" s="308"/>
    </row>
    <row r="145" spans="1:3" s="207" customFormat="1" ht="13.2" x14ac:dyDescent="0.25">
      <c r="A145" s="141"/>
      <c r="C145" s="308"/>
    </row>
    <row r="146" spans="1:3" s="207" customFormat="1" ht="13.2" x14ac:dyDescent="0.25">
      <c r="A146" s="141"/>
      <c r="C146" s="308"/>
    </row>
    <row r="147" spans="1:3" s="207" customFormat="1" ht="13.2" x14ac:dyDescent="0.25">
      <c r="A147" s="141"/>
      <c r="C147" s="308"/>
    </row>
    <row r="148" spans="1:3" s="207" customFormat="1" ht="13.2" x14ac:dyDescent="0.25">
      <c r="A148" s="141"/>
      <c r="C148" s="308"/>
    </row>
    <row r="149" spans="1:3" s="207" customFormat="1" ht="13.2" x14ac:dyDescent="0.25">
      <c r="A149" s="141"/>
      <c r="C149" s="308"/>
    </row>
    <row r="150" spans="1:3" s="207" customFormat="1" ht="13.2" x14ac:dyDescent="0.25">
      <c r="A150" s="141"/>
      <c r="C150" s="308"/>
    </row>
    <row r="151" spans="1:3" s="207" customFormat="1" ht="13.2" x14ac:dyDescent="0.25">
      <c r="A151" s="141"/>
      <c r="C151" s="308"/>
    </row>
    <row r="152" spans="1:3" s="207" customFormat="1" ht="13.2" x14ac:dyDescent="0.25">
      <c r="A152" s="141"/>
      <c r="C152" s="308"/>
    </row>
    <row r="153" spans="1:3" s="207" customFormat="1" ht="13.2" x14ac:dyDescent="0.25">
      <c r="A153" s="141"/>
      <c r="C153" s="308"/>
    </row>
    <row r="154" spans="1:3" s="207" customFormat="1" ht="13.2" x14ac:dyDescent="0.25">
      <c r="A154" s="141"/>
      <c r="C154" s="308"/>
    </row>
    <row r="155" spans="1:3" s="207" customFormat="1" ht="13.2" x14ac:dyDescent="0.25">
      <c r="A155" s="141"/>
      <c r="C155" s="308"/>
    </row>
    <row r="156" spans="1:3" s="207" customFormat="1" ht="13.2" x14ac:dyDescent="0.25">
      <c r="A156" s="141"/>
      <c r="C156" s="308"/>
    </row>
    <row r="157" spans="1:3" s="207" customFormat="1" ht="13.2" x14ac:dyDescent="0.25">
      <c r="A157" s="141"/>
      <c r="C157" s="308"/>
    </row>
    <row r="158" spans="1:3" s="207" customFormat="1" ht="13.2" x14ac:dyDescent="0.25">
      <c r="A158" s="141"/>
      <c r="C158" s="308"/>
    </row>
    <row r="159" spans="1:3" s="207" customFormat="1" ht="13.2" x14ac:dyDescent="0.25">
      <c r="A159" s="141"/>
      <c r="C159" s="308"/>
    </row>
    <row r="160" spans="1:3" s="207" customFormat="1" ht="13.2" x14ac:dyDescent="0.25">
      <c r="A160" s="141"/>
      <c r="C160" s="308"/>
    </row>
    <row r="161" spans="1:3" s="207" customFormat="1" ht="13.2" x14ac:dyDescent="0.25">
      <c r="A161" s="141"/>
      <c r="C161" s="308"/>
    </row>
    <row r="162" spans="1:3" s="207" customFormat="1" ht="13.2" x14ac:dyDescent="0.25">
      <c r="A162" s="141"/>
      <c r="C162" s="308"/>
    </row>
    <row r="163" spans="1:3" s="207" customFormat="1" ht="13.2" x14ac:dyDescent="0.25">
      <c r="A163" s="141"/>
      <c r="C163" s="308"/>
    </row>
    <row r="164" spans="1:3" s="207" customFormat="1" ht="13.2" x14ac:dyDescent="0.25">
      <c r="A164" s="141"/>
      <c r="C164" s="308"/>
    </row>
    <row r="165" spans="1:3" s="207" customFormat="1" ht="13.2" x14ac:dyDescent="0.25">
      <c r="A165" s="141"/>
      <c r="C165" s="308"/>
    </row>
    <row r="166" spans="1:3" s="207" customFormat="1" ht="13.2" x14ac:dyDescent="0.25">
      <c r="A166" s="141"/>
      <c r="C166" s="308"/>
    </row>
    <row r="167" spans="1:3" s="207" customFormat="1" ht="13.2" x14ac:dyDescent="0.25">
      <c r="A167" s="141"/>
      <c r="C167" s="308"/>
    </row>
    <row r="168" spans="1:3" s="207" customFormat="1" ht="13.2" x14ac:dyDescent="0.25">
      <c r="A168" s="141"/>
      <c r="C168" s="308"/>
    </row>
    <row r="169" spans="1:3" s="207" customFormat="1" ht="13.2" x14ac:dyDescent="0.25">
      <c r="A169" s="141"/>
      <c r="C169" s="308"/>
    </row>
    <row r="170" spans="1:3" s="207" customFormat="1" ht="13.2" x14ac:dyDescent="0.25">
      <c r="A170" s="141"/>
      <c r="C170" s="308"/>
    </row>
    <row r="171" spans="1:3" s="207" customFormat="1" ht="13.2" x14ac:dyDescent="0.25">
      <c r="A171" s="141"/>
      <c r="C171" s="308"/>
    </row>
    <row r="172" spans="1:3" s="207" customFormat="1" ht="13.2" x14ac:dyDescent="0.25">
      <c r="A172" s="141"/>
      <c r="C172" s="308"/>
    </row>
    <row r="173" spans="1:3" s="207" customFormat="1" ht="13.2" x14ac:dyDescent="0.25">
      <c r="A173" s="141"/>
      <c r="C173" s="308"/>
    </row>
    <row r="174" spans="1:3" s="207" customFormat="1" ht="13.2" x14ac:dyDescent="0.25">
      <c r="A174" s="141"/>
      <c r="C174" s="308"/>
    </row>
    <row r="175" spans="1:3" s="207" customFormat="1" ht="13.2" x14ac:dyDescent="0.25">
      <c r="A175" s="141"/>
      <c r="C175" s="308"/>
    </row>
    <row r="176" spans="1:3" s="207" customFormat="1" ht="13.2" x14ac:dyDescent="0.25">
      <c r="A176" s="141"/>
      <c r="C176" s="308"/>
    </row>
    <row r="177" spans="1:3" x14ac:dyDescent="0.25">
      <c r="A177" s="141"/>
    </row>
    <row r="178" spans="1:3" s="207" customFormat="1" ht="13.2" x14ac:dyDescent="0.25">
      <c r="A178" s="141"/>
      <c r="C178" s="308"/>
    </row>
    <row r="179" spans="1:3" s="207" customFormat="1" ht="13.2" x14ac:dyDescent="0.25">
      <c r="A179" s="141"/>
      <c r="C179" s="308"/>
    </row>
    <row r="180" spans="1:3" s="207" customFormat="1" ht="13.2" x14ac:dyDescent="0.25">
      <c r="A180" s="141"/>
      <c r="C180" s="308"/>
    </row>
    <row r="181" spans="1:3" s="207" customFormat="1" ht="13.2" x14ac:dyDescent="0.25">
      <c r="A181" s="141"/>
      <c r="C181" s="308"/>
    </row>
    <row r="182" spans="1:3" s="207" customFormat="1" ht="13.2" x14ac:dyDescent="0.25">
      <c r="A182" s="141"/>
      <c r="C182" s="308"/>
    </row>
    <row r="183" spans="1:3" s="207" customFormat="1" ht="13.2" x14ac:dyDescent="0.25">
      <c r="A183" s="141"/>
      <c r="C183" s="308"/>
    </row>
    <row r="184" spans="1:3" s="207" customFormat="1" ht="13.2" x14ac:dyDescent="0.25">
      <c r="A184" s="141"/>
      <c r="C184" s="308"/>
    </row>
    <row r="185" spans="1:3" x14ac:dyDescent="0.25">
      <c r="A185" s="141"/>
    </row>
    <row r="186" spans="1:3" x14ac:dyDescent="0.25">
      <c r="A186" s="141"/>
    </row>
    <row r="187" spans="1:3" x14ac:dyDescent="0.25">
      <c r="A187" s="141"/>
    </row>
    <row r="188" spans="1:3" x14ac:dyDescent="0.25">
      <c r="A188" s="141"/>
    </row>
    <row r="189" spans="1:3" x14ac:dyDescent="0.25">
      <c r="A189" s="141"/>
    </row>
    <row r="190" spans="1:3" x14ac:dyDescent="0.25">
      <c r="A190" s="141"/>
    </row>
    <row r="191" spans="1:3" x14ac:dyDescent="0.25">
      <c r="A191" s="141"/>
    </row>
    <row r="192" spans="1:3" s="207" customFormat="1" ht="13.2" x14ac:dyDescent="0.25">
      <c r="A192" s="141"/>
      <c r="C192" s="308"/>
    </row>
    <row r="193" spans="1:3" s="207" customFormat="1" ht="13.2" x14ac:dyDescent="0.25">
      <c r="A193" s="141"/>
      <c r="C193" s="308"/>
    </row>
    <row r="194" spans="1:3" s="207" customFormat="1" ht="13.2" x14ac:dyDescent="0.25">
      <c r="A194" s="141"/>
      <c r="C194" s="308"/>
    </row>
    <row r="195" spans="1:3" x14ac:dyDescent="0.25">
      <c r="A195" s="141"/>
    </row>
    <row r="196" spans="1:3" x14ac:dyDescent="0.25">
      <c r="A196" s="141"/>
    </row>
    <row r="197" spans="1:3" x14ac:dyDescent="0.25">
      <c r="A197" s="141"/>
    </row>
    <row r="198" spans="1:3" x14ac:dyDescent="0.25">
      <c r="A198" s="141"/>
    </row>
    <row r="199" spans="1:3" x14ac:dyDescent="0.25">
      <c r="A199" s="141"/>
    </row>
    <row r="200" spans="1:3" x14ac:dyDescent="0.25">
      <c r="A200" s="141"/>
    </row>
    <row r="201" spans="1:3" x14ac:dyDescent="0.25">
      <c r="A201" s="141"/>
    </row>
    <row r="202" spans="1:3" x14ac:dyDescent="0.25">
      <c r="A202" s="141"/>
    </row>
    <row r="203" spans="1:3" s="207" customFormat="1" ht="13.2" x14ac:dyDescent="0.25">
      <c r="A203" s="141"/>
      <c r="C203" s="308"/>
    </row>
    <row r="204" spans="1:3" s="207" customFormat="1" ht="13.2" x14ac:dyDescent="0.25">
      <c r="A204" s="141"/>
      <c r="C204" s="308"/>
    </row>
    <row r="205" spans="1:3" s="207" customFormat="1" ht="13.2" x14ac:dyDescent="0.25">
      <c r="A205" s="141"/>
      <c r="C205" s="308"/>
    </row>
    <row r="206" spans="1:3" x14ac:dyDescent="0.25">
      <c r="A206" s="141"/>
    </row>
    <row r="207" spans="1:3" x14ac:dyDescent="0.25">
      <c r="A207" s="141"/>
    </row>
    <row r="208" spans="1:3" x14ac:dyDescent="0.25">
      <c r="A208" s="141"/>
    </row>
    <row r="209" spans="1:3" x14ac:dyDescent="0.25">
      <c r="A209" s="141"/>
    </row>
    <row r="210" spans="1:3" x14ac:dyDescent="0.25">
      <c r="A210" s="141"/>
    </row>
    <row r="211" spans="1:3" x14ac:dyDescent="0.25">
      <c r="A211" s="141"/>
    </row>
    <row r="212" spans="1:3" s="207" customFormat="1" ht="13.2" x14ac:dyDescent="0.25">
      <c r="A212" s="141"/>
      <c r="C212" s="308"/>
    </row>
    <row r="213" spans="1:3" x14ac:dyDescent="0.25">
      <c r="A213" s="141"/>
    </row>
    <row r="214" spans="1:3" x14ac:dyDescent="0.25">
      <c r="A214" s="141"/>
    </row>
    <row r="215" spans="1:3" x14ac:dyDescent="0.25">
      <c r="A215" s="141"/>
    </row>
    <row r="216" spans="1:3" x14ac:dyDescent="0.25">
      <c r="A216" s="141"/>
    </row>
    <row r="217" spans="1:3" s="207" customFormat="1" ht="13.2" x14ac:dyDescent="0.25">
      <c r="A217" s="141"/>
      <c r="C217" s="308"/>
    </row>
    <row r="218" spans="1:3" s="207" customFormat="1" ht="13.2" x14ac:dyDescent="0.25">
      <c r="A218" s="141"/>
      <c r="C218" s="308"/>
    </row>
    <row r="219" spans="1:3" s="207" customFormat="1" ht="13.2" x14ac:dyDescent="0.25">
      <c r="A219" s="141"/>
      <c r="C219" s="308"/>
    </row>
    <row r="220" spans="1:3" s="207" customFormat="1" ht="13.2" x14ac:dyDescent="0.25">
      <c r="A220" s="141"/>
      <c r="C220" s="308"/>
    </row>
    <row r="221" spans="1:3" x14ac:dyDescent="0.25">
      <c r="A221" s="141"/>
    </row>
    <row r="222" spans="1:3" x14ac:dyDescent="0.25">
      <c r="A222" s="141"/>
    </row>
    <row r="223" spans="1:3" s="207" customFormat="1" ht="13.2" x14ac:dyDescent="0.25">
      <c r="A223" s="141"/>
      <c r="C223" s="308"/>
    </row>
    <row r="224" spans="1:3" s="207" customFormat="1" ht="13.2" x14ac:dyDescent="0.25">
      <c r="A224" s="141"/>
      <c r="C224" s="308"/>
    </row>
    <row r="225" spans="1:3" s="207" customFormat="1" ht="13.2" x14ac:dyDescent="0.25">
      <c r="A225" s="141"/>
      <c r="C225" s="308"/>
    </row>
    <row r="226" spans="1:3" x14ac:dyDescent="0.25">
      <c r="A226" s="141"/>
    </row>
    <row r="227" spans="1:3" x14ac:dyDescent="0.25">
      <c r="A227" s="141"/>
    </row>
    <row r="228" spans="1:3" x14ac:dyDescent="0.25">
      <c r="A228" s="141"/>
    </row>
    <row r="229" spans="1:3" x14ac:dyDescent="0.25">
      <c r="A229" s="141"/>
    </row>
    <row r="230" spans="1:3" x14ac:dyDescent="0.25">
      <c r="A230" s="141"/>
    </row>
    <row r="231" spans="1:3" x14ac:dyDescent="0.25">
      <c r="A231" s="141"/>
    </row>
    <row r="232" spans="1:3" x14ac:dyDescent="0.25">
      <c r="A232" s="141"/>
    </row>
    <row r="233" spans="1:3" x14ac:dyDescent="0.25">
      <c r="A233" s="141"/>
    </row>
    <row r="234" spans="1:3" x14ac:dyDescent="0.25">
      <c r="A234" s="141"/>
    </row>
    <row r="235" spans="1:3" x14ac:dyDescent="0.25">
      <c r="A235" s="141"/>
    </row>
    <row r="236" spans="1:3" x14ac:dyDescent="0.25">
      <c r="A236" s="141"/>
    </row>
    <row r="237" spans="1:3" x14ac:dyDescent="0.25">
      <c r="A237" s="141"/>
    </row>
    <row r="238" spans="1:3" x14ac:dyDescent="0.25">
      <c r="A238" s="141"/>
    </row>
    <row r="239" spans="1:3" x14ac:dyDescent="0.25">
      <c r="A239" s="141"/>
    </row>
    <row r="240" spans="1:3" x14ac:dyDescent="0.25">
      <c r="A240" s="141"/>
    </row>
    <row r="241" spans="1:1" x14ac:dyDescent="0.25">
      <c r="A241" s="141"/>
    </row>
    <row r="242" spans="1:1" x14ac:dyDescent="0.25">
      <c r="A242" s="141"/>
    </row>
    <row r="243" spans="1:1" x14ac:dyDescent="0.25">
      <c r="A243" s="141"/>
    </row>
    <row r="244" spans="1:1" x14ac:dyDescent="0.25">
      <c r="A244" s="141"/>
    </row>
    <row r="245" spans="1:1" x14ac:dyDescent="0.25">
      <c r="A245" s="141"/>
    </row>
    <row r="246" spans="1:1" x14ac:dyDescent="0.25">
      <c r="A246" s="141"/>
    </row>
    <row r="247" spans="1:1" x14ac:dyDescent="0.25">
      <c r="A247" s="141"/>
    </row>
    <row r="248" spans="1:1" x14ac:dyDescent="0.25">
      <c r="A248" s="141"/>
    </row>
    <row r="249" spans="1:1" x14ac:dyDescent="0.25">
      <c r="A249" s="141"/>
    </row>
    <row r="250" spans="1:1" x14ac:dyDescent="0.25">
      <c r="A250" s="141"/>
    </row>
    <row r="251" spans="1:1" x14ac:dyDescent="0.25">
      <c r="A251" s="141"/>
    </row>
    <row r="252" spans="1:1" x14ac:dyDescent="0.25">
      <c r="A252" s="141"/>
    </row>
    <row r="253" spans="1:1" x14ac:dyDescent="0.25">
      <c r="A253" s="141"/>
    </row>
    <row r="254" spans="1:1" x14ac:dyDescent="0.25">
      <c r="A254" s="141"/>
    </row>
    <row r="255" spans="1:1" x14ac:dyDescent="0.25">
      <c r="A255" s="141"/>
    </row>
    <row r="256" spans="1:1" x14ac:dyDescent="0.25">
      <c r="A256" s="141"/>
    </row>
    <row r="257" spans="1:1" x14ac:dyDescent="0.25">
      <c r="A257" s="141"/>
    </row>
    <row r="258" spans="1:1" x14ac:dyDescent="0.25">
      <c r="A258" s="141"/>
    </row>
    <row r="259" spans="1:1" x14ac:dyDescent="0.25">
      <c r="A259" s="141"/>
    </row>
  </sheetData>
  <mergeCells count="3">
    <mergeCell ref="B6:C6"/>
    <mergeCell ref="B7:C7"/>
    <mergeCell ref="B8:C8"/>
  </mergeCells>
  <hyperlinks>
    <hyperlink ref="A1" location="Indice!A1" display="A.1"/>
  </hyperlinks>
  <pageMargins left="0.7" right="0.7" top="0.75" bottom="0.75" header="0.3" footer="0.3"/>
  <pageSetup orientation="portrait" horizontalDpi="90" verticalDpi="9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AG5"/>
  <sheetViews>
    <sheetView showGridLines="0" zoomScale="66" zoomScaleNormal="66" workbookViewId="0">
      <selection activeCell="B2" sqref="B2:D2"/>
    </sheetView>
  </sheetViews>
  <sheetFormatPr baseColWidth="10" defaultRowHeight="14.4" x14ac:dyDescent="0.3"/>
  <sheetData>
    <row r="1" spans="1:33" s="2" customFormat="1" ht="13.8" x14ac:dyDescent="0.25">
      <c r="A1" s="244" t="s">
        <v>116</v>
      </c>
      <c r="B1" s="245"/>
      <c r="C1" s="272"/>
      <c r="D1" s="272"/>
      <c r="E1" s="272"/>
      <c r="F1" s="272"/>
      <c r="G1" s="272"/>
      <c r="H1" s="272"/>
      <c r="I1" s="272"/>
      <c r="J1" s="272"/>
      <c r="K1" s="272"/>
      <c r="L1" s="272"/>
      <c r="M1" s="272"/>
      <c r="N1" s="272"/>
      <c r="O1" s="272"/>
      <c r="P1" s="272"/>
      <c r="Q1" s="272"/>
      <c r="R1" s="272"/>
      <c r="S1" s="272"/>
      <c r="T1" s="272"/>
      <c r="U1" s="272"/>
      <c r="V1" s="272"/>
      <c r="W1" s="272"/>
      <c r="X1" s="272"/>
      <c r="Y1" s="272"/>
      <c r="Z1" s="272"/>
      <c r="AA1" s="272"/>
      <c r="AB1" s="272"/>
      <c r="AC1" s="272"/>
      <c r="AD1" s="272"/>
      <c r="AE1" s="272"/>
      <c r="AF1" s="272"/>
      <c r="AG1" s="272"/>
    </row>
    <row r="2" spans="1:33" s="2" customFormat="1" ht="13.8" x14ac:dyDescent="0.25">
      <c r="A2" s="1"/>
      <c r="B2" s="388" t="s">
        <v>196</v>
      </c>
      <c r="C2" s="388"/>
      <c r="D2" s="388"/>
      <c r="E2" s="3"/>
      <c r="F2" s="3"/>
      <c r="G2" s="3"/>
      <c r="H2" s="3"/>
      <c r="I2" s="3"/>
      <c r="J2" s="3"/>
      <c r="K2" s="3"/>
      <c r="L2" s="3"/>
      <c r="M2" s="3"/>
      <c r="N2" s="3"/>
      <c r="O2" s="3"/>
      <c r="P2" s="3"/>
      <c r="Q2" s="3"/>
      <c r="R2" s="3"/>
      <c r="S2" s="3"/>
      <c r="T2" s="3"/>
      <c r="U2" s="3"/>
      <c r="V2" s="3"/>
      <c r="W2" s="3"/>
      <c r="X2" s="3"/>
      <c r="Y2" s="3"/>
      <c r="Z2" s="3"/>
      <c r="AA2" s="3"/>
      <c r="AB2" s="3"/>
      <c r="AC2" s="3"/>
      <c r="AD2" s="3"/>
      <c r="AE2" s="3"/>
      <c r="AF2" s="3"/>
      <c r="AG2" s="3"/>
    </row>
    <row r="3" spans="1:33" s="2" customFormat="1" ht="16.8" x14ac:dyDescent="0.3">
      <c r="A3" s="5"/>
      <c r="B3" s="388" t="s">
        <v>0</v>
      </c>
      <c r="C3" s="388"/>
      <c r="D3" s="388"/>
      <c r="E3" s="127"/>
      <c r="F3" s="379" t="s">
        <v>206</v>
      </c>
      <c r="G3" s="379"/>
      <c r="H3" s="379"/>
      <c r="I3" s="379"/>
      <c r="J3" s="379"/>
      <c r="K3" s="379"/>
      <c r="L3" s="379"/>
      <c r="M3" s="379"/>
      <c r="N3" s="379"/>
      <c r="O3" s="379"/>
      <c r="P3" s="379"/>
      <c r="Q3" s="379"/>
      <c r="R3" s="127"/>
      <c r="S3" s="127"/>
      <c r="T3" s="127"/>
      <c r="U3" s="127"/>
      <c r="V3" s="127"/>
      <c r="W3" s="127"/>
      <c r="X3" s="127"/>
      <c r="Y3" s="127"/>
      <c r="Z3" s="127"/>
      <c r="AA3" s="127"/>
      <c r="AB3" s="127"/>
      <c r="AC3" s="127"/>
      <c r="AD3" s="127"/>
      <c r="AE3" s="127"/>
      <c r="AF3" s="127"/>
      <c r="AG3" s="3"/>
    </row>
    <row r="4" spans="1:33" s="2" customFormat="1" ht="13.8" x14ac:dyDescent="0.25">
      <c r="A4" s="6"/>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row>
    <row r="5" spans="1:33" s="2" customFormat="1" ht="16.8" x14ac:dyDescent="0.3">
      <c r="A5" s="6"/>
      <c r="N5" s="248"/>
      <c r="O5" s="248"/>
      <c r="P5" s="248"/>
      <c r="Q5" s="248"/>
      <c r="R5" s="248"/>
      <c r="S5" s="248"/>
      <c r="T5" s="286"/>
      <c r="U5" s="286"/>
      <c r="V5" s="286"/>
      <c r="W5" s="286"/>
      <c r="X5" s="286"/>
      <c r="Y5" s="286"/>
      <c r="Z5" s="286"/>
      <c r="AA5" s="248"/>
      <c r="AB5" s="248"/>
      <c r="AC5" s="248"/>
      <c r="AD5" s="248"/>
      <c r="AE5" s="248"/>
      <c r="AF5" s="248"/>
      <c r="AG5" s="248"/>
    </row>
  </sheetData>
  <mergeCells count="3">
    <mergeCell ref="F3:Q3"/>
    <mergeCell ref="B2:D2"/>
    <mergeCell ref="B3:D3"/>
  </mergeCells>
  <hyperlinks>
    <hyperlink ref="A1" location="Indice!A1" display="A.1"/>
  </hyperlink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1</vt:i4>
      </vt:variant>
    </vt:vector>
  </HeadingPairs>
  <TitlesOfParts>
    <vt:vector size="8" baseType="lpstr">
      <vt:lpstr>Indice</vt:lpstr>
      <vt:lpstr>A.1</vt:lpstr>
      <vt:lpstr>A.2</vt:lpstr>
      <vt:lpstr>A.3</vt:lpstr>
      <vt:lpstr>A.4</vt:lpstr>
      <vt:lpstr>A.5</vt:lpstr>
      <vt:lpstr>A.6</vt:lpstr>
      <vt:lpstr>A.3!Área_de_impresión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CRDP AOG</dc:creator>
  <cp:lastModifiedBy>Alfredo Ortiz</cp:lastModifiedBy>
  <cp:lastPrinted>2019-11-13T15:08:40Z</cp:lastPrinted>
  <dcterms:created xsi:type="dcterms:W3CDTF">2019-04-03T17:51:32Z</dcterms:created>
  <dcterms:modified xsi:type="dcterms:W3CDTF">2021-07-23T14:52:22Z</dcterms:modified>
</cp:coreProperties>
</file>