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360" yWindow="120" windowWidth="9090" windowHeight="2310"/>
  </bookViews>
  <sheets>
    <sheet name="ONCOLIQ" sheetId="6" r:id="rId1"/>
    <sheet name="FECUNDIS" sheetId="8" r:id="rId2"/>
    <sheet name="BIOTALIFE" sheetId="9" r:id="rId3"/>
    <sheet name="TREBE BIOTECH" sheetId="10" r:id="rId4"/>
    <sheet name="ERISEA" sheetId="11" r:id="rId5"/>
    <sheet name="EUREKA" sheetId="12" r:id="rId6"/>
    <sheet name="LIMAY BIO" sheetId="13" r:id="rId7"/>
    <sheet name="NANOTRASFER" sheetId="14" r:id="rId8"/>
    <sheet name="MIOTA AEROSPACE" sheetId="15" r:id="rId9"/>
    <sheet name="INFIRA" sheetId="16" r:id="rId10"/>
    <sheet name="DHARMA BIOSCIENCE" sheetId="17" r:id="rId11"/>
    <sheet name="EPIQUILID" sheetId="18" r:id="rId12"/>
    <sheet name="ERGO BIOSCIENCE" sheetId="19" r:id="rId13"/>
    <sheet name="CLAVE DE FLOR" sheetId="20" r:id="rId14"/>
    <sheet name="MYCORIUM BIOTECH" sheetId="21" r:id="rId15"/>
    <sheet name="DETxMOL" sheetId="22" r:id="rId16"/>
    <sheet name="IMMUNALGIA" sheetId="23" r:id="rId17"/>
    <sheet name="RF INDUSTRIAL" sheetId="24" r:id="rId18"/>
    <sheet name="CRUX MARINE" sheetId="25" r:id="rId19"/>
    <sheet name="TIENDA ARGENTINA" sheetId="26" r:id="rId20"/>
    <sheet name="GALTEC" sheetId="27" r:id="rId21"/>
    <sheet name="PANARUM" sheetId="28" r:id="rId22"/>
    <sheet name="LIA AEROSPACE" sheetId="29" r:id="rId23"/>
  </sheets>
  <definedNames>
    <definedName name="_xlnm._FilterDatabase" localSheetId="0" hidden="1">ONCOLIQ!$A$9:$M$21</definedName>
    <definedName name="_xlnm.Print_Titles" localSheetId="0">ONCOLIQ!$1:$9</definedName>
  </definedNames>
  <calcPr calcId="145621" fullCalcOnLoad="1"/>
</workbook>
</file>

<file path=xl/calcChain.xml><?xml version="1.0" encoding="utf-8"?>
<calcChain xmlns="http://schemas.openxmlformats.org/spreadsheetml/2006/main">
  <c r="E10" i="29" l="1"/>
  <c r="E20" i="28"/>
  <c r="E19" i="28"/>
  <c r="E17" i="28"/>
  <c r="E15" i="28"/>
  <c r="E14" i="28"/>
  <c r="E13" i="28"/>
  <c r="M11" i="28"/>
  <c r="M10" i="28"/>
  <c r="L10" i="27"/>
  <c r="E10" i="27"/>
  <c r="M13" i="26"/>
  <c r="M17" i="24"/>
  <c r="M16" i="24"/>
  <c r="M15" i="24"/>
  <c r="M14" i="24"/>
  <c r="M13" i="24"/>
  <c r="M12" i="24"/>
  <c r="E10" i="23"/>
  <c r="E11" i="22"/>
  <c r="E10" i="22"/>
  <c r="E15" i="21"/>
  <c r="E14" i="21"/>
  <c r="E13" i="21"/>
  <c r="E10" i="20"/>
  <c r="E40" i="19"/>
  <c r="E22" i="19"/>
  <c r="E13" i="19"/>
  <c r="E12" i="19"/>
  <c r="E11" i="19"/>
  <c r="E10" i="19"/>
  <c r="E11" i="18"/>
  <c r="E10" i="18"/>
  <c r="M11" i="17"/>
  <c r="E11" i="17"/>
  <c r="E12" i="16"/>
  <c r="E10" i="15"/>
  <c r="E12" i="14"/>
  <c r="E11" i="14"/>
  <c r="E17" i="13"/>
  <c r="E10" i="12"/>
  <c r="E15" i="11"/>
  <c r="E13" i="11"/>
  <c r="E12" i="11"/>
  <c r="E11" i="11"/>
  <c r="E10" i="11"/>
  <c r="E18" i="10"/>
  <c r="E17" i="10"/>
  <c r="L17" i="9"/>
  <c r="E13" i="8"/>
  <c r="E12" i="8"/>
  <c r="E16" i="6"/>
  <c r="E15" i="6"/>
  <c r="E13" i="6"/>
  <c r="E10" i="6"/>
</calcChain>
</file>

<file path=xl/sharedStrings.xml><?xml version="1.0" encoding="utf-8"?>
<sst xmlns="http://schemas.openxmlformats.org/spreadsheetml/2006/main" count="1097" uniqueCount="432">
  <si>
    <t>Tipo de Procedimiento</t>
  </si>
  <si>
    <t>Breve Descripción</t>
  </si>
  <si>
    <t>Proveedor</t>
  </si>
  <si>
    <t>Monto</t>
  </si>
  <si>
    <t>Preadjudicación</t>
  </si>
  <si>
    <t>INST. BENEFICIARIA:</t>
  </si>
  <si>
    <t>Observaciones</t>
  </si>
  <si>
    <t>Fecha Aprobacion Adjudicación</t>
  </si>
  <si>
    <t>Beneficiario</t>
  </si>
  <si>
    <t>Fecha de Aprobacion</t>
  </si>
  <si>
    <t>Monto Estimado en $</t>
  </si>
  <si>
    <t xml:space="preserve">N° Proyecto </t>
  </si>
  <si>
    <t>Fecha de Remisión al BID</t>
  </si>
  <si>
    <t>Fecha Aprobación BID</t>
  </si>
  <si>
    <t>ME-2021-14557627-APN-FONARSEC#ANPIDTYI</t>
  </si>
  <si>
    <t>ME-2021-41707928-APN-DNFONARSEC#ANPIDTYI</t>
  </si>
  <si>
    <t>PROCEDIMIENTOS</t>
  </si>
  <si>
    <t>AP BIOTECH SRL</t>
  </si>
  <si>
    <t>Material plástico descartable.</t>
  </si>
  <si>
    <t>ONCOLIQ SAS</t>
  </si>
  <si>
    <t>Ines DIAZ BESSONE</t>
  </si>
  <si>
    <t>Tema de consultoría:-Recurso Humano
Adicional - Responsable de análisis de datos y
generación de algoritmos</t>
  </si>
  <si>
    <t>Duracion hasta fin del proyecto - Sueldo bruto inicial $ 540.000.-</t>
  </si>
  <si>
    <t>CP Nº 01/2023 ( SIN IVA INCLUIDO )</t>
  </si>
  <si>
    <t>2 Kits x 250 columnas de extracción de miARNs Macherey-Nagel</t>
  </si>
  <si>
    <t>Biocientifica S.A</t>
  </si>
  <si>
    <t>Compra Directa ( no incuye IVA )</t>
  </si>
  <si>
    <t>TECNOLAB S.A</t>
  </si>
  <si>
    <t>BIOCIENTIFICA S.A</t>
  </si>
  <si>
    <t>Insumos plásticos para real time PCR</t>
  </si>
  <si>
    <t>CP Nº 04/2023 - No Incluye IVA</t>
  </si>
  <si>
    <t>USD 5.087,98</t>
  </si>
  <si>
    <t>Ultrafreezer RIGHI 500-86LV</t>
  </si>
  <si>
    <t>Ultraequip S.A</t>
  </si>
  <si>
    <t>CP Nº 05/2023 - No Incluye IVA</t>
  </si>
  <si>
    <t>USD 10.105,50</t>
  </si>
  <si>
    <t>Insumos plásticos para realtime PCR</t>
  </si>
  <si>
    <t>Tecnolab SA</t>
  </si>
  <si>
    <t>USD 5601,24</t>
  </si>
  <si>
    <t>CD Nº 02/2024 - No Incluye IVA</t>
  </si>
  <si>
    <t>kit de síntesis de cDNA TaqMan Advanced (Cat
No. A28007), Máster Mix Advanced para PCR (Cat No. A44360) y Ensayos TaqMan Advanced  miRNA (Cat No. A25576).</t>
  </si>
  <si>
    <t>USD 13.731,00</t>
  </si>
  <si>
    <t>INVITROGEN ARG. S.A</t>
  </si>
  <si>
    <t>FECUNDIS SA</t>
  </si>
  <si>
    <t>Contratación Simple</t>
  </si>
  <si>
    <t>Responsable de ensayos de seguridad</t>
  </si>
  <si>
    <t>Natalia Oscoz Susino</t>
  </si>
  <si>
    <t>Contratación Simple (Período de contratación hasta Final de Proyecto y/o
Disponibilidad de fondos de subsidio ) - Primer sueldo $ 1,.100.000.-</t>
  </si>
  <si>
    <t xml:space="preserve">Tema de consultoría:-Recurso Humano Adicional – Responsable de ensayos de Preclínicos- </t>
  </si>
  <si>
    <t>Olinda Brisky</t>
  </si>
  <si>
    <t>Contratación Simple (Período de contratación hasta Final de Proyecto - $  )</t>
  </si>
  <si>
    <t xml:space="preserve">Microscopio invertido modelo Axiovert 5 TL/RL
</t>
  </si>
  <si>
    <t>DEHNER S.R.L.</t>
  </si>
  <si>
    <t>CD Nº02/2023 - NO ICLUYE IVA</t>
  </si>
  <si>
    <t>USD 17918,55</t>
  </si>
  <si>
    <t>Centrífuga MiniSpin.</t>
  </si>
  <si>
    <t>Lobov y CIA S.A</t>
  </si>
  <si>
    <t>CP Nº 02-2024 ( NO INCLUYE IVA )</t>
  </si>
  <si>
    <t>USD 5.262,14,-</t>
  </si>
  <si>
    <t>Vórtex</t>
  </si>
  <si>
    <t>2 Baños Secos (con bloque térmico y plataforma para tubos).</t>
  </si>
  <si>
    <t>FECUNDIS S.A.</t>
  </si>
  <si>
    <t>BIOTALIFE SKIN SA</t>
  </si>
  <si>
    <t>Servicio de secuenciación de ADN para la detección de especies en muestras de piel</t>
  </si>
  <si>
    <t>Héritas SA</t>
  </si>
  <si>
    <t>CD Nº 01/2023 - NO INCLUYE IVA</t>
  </si>
  <si>
    <t>Servicio de Análisis y Resguardo de la Propiedad Intelectual</t>
  </si>
  <si>
    <t>TERA SRL</t>
  </si>
  <si>
    <t>CD Nº 02/2023 - NO INCLUYE IVA</t>
  </si>
  <si>
    <t>NOT LENOVO Thinkbook, y Server – Storage</t>
  </si>
  <si>
    <t>MATRIX COMPUTACIÓN  De Szwarc Martin Javier</t>
  </si>
  <si>
    <t>CP Nº 01/2023 - No Incluye IVA</t>
  </si>
  <si>
    <t>1- Diseño de ensayo clínico.</t>
  </si>
  <si>
    <t>CODAC SRL</t>
  </si>
  <si>
    <t>CD Nº 03/2023 - No Incluye IVA</t>
  </si>
  <si>
    <t>CODAC S.R.L.</t>
  </si>
  <si>
    <t>2 - Producción a escala piloto kits anti acné;</t>
  </si>
  <si>
    <t>3 - Encapsulado de prebióticos.</t>
  </si>
  <si>
    <t>Servicio de procesamiento y obtención de material genómico y acondicionamiento, para el envío de las muestras, para su secuenciación,</t>
  </si>
  <si>
    <t>FUND. INVESTIGAR</t>
  </si>
  <si>
    <t>CD Nº 02/2024 ( No incluye IVA )</t>
  </si>
  <si>
    <t>Servicio de Procesamiento, Análisis y Modelado de Datos Metagenómicos.</t>
  </si>
  <si>
    <t>Fund. Para el progreso de la Medicina</t>
  </si>
  <si>
    <t>CD Nº 02/5024 ( No incluye IVA )</t>
  </si>
  <si>
    <t>Servicio de Secuenciación Génica NextSeq
500 Illumina.</t>
  </si>
  <si>
    <t>HERITAS S.A</t>
  </si>
  <si>
    <t>CD Nº 04/2024 ( No incluye IVA )</t>
  </si>
  <si>
    <t>TREBE BIOTECH SRL</t>
  </si>
  <si>
    <t>Contratacion simple de consultores</t>
  </si>
  <si>
    <t>Comparacion de precios</t>
  </si>
  <si>
    <t>Asesoramiento regulatorio SENASA</t>
  </si>
  <si>
    <t>María Gabriela Sigal Escalada</t>
  </si>
  <si>
    <t>CP Nº03/2023</t>
  </si>
  <si>
    <t>USD 2.725</t>
  </si>
  <si>
    <t>Columna de Laboratorio VL 11 x 250 / Filtros serie Millistak</t>
  </si>
  <si>
    <t>MERCK SA.</t>
  </si>
  <si>
    <t>CD 3-23 - USD 1.573 + USD 3.494</t>
  </si>
  <si>
    <t>USD 5.067</t>
  </si>
  <si>
    <r>
      <rPr>
        <b/>
        <sz val="11"/>
        <rFont val="Arial"/>
        <family val="2"/>
      </rPr>
      <t>1</t>
    </r>
    <r>
      <rPr>
        <sz val="11"/>
        <rFont val="Arial"/>
        <family val="2"/>
      </rPr>
      <t>) Desarrollo de baculovirus por edición
genética</t>
    </r>
    <r>
      <rPr>
        <b/>
        <sz val="11"/>
        <rFont val="Arial"/>
        <family val="2"/>
      </rPr>
      <t xml:space="preserve"> 2)</t>
    </r>
    <r>
      <rPr>
        <sz val="11"/>
        <rFont val="Arial"/>
        <family val="2"/>
      </rPr>
      <t xml:space="preserve"> Consultoría en desarrollos técnicos </t>
    </r>
    <r>
      <rPr>
        <b/>
        <sz val="11"/>
        <rFont val="Arial"/>
        <family val="2"/>
      </rPr>
      <t>3</t>
    </r>
    <r>
      <rPr>
        <sz val="11"/>
        <rFont val="Arial"/>
        <family val="2"/>
      </rPr>
      <t>) Clones de Interferón Felino Servicio de Actividad Biológica in vitro Ensayos de Determinación de Actividad Antitumoral Downstream Processing Servicio de caracterización estructural</t>
    </r>
  </si>
  <si>
    <t>NANOBIOTEC (Uba-
Conicet)</t>
  </si>
  <si>
    <t>CD Nº01/2023</t>
  </si>
  <si>
    <t xml:space="preserve">USD 5.000 + $ 1.900.000 + USD 14.000 </t>
  </si>
  <si>
    <t>Responsable de apertura de mercados y
nuevos desarrollos</t>
  </si>
  <si>
    <t>Ignacio Smith</t>
  </si>
  <si>
    <t xml:space="preserve"> Relación de Dependencia. Duración: hasta el fin del proyecto - Sueldo bruto inicial $ 350.000</t>
  </si>
  <si>
    <t>Ultrafreezer RIGHI 386-86LV</t>
  </si>
  <si>
    <t>ULTRAEQUIP S.A.</t>
  </si>
  <si>
    <t>CP 2-23</t>
  </si>
  <si>
    <t>1. Termociclador Bio Rad T100.
Centrífuga Refrigerada 5425R con
rotor 24 x 1,5/2ml, tapa hermética a los
aerosoles.
2.
Fuente de Poder Bio Rad
PowerPac™Basic. 300V, 400mA, 75W
max.</t>
  </si>
  <si>
    <t>OneLab Solutions</t>
  </si>
  <si>
    <t>CP Nº01/2023</t>
  </si>
  <si>
    <t>USD 21.711,99</t>
  </si>
  <si>
    <t>Estudios de toxicidad y eficacia en ratones</t>
  </si>
  <si>
    <t>Centro de Medicina
Comparada - ICIVET - UNL CONICET</t>
  </si>
  <si>
    <t>CD Nº02/2023</t>
  </si>
  <si>
    <t>USD 13.200</t>
  </si>
  <si>
    <t>Asesoramiento para adopción de GMP.</t>
  </si>
  <si>
    <t>Gabriela Steeman – SGI consultora BPFV</t>
  </si>
  <si>
    <t>CP Nº 04/2023 ( NO INCLUYE IVA )</t>
  </si>
  <si>
    <t>USD 1.650,00,-</t>
  </si>
  <si>
    <t>PIERCE HIS TAG HIS H8 EH158 - SF 900 II SFM
SF 900 III SFM - IMJECT MARICULTURE KEYHOLE</t>
  </si>
  <si>
    <t>Invitrogen Argentina SA</t>
  </si>
  <si>
    <t>CP Nº 05/2023</t>
  </si>
  <si>
    <t>USD 5.121,28.-</t>
  </si>
  <si>
    <t>ERISEA SA</t>
  </si>
  <si>
    <t>Delta Hydronics HydroMarine Heat Pump - 3T Capacity . Carrier Comfort Heat Pump . Titanium Tube in Shell HEX, SCH80 PVC Schell 460V/3PH 60Hz, unit will run at 5/6 performance with 380v/50Hz power</t>
  </si>
  <si>
    <t>Delta
Hydronics,
LLC</t>
  </si>
  <si>
    <t>CD Nº01/2023 - Precio CIF</t>
  </si>
  <si>
    <t>USD 79.740</t>
  </si>
  <si>
    <t>Sistema Completo de Control de Procesos para la Acuicultura Pacific Main</t>
  </si>
  <si>
    <t>BLUE VENTURES HOLDING S.A.</t>
  </si>
  <si>
    <t>CP Nº02/2023 - Precio CIP</t>
  </si>
  <si>
    <t>USD 25.705,74</t>
  </si>
  <si>
    <t>Servicio de Automatización y Control y Servicio de Ingeniería acuícola</t>
  </si>
  <si>
    <t>LEIVA ANDRES RAYMUNDO
(Electriumph Ingenieria Eléctrica)</t>
  </si>
  <si>
    <t>CP Nº03/2023 - NO INCLUYE IVA</t>
  </si>
  <si>
    <t>USD 22.600</t>
  </si>
  <si>
    <t>15 Bines Plásticos Cerrados Apilables.</t>
  </si>
  <si>
    <t>INDUSOL S.A</t>
  </si>
  <si>
    <t>CP Nº04/2023 - NO INCLUYE IVA</t>
  </si>
  <si>
    <t>USD 6075,00</t>
  </si>
  <si>
    <t>Bombas vulcanos y Bombas centrífugas.</t>
  </si>
  <si>
    <t>GENESIO JULIO ALBERTO</t>
  </si>
  <si>
    <t>CP Nº05/2023 - NO INCLUYE IVA</t>
  </si>
  <si>
    <t xml:space="preserve"> GENESIO JULIO ALBERTO</t>
  </si>
  <si>
    <t>Film laminado de PVC color ámbar con Polietileno de sellado permanente.</t>
  </si>
  <si>
    <t>Klockner Pentaplast de
Argentina S.A.</t>
  </si>
  <si>
    <t>CP Nº01/2024 - NO INCLUYE IVA</t>
  </si>
  <si>
    <t>USD 26.250,00</t>
  </si>
  <si>
    <t xml:space="preserve">Eureka Nanobioengineering S.A.  </t>
  </si>
  <si>
    <t>Incubadora shaker con agitación orbital Ecotron, con sistema de refrigeración integrado.</t>
  </si>
  <si>
    <t>CP Nº  01/2024 ( NO INCLUYE IVA )</t>
  </si>
  <si>
    <t>USD 32.553,30</t>
  </si>
  <si>
    <t>Tema de consultoría:Diseño de Marca e imagen Institucional. Lic. Julián Balangero
Duración 4 meses</t>
  </si>
  <si>
    <t>Duración: 4 meses  Sueldo Total : $ 4.000.000,00.-</t>
  </si>
  <si>
    <t>Julián Balangero</t>
  </si>
  <si>
    <t>LIMAY BIO S.A</t>
  </si>
  <si>
    <t>Autoclave semi automático 24 lts.</t>
  </si>
  <si>
    <t>ONE LAB SOLUTIONS S.A</t>
  </si>
  <si>
    <t>Ultra freezer CryoCube F101h, 101Litros.</t>
  </si>
  <si>
    <t>Espectrofotómetro. Modelo UV-1200.</t>
  </si>
  <si>
    <t>Incubadora refrigerada con control de temperatura inteligente.</t>
  </si>
  <si>
    <t>Balanza analítica Sartorius Entris II.</t>
  </si>
  <si>
    <t>Cabina de seguridad biológica, Clase II tipo A2.</t>
  </si>
  <si>
    <t>Rotor angular con tapa para 24 tubos de 1.5/2 ml, Modelo RV600, para Centrifugas.</t>
  </si>
  <si>
    <t>MIGLIORE LACLAUSTRA S.R.L.</t>
  </si>
  <si>
    <t>Luna Universal Probe One-Step (Cant. 4).</t>
  </si>
  <si>
    <t>RNase Inhibitor, Murine 375uL (Cant.1).</t>
  </si>
  <si>
    <t>Amylose Resin 15 Ml. (Cant.1).</t>
  </si>
  <si>
    <t>WarmStart LAMP 2X Master Mix+U 1.25 ml x 5 (Cant. 2).</t>
  </si>
  <si>
    <t>EnGenLba Cas12a (Cpf1) 70uL 80 reacciones (Cant. 67).</t>
  </si>
  <si>
    <t>Bst2.0 WarmStartDNA Polymerase 200 uL (Cant.1).</t>
  </si>
  <si>
    <t>Prime Luna® Probe One-Step RT-qPCR Mix with (Cant.1).</t>
  </si>
  <si>
    <t>BL21UDG(DE3) Competent E. Coli. ( Cant.1 ).</t>
  </si>
  <si>
    <t>NANOTRANSFER SAU</t>
  </si>
  <si>
    <t>Tema de consultoría: Diseño Web de página Institucional    Diseñador Gráfico Diego
Mourelos
Duración: 2 meses</t>
  </si>
  <si>
    <t>Consultor Diego Mourelos</t>
  </si>
  <si>
    <t>Contratacion simple</t>
  </si>
  <si>
    <t>Diego Mourelos</t>
  </si>
  <si>
    <t>Titulador potenciométrico de gama alta para la titulación a punto final (SET) y las titulaciones enzimáticas y pH-STAT
(STAT) con una interfaz de medida, y accesorios</t>
  </si>
  <si>
    <t>Metrohm Argentina</t>
  </si>
  <si>
    <t>CD Nº01/2024</t>
  </si>
  <si>
    <t>USD 30.098</t>
  </si>
  <si>
    <t>Consultoría financiera</t>
  </si>
  <si>
    <t>LoMSmart FinanceS.A.S.</t>
  </si>
  <si>
    <t>Contratacion simple 01/24</t>
  </si>
  <si>
    <t>USD 4.500</t>
  </si>
  <si>
    <t>MIOTA AEROSPACE SAS</t>
  </si>
  <si>
    <t>Lanzamiento de satélite 1U a órbita SSO</t>
  </si>
  <si>
    <t>Exolaunch GmbH</t>
  </si>
  <si>
    <t xml:space="preserve">CP 01/2023 </t>
  </si>
  <si>
    <t>USD 40.000</t>
  </si>
  <si>
    <t>Equipamiento tecnológico</t>
  </si>
  <si>
    <t>CORUSCANT SA</t>
  </si>
  <si>
    <t xml:space="preserve">CP 02/2023 - No incluye IVA </t>
  </si>
  <si>
    <t>Desarrollo de software especializado</t>
  </si>
  <si>
    <t>SECURBASE TECH SA</t>
  </si>
  <si>
    <t xml:space="preserve">CP 03/2023 - No incluye IVA </t>
  </si>
  <si>
    <t>INFIRA SA</t>
  </si>
  <si>
    <t>Servicios de estabilización de 10 líneas transgénicas de arroz durante 1 generación con materiales seleccionados por Infira
Las actividades incluyen: Siembra de líneas PCR positivas T1 y líneas de control Cosecha de semillas T2</t>
  </si>
  <si>
    <t>INSTITUTO DE AGROBIOTECNOLOGIA ROSARIO SA</t>
  </si>
  <si>
    <t>Flujo laminar vertical BBC-DDC</t>
  </si>
  <si>
    <t>ZELIAN S.A</t>
  </si>
  <si>
    <t>Comparación de Precios ( NO INCLUYE IVA )</t>
  </si>
  <si>
    <t>USD 9495,52</t>
  </si>
  <si>
    <t>Autoclave vertical de mesa semiautomática</t>
  </si>
  <si>
    <t>Cuba horizontal para electroforesis</t>
  </si>
  <si>
    <t>Agitador magnético con calefacción</t>
  </si>
  <si>
    <t>Tema de consultoría:-Recurso Humano Adicional . Analista Técnico y de Negocios.Modalidad de Contratación: Relación de
Dependencia Duración Hasta Final de Proyecto</t>
  </si>
  <si>
    <t xml:space="preserve"> ING. THEILER NATALIA BELEN</t>
  </si>
  <si>
    <t xml:space="preserve">Contratación Simple: RRHH - Hasta la finalización del Proyecto. </t>
  </si>
  <si>
    <t>VIATICOS Y ALOJAMIENTO DE THEILER NATALIA BELEN -  Viajes están vinculados a la siguiente etapa del PEF: 6.b. Difusión de agricultura perenne - Participación en actividades del sector agrícola para difundir el caso de Infira</t>
  </si>
  <si>
    <t>VIATICOS Y ALOJAMIENTO - REINTEGRO</t>
  </si>
  <si>
    <t>DHARMA BIOSCIENCE S.A</t>
  </si>
  <si>
    <t>Tema de consultoría: Recurso Humano
Adicional. Desarrollo formulación y vehiculización de
un cocktail de miRNAs para el tratamiento de la artrosis de rodilla
Duración: Finalización del Proyecto.</t>
  </si>
  <si>
    <t>Lic. Patricia Noemi Gutiérrez</t>
  </si>
  <si>
    <t>Duración: Hasta 24 meses ( Sueldo incial $ 750.000,00 )</t>
  </si>
  <si>
    <t>23/022024</t>
  </si>
  <si>
    <t>Millicell Digital Cell Imager</t>
  </si>
  <si>
    <t>MERCK  S.A.</t>
  </si>
  <si>
    <t>CP N° 01/2024 -IVA no incluido</t>
  </si>
  <si>
    <t>MERCK  S.A</t>
  </si>
  <si>
    <t>Epiliquid SAS</t>
  </si>
  <si>
    <t>5 (cinco) Cell-Free DNA BCT® CE, 100
tube EXPORT ONLY.</t>
  </si>
  <si>
    <t>Cromoion SRL</t>
  </si>
  <si>
    <t>Dos (2) QIAamp MinElute ccfDNA Midi
Kit (50) Cód:55284.</t>
  </si>
  <si>
    <t>CD Nº 02/2024 ( NO INCLUYE IVA )</t>
  </si>
  <si>
    <t>USD 4984,74</t>
  </si>
  <si>
    <t>Dos (2) QIAamp MinElute ccfDNA Mini
Kit (50) Cód:55204</t>
  </si>
  <si>
    <t>ERGO BIOSCIENCE SAS</t>
  </si>
  <si>
    <t>Bioreactor de laboratorio</t>
  </si>
  <si>
    <t>INBOX Technology SAS</t>
  </si>
  <si>
    <t>CD Nº 01/2023 - precio DDP - NO incluye IVA</t>
  </si>
  <si>
    <t>USD 37.068,08</t>
  </si>
  <si>
    <t>Medios de cultivo para fermentación</t>
  </si>
  <si>
    <t>One Lab Solutions
S.A.</t>
  </si>
  <si>
    <t>CP Nº01/2024 - NO incluye IVA</t>
  </si>
  <si>
    <t>USD 4.163,57</t>
  </si>
  <si>
    <t>Medios de cultivo.</t>
  </si>
  <si>
    <t>NEOLAB</t>
  </si>
  <si>
    <t>CD Nº 02-2024 - NO incluye IVA</t>
  </si>
  <si>
    <t>USD 7814,62</t>
  </si>
  <si>
    <t>Placa de Petri Bioplast ø90x15mm PS liviana, estéril – 2.500 u</t>
  </si>
  <si>
    <t>Biologica Argentina</t>
  </si>
  <si>
    <t>CP N° 02/2024 ( NO INCLUYE IVA )</t>
  </si>
  <si>
    <t>USD 2.543,97</t>
  </si>
  <si>
    <t>Tubo f/cónico Bioplast 50ml PP, t/PS azul, graduado, estéril – 500 u.</t>
  </si>
  <si>
    <t>Tubo f/cónico Bioplast 15 ml PP, t/PS celeste, graduado, estéril – 500 u.</t>
  </si>
  <si>
    <t>Punta Aptaca 100-1000ul PP azul c/corona – 20.000 u.</t>
  </si>
  <si>
    <t xml:space="preserve">Punta Aptaca 2-200ul PP amarilla
s/corona - 20.000 u.
</t>
  </si>
  <si>
    <t>Punta Bioplast 0,1-10ul PP natural –20.000 u</t>
  </si>
  <si>
    <t>Microtubo Deltalab 1,5ml PP natural t/plana b/mate, graduado – 5.000 u.</t>
  </si>
  <si>
    <t>Microtubo PCR Gen Follower 0,2ml PP t/plana DNAsaRNAsaFre – 2.000 u.</t>
  </si>
  <si>
    <t>Microtubo PCR Bioplast 0,2ml PP t/domo NAsaRNAsaFree – 2.000 u.</t>
  </si>
  <si>
    <t>Cuatro (4)- AMONIO SULFATO PA (1026) X 1KG CICARELLI;</t>
  </si>
  <si>
    <t>RICARDO BUELONI y Cía. Soc. Col</t>
  </si>
  <si>
    <t>RICARDO BUELONI y Cía.</t>
  </si>
  <si>
    <t>USD 2.357,10,-</t>
  </si>
  <si>
    <t>Cuatro (4) - AC. ASCORBICO PA (ACS) X 250 GR CICARELLI;</t>
  </si>
  <si>
    <t>Tres (3) - SODIO FOSF. MONOB. ANH. (1042) X 1 KG CICARELLI;</t>
  </si>
  <si>
    <t>Ocho (8) - SODIO FOSF. DIB. ACS X 1KG (834) CICARELLI;</t>
  </si>
  <si>
    <t>Un (1) - AGUA PEPTONADA BUFERADA X 500 GR BRITANIA;</t>
  </si>
  <si>
    <t>Cinco (5) - AC. CLORHIDRICO 1 N(1654) X 1 LT.CICARELLI;</t>
  </si>
  <si>
    <t>Treinta (30) - SODIO HIDROXIDO 1 N X 1LT.CICARELLI;</t>
  </si>
  <si>
    <t>Un (1) - TAMPON PH 10 (AZUL) X 1 LT CICARELLI;</t>
  </si>
  <si>
    <t>Un (1) - TAMPON PH 7 (AMARILLO) X 1 LT CICARELLI;</t>
  </si>
  <si>
    <t>Un (1) - TAMPON PH 4 (ROJO) X 1 LT CICARELLI;</t>
  </si>
  <si>
    <t>Un (1) - AGAR PAPA GLUCOSADO X 500 GR BRITANIA;</t>
  </si>
  <si>
    <t>Un (1) - SODIO CLORURO PA X 500GRS.CICARELLI;</t>
  </si>
  <si>
    <t>Un (1) - GLICERINA 87% PA X 1 LT. CICARELLI;</t>
  </si>
  <si>
    <t>Tres (3) - TRIS HIDROXIMETIL AMINOMETANO PA X 1 KG. CICARELLI;</t>
  </si>
  <si>
    <t>Dos (2) - AC. AMINOACETICO PA (GLICINA) X 1 KG CICARELLI.</t>
  </si>
  <si>
    <t>Un (1) - SODIO FOSF. MONOB. ANH. (1042) X 250 GR CICARE;</t>
  </si>
  <si>
    <t>Un (1) - SODIO FOSF. DIB. ACS X 250 GRS (834) CICARELLI.</t>
  </si>
  <si>
    <t>Un (1) - EXTRACTO DE LEVADURA EN POLVO X 500 GR BRITANIA.</t>
  </si>
  <si>
    <t>BOMBA PERISTALTICA BS60 .</t>
  </si>
  <si>
    <t>APEMA SRL</t>
  </si>
  <si>
    <t>USD 2.750,00,-</t>
  </si>
  <si>
    <t>CLAVE DE FLOR MDP SA</t>
  </si>
  <si>
    <t>Secador Spray.</t>
  </si>
  <si>
    <t>TEXTIL 32 S.A</t>
  </si>
  <si>
    <t>CP Nº 01-2024 ( Sin IVA INCLUIDO )</t>
  </si>
  <si>
    <t>USD 16.680,00</t>
  </si>
  <si>
    <t>Mariana Villafañe</t>
  </si>
  <si>
    <t>CP Nº 02-2024 ( Sin IVA INCLUIDO )</t>
  </si>
  <si>
    <t>Camara climatica para crecimiento y fenotipado de plantas.</t>
  </si>
  <si>
    <t>FUNAR INGENIERIA SRL</t>
  </si>
  <si>
    <t>CP Nº 03-2024 ( Sin IVA INCLUIDO )</t>
  </si>
  <si>
    <t xml:space="preserve"> MYCORIUM BIOTECH SA</t>
  </si>
  <si>
    <t>Responsable en producción de Materiales</t>
  </si>
  <si>
    <t>Sofia Perdomo</t>
  </si>
  <si>
    <t>Nº 02/2023 RRHH Sueldo inicial bruto $ 375.000,00.-</t>
  </si>
  <si>
    <t>Responsable de obtención de variantes
genéticas</t>
  </si>
  <si>
    <t>Alejo Casal</t>
  </si>
  <si>
    <t>Nº 01/2023 RRHH Sueldo inicial bruto $ 520.000,00.-</t>
  </si>
  <si>
    <t>Comparacion de Precios</t>
  </si>
  <si>
    <t xml:space="preserve">Responsable de incrementar Cualidades técnicas del Biomaterial
</t>
  </si>
  <si>
    <t>Francisco Cortes</t>
  </si>
  <si>
    <t>Nº 0132023 RRHH Sueldo inicial bruto $ 285.000,00.-</t>
  </si>
  <si>
    <t>Asesoría legal para Transferencia Tecnológica.</t>
  </si>
  <si>
    <t>TANOIRA CASSAGNE SOCIEDAD CIVIL</t>
  </si>
  <si>
    <t>Contratación Simple N° 01/2023</t>
  </si>
  <si>
    <t>USD 5,054,00,-</t>
  </si>
  <si>
    <t>Incubadora shaker con agitación orbital Ecotron con bandeja Sticky Stuff</t>
  </si>
  <si>
    <t>Lobov y Cía SA</t>
  </si>
  <si>
    <t>CP Nº 01/2024 - NO  INCLUYE IVA</t>
  </si>
  <si>
    <t>USD 23.529,41</t>
  </si>
  <si>
    <t>Servicio de presentación de solicitud de patente provisional y definitiva.</t>
  </si>
  <si>
    <t>KNA S.A</t>
  </si>
  <si>
    <t>CD Nº 02/2024 - NO  INCLUYE IVA</t>
  </si>
  <si>
    <t>USD 10.415,00,-</t>
  </si>
  <si>
    <t>DETxMOL S.A.</t>
  </si>
  <si>
    <t>EQL-01117 Flujo Laminar vertical</t>
  </si>
  <si>
    <t>CP Nº 01/2023 SIN IVA INCLUIDO</t>
  </si>
  <si>
    <t>USD 10.788,32,-</t>
  </si>
  <si>
    <t>Liofilizador MODELO PH10-GMP.</t>
  </si>
  <si>
    <t>Tukson Liofilización</t>
  </si>
  <si>
    <t>CP Nº 01/2024 SIN IVA INCLUIDO</t>
  </si>
  <si>
    <t>Tukson Liofilización de Miguel Gustavo Javier</t>
  </si>
  <si>
    <t>USD 113.652,82,-</t>
  </si>
  <si>
    <t>IMMUNALGIA THERAPEUTICS</t>
  </si>
  <si>
    <t>Contratación de CRO para estudio de Fase 2/3 para evaluar la seguridad y eficacia del oligonucleótido IMT-504 en pacientes de síndrome de dolor regional complejo.</t>
  </si>
  <si>
    <t>NOBELTRI S.R.L.</t>
  </si>
  <si>
    <t>CD Nº 01/2024 ( NO INCLUYE IVA )</t>
  </si>
  <si>
    <t>USD 14.462,00</t>
  </si>
  <si>
    <t>Bioensayo del oligonucleótido IMT504</t>
  </si>
  <si>
    <t>DomingezLab SRL</t>
  </si>
  <si>
    <t>RF INDUSTRIAL SAS</t>
  </si>
  <si>
    <t>Set de componentes para armado de módulos
electrónicos y KIT de Insumos para router CNC, incluye fresas,lubricantes, brocas, limas, etc.</t>
  </si>
  <si>
    <t>KEA DESIGN SRL</t>
  </si>
  <si>
    <t>Pick and place - Proto Place S - Modelo:ZB3245TSS</t>
  </si>
  <si>
    <t>Melero Roberto
Leandro Carlos (STI
Ingeniería)</t>
  </si>
  <si>
    <t>CP Nº 02/2023  (SIN IVA INCLUIDO )</t>
  </si>
  <si>
    <t>Ingeniero encargado de la producción</t>
  </si>
  <si>
    <t>Tomás Agustín Pentácolo</t>
  </si>
  <si>
    <t>CS Nº 02/2023 (contratación x 12 meses)</t>
  </si>
  <si>
    <t>Encargado de Aseguramiento de Calidad</t>
  </si>
  <si>
    <t>Francisco Martinez Rey</t>
  </si>
  <si>
    <t>CS Nº 01/2023 (contratación x 12 meses)</t>
  </si>
  <si>
    <t>PROGRAMADOR</t>
  </si>
  <si>
    <t>CARLOS CONRADO AMBROSIO</t>
  </si>
  <si>
    <t>CS Nº 04/2023 (contratación x 12 meses)</t>
  </si>
  <si>
    <t>ENCARGADO DE LA INFRAESTRUCTURA DE LOS
SERVIDORES</t>
  </si>
  <si>
    <t>LUCIANO GABRIEL ROTTOLLI</t>
  </si>
  <si>
    <t>CS Nº 05/2023 (contratación x 12 meses)</t>
  </si>
  <si>
    <t>Ingeniero encargado de la investigación y desarrollo de nuevos productos.</t>
  </si>
  <si>
    <t>Ramiro Alarcón Lasagno</t>
  </si>
  <si>
    <t>CS Nº 03/2023 (contratación x 12 meses)</t>
  </si>
  <si>
    <t>Encargado de departamento Comercial.</t>
  </si>
  <si>
    <t>Walter Ezequiel Puig</t>
  </si>
  <si>
    <t>CS Nº 06/2023 (contratación x 12 meses)</t>
  </si>
  <si>
    <t>CRUX MARINE SAS</t>
  </si>
  <si>
    <t>Contratacion Simple</t>
  </si>
  <si>
    <t>Plan de comercializacion y marketing para el posicionamiento de la empresa</t>
  </si>
  <si>
    <t>AM² Consulting S.R.L.</t>
  </si>
  <si>
    <t>CS Nº 01/2024  - NO INCLUYE IVA - CUIT: 30-71815166-6 - Duración 3 meses</t>
  </si>
  <si>
    <t>TIENDA ARGENTINA SRL</t>
  </si>
  <si>
    <t>Lote de componentes y materiales electrónicos y
Kit de insumos para Router CNC.</t>
  </si>
  <si>
    <t>Melero Roberto Leando Carlos</t>
  </si>
  <si>
    <t>Protomat S63 450W y línea de equipamiento para producción
de circuitos electrónicos.</t>
  </si>
  <si>
    <t>Tema de consultoría:-Recurso Humano
Adicional - Ingeniero electrónico especializado en desarrollo de hardware.</t>
  </si>
  <si>
    <t>Matias Perezlindo</t>
  </si>
  <si>
    <t>Duracion hasta 6 meses - Sueldo bruto inicial 5 de $ 367.000,00 y 1 de $
365.000,00</t>
  </si>
  <si>
    <t xml:space="preserve">Tema de consultoría: Encargado de Desarrollo de Software </t>
  </si>
  <si>
    <t>NICOLAS SENGER</t>
  </si>
  <si>
    <t>GALTEC SAS</t>
  </si>
  <si>
    <t>Epitope – paratope mapping, paratope experimental validation, &amp; affinity maturation.</t>
  </si>
  <si>
    <t>Proteogenix SAS.</t>
  </si>
  <si>
    <t>CD Nº 01-2024 ( SIN IVA INCLUIDO )</t>
  </si>
  <si>
    <t>USD 66.600,00,-</t>
  </si>
  <si>
    <t>PANARUM S.AS.</t>
  </si>
  <si>
    <t>1 - Ensayo de citotoxicidad in vitro.</t>
  </si>
  <si>
    <t>Centro de Medicina
Comparada – ICIVET
(UNL – CONICET)</t>
  </si>
  <si>
    <t>CD Nº 01-2023 - IVA exento</t>
  </si>
  <si>
    <t xml:space="preserve">2 - Evaluación mediante ELISA del pasaje transepitelial paracelular de moléculas biológicas
</t>
  </si>
  <si>
    <t>Seguimiento y gestión de solicitud de patente de invención en Unión Europea, seguimiento y gestión de solicitud de patente de invención
en República Popular China, seguimiento y gestión de solicitud de patente de invención en Estados Unidos de América.</t>
  </si>
  <si>
    <t>TCA TANORIA CASSAGNE</t>
  </si>
  <si>
    <t>CD Nº 02-2023 - IVA NO INCLUIDO</t>
  </si>
  <si>
    <t>Equipo de Filtración Tangencial.</t>
  </si>
  <si>
    <t>MERCK S.A</t>
  </si>
  <si>
    <t>24//11/2023</t>
  </si>
  <si>
    <t>CD Nº 04-2023 - IVA NO INCLUIDO</t>
  </si>
  <si>
    <t>USD 12.642,50</t>
  </si>
  <si>
    <t>Equipo de Agua Purificada.</t>
  </si>
  <si>
    <t>USD 12.964,56</t>
  </si>
  <si>
    <t>Cassettes de filtración tangencial y Resina de Intercambio Iónico</t>
  </si>
  <si>
    <t>USD 5.521,00</t>
  </si>
  <si>
    <t>Servicio de Auditoria de garantia de calidad farmacèutica.</t>
  </si>
  <si>
    <t>N&amp;D Auditoría Regulatoria e Industrial.</t>
  </si>
  <si>
    <t>CD Nº 05-2023 - IVA NO INCLUIDO</t>
  </si>
  <si>
    <t>Due Diligence</t>
  </si>
  <si>
    <t>Sendoya &amp;
Asociados</t>
  </si>
  <si>
    <t>CD Nº 03-2023 - IVA NO INCLUIDO</t>
  </si>
  <si>
    <t>USD 5292</t>
  </si>
  <si>
    <t>Servicio de Seguridad Informática y Financiera</t>
  </si>
  <si>
    <t>Global Flow S.A.</t>
  </si>
  <si>
    <t>CP Nº 01/2024 - NO INCLUYE IVA</t>
  </si>
  <si>
    <t>Espectrofotómetro UV-Vis de haz simple, marca Peaks Instruments. Modelo E 2000 UV</t>
  </si>
  <si>
    <t>Paam Instrumental
S.R.L.</t>
  </si>
  <si>
    <t>CP Nº03/2024 - - NO INCLUYE IVA</t>
  </si>
  <si>
    <t>USD 3800</t>
  </si>
  <si>
    <t>Estudio in vivo de farmacocinética en modelo preclínico de ratas</t>
  </si>
  <si>
    <t>Centro de Medicina Comparada (ICiVet-
Litoral)</t>
  </si>
  <si>
    <t>CP Nº04/2024 - IVA FINAL ES EXENTO EL PROVEEDOR</t>
  </si>
  <si>
    <t>USD 5820</t>
  </si>
  <si>
    <t>LIA AEROESPACE SAU</t>
  </si>
  <si>
    <t>Sistema de toma de datos.</t>
  </si>
  <si>
    <t>SOLUTIA SRL</t>
  </si>
  <si>
    <t>CP Nº 01/2024 ( SIN IVA INCLUIDO )</t>
  </si>
  <si>
    <t>USD 16.778,61,-</t>
  </si>
  <si>
    <t>Software para adquirir datos y controlar el DAQ.</t>
  </si>
  <si>
    <t>Servicio de Consultoría especializada en el desarrollo de proyectos espaciales
Duración del servicio: 6 (seis) meses</t>
  </si>
  <si>
    <t>ADRIAN SINCLAIR</t>
  </si>
  <si>
    <t>CS Nº 01-2024 ( Consultor Adrian Sinclair ) Duración: 6 meses</t>
  </si>
  <si>
    <t xml:space="preserve">Servicio de consultoría especializada en el desarrollo de proyectos espaciales.  </t>
  </si>
  <si>
    <t>LEONARDO RODRIGUEZ</t>
  </si>
  <si>
    <t>CS 2024 Duración: 4 meses</t>
  </si>
  <si>
    <t>Compra Directa</t>
  </si>
  <si>
    <t>Selección de Consultor</t>
  </si>
  <si>
    <t>CP Nº 01/2024 - No Incluye IVA - es USD 5601,20</t>
  </si>
  <si>
    <t>Eureka Nanobioengineering S.A.</t>
  </si>
  <si>
    <t>LIMAY BIO S.A.</t>
  </si>
  <si>
    <t>Servicio de transformación genética de soja con el objetivo de obtener eventos transgénicos. Se realizarán 3 experimentos de transformación, con el fin de obtener 10 eventos transgénicos independientes con cada una de las construcciones genéticas de Interés. Se trabajará con 2 construcciones moleculares.Servicio de transformación genética de alfalfa con el objetivo de obtener eventos transgénicos. Se realizarán 4 experimentos de transformación con cada una de las construcciones genéticas de interés, con el fin de obtener 10 eventos transgénicos independientes en cada caso. Se trabajará con 2 construcciones moleculares,</t>
  </si>
  <si>
    <t>N/C</t>
  </si>
  <si>
    <t>DHARMA BIOSCIENCE S.A.</t>
  </si>
  <si>
    <t>EPIQUILID SAS</t>
  </si>
  <si>
    <t>USD 11.164,60</t>
  </si>
  <si>
    <t>Servicio performance encapsulado a campo</t>
  </si>
  <si>
    <t>Mycorium Biotech S.A.</t>
  </si>
  <si>
    <t>TIENDA ARGENTINA S.R.L</t>
  </si>
  <si>
    <t>PANARUM SAS</t>
  </si>
  <si>
    <t>09/02/2024 23/02/2024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</si>
</sst>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&quot;$&quot;\ #,##0.00;[Red]&quot;$&quot;\ \-#,##0.00"/>
    <numFmt numFmtId="177" formatCode="dd/mm/yyyy;@"/>
    <numFmt numFmtId="180" formatCode="&quot;$&quot;\ #,##0.00"/>
  </numFmts>
  <fonts count="16">
    <font>
      <sz val="10"/>
      <name val="Arial"/>
    </font>
    <font>
      <b/>
      <sz val="12"/>
      <name val="Arial"/>
      <family val="2"/>
    </font>
    <font>
      <sz val="8"/>
      <name val="Arial"/>
      <family val="2"/>
    </font>
    <font>
      <sz val="11"/>
      <name val="CG Times"/>
      <family val="1"/>
    </font>
    <font>
      <b/>
      <sz val="10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11"/>
      <name val="Arial"/>
      <family val="2"/>
    </font>
    <font>
      <sz val="10"/>
      <color rgb="FFFF0000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sz val="9"/>
      <name val="Arial"/>
      <family val="2"/>
    </font>
    <font>
      <sz val="11.5"/>
      <name val="Times New Roman"/>
      <family val="1"/>
    </font>
    <font>
      <sz val="10"/>
      <name val="CG Times"/>
      <family val="1"/>
    </font>
  </fonts>
  <fills count="6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0" tint="-0.249977111117893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12">
    <xf numFmtId="0" fontId="0" fillId="0" borderId="0" xfId="0"/>
    <xf numFmtId="0" fontId="4" fillId="0" borderId="0" xfId="0" applyFont="1" applyAlignment="1">
      <alignment vertical="center"/>
    </xf>
    <xf numFmtId="4" fontId="4" fillId="0" borderId="0" xfId="0" applyNumberFormat="1" applyFont="1" applyAlignment="1">
      <alignment vertical="center"/>
    </xf>
    <xf numFmtId="0" fontId="0" fillId="0" borderId="0" xfId="0" applyAlignment="1">
      <alignment vertical="center"/>
    </xf>
    <xf numFmtId="4" fontId="4" fillId="2" borderId="1" xfId="0" applyNumberFormat="1" applyFont="1" applyFill="1" applyBorder="1" applyAlignment="1">
      <alignment vertical="center"/>
    </xf>
    <xf numFmtId="0" fontId="4" fillId="2" borderId="1" xfId="0" applyFont="1" applyFill="1" applyBorder="1" applyAlignment="1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vertical="center"/>
    </xf>
    <xf numFmtId="0" fontId="0" fillId="2" borderId="1" xfId="0" applyFill="1" applyBorder="1" applyAlignment="1">
      <alignment vertical="center"/>
    </xf>
    <xf numFmtId="0" fontId="0" fillId="2" borderId="1" xfId="0" applyFill="1" applyBorder="1" applyAlignment="1">
      <alignment horizontal="center" vertical="center" wrapText="1"/>
    </xf>
    <xf numFmtId="177" fontId="0" fillId="2" borderId="1" xfId="0" applyNumberFormat="1" applyFill="1" applyBorder="1" applyAlignment="1">
      <alignment horizontal="center" vertical="center" wrapText="1"/>
    </xf>
    <xf numFmtId="0" fontId="0" fillId="0" borderId="0" xfId="0" applyFill="1" applyAlignment="1">
      <alignment vertical="center"/>
    </xf>
    <xf numFmtId="4" fontId="3" fillId="0" borderId="3" xfId="0" applyNumberFormat="1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14" fontId="0" fillId="0" borderId="3" xfId="0" applyNumberForma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4" fontId="0" fillId="0" borderId="0" xfId="0" applyNumberFormat="1" applyAlignment="1">
      <alignment vertical="center"/>
    </xf>
    <xf numFmtId="14" fontId="0" fillId="3" borderId="3" xfId="0" applyNumberFormat="1" applyFill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2" borderId="1" xfId="0" applyFon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4" fontId="4" fillId="0" borderId="0" xfId="0" applyNumberFormat="1" applyFont="1" applyAlignment="1">
      <alignment vertical="center" wrapText="1"/>
    </xf>
    <xf numFmtId="4" fontId="0" fillId="2" borderId="1" xfId="0" applyNumberFormat="1" applyFill="1" applyBorder="1" applyAlignment="1">
      <alignment horizontal="center" vertical="center" wrapText="1"/>
    </xf>
    <xf numFmtId="4" fontId="6" fillId="0" borderId="0" xfId="0" applyNumberFormat="1" applyFont="1" applyAlignment="1">
      <alignment vertical="center"/>
    </xf>
    <xf numFmtId="0" fontId="4" fillId="0" borderId="0" xfId="0" applyFont="1" applyBorder="1" applyAlignment="1">
      <alignment horizontal="center" vertical="center"/>
    </xf>
    <xf numFmtId="177" fontId="0" fillId="0" borderId="3" xfId="0" applyNumberFormat="1" applyFill="1" applyBorder="1" applyAlignment="1">
      <alignment horizontal="center" vertical="center" wrapText="1"/>
    </xf>
    <xf numFmtId="177" fontId="4" fillId="0" borderId="0" xfId="0" applyNumberFormat="1" applyFont="1" applyAlignment="1">
      <alignment horizontal="center" vertical="center" wrapText="1"/>
    </xf>
    <xf numFmtId="177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Fill="1" applyAlignment="1">
      <alignment horizontal="left" vertical="center"/>
    </xf>
    <xf numFmtId="177" fontId="0" fillId="0" borderId="0" xfId="0" applyNumberFormat="1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4" fontId="0" fillId="0" borderId="0" xfId="0" applyNumberFormat="1" applyFill="1" applyAlignment="1">
      <alignment vertical="center"/>
    </xf>
    <xf numFmtId="0" fontId="3" fillId="0" borderId="3" xfId="0" applyNumberFormat="1" applyFont="1" applyFill="1" applyBorder="1" applyAlignment="1">
      <alignment horizontal="justify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4" fontId="4" fillId="0" borderId="0" xfId="0" applyNumberFormat="1" applyFont="1" applyBorder="1" applyAlignment="1">
      <alignment horizontal="center" vertical="center" wrapText="1"/>
    </xf>
    <xf numFmtId="0" fontId="0" fillId="4" borderId="1" xfId="0" applyFill="1" applyBorder="1" applyAlignment="1">
      <alignment vertical="center"/>
    </xf>
    <xf numFmtId="0" fontId="5" fillId="0" borderId="0" xfId="0" applyFont="1" applyAlignment="1">
      <alignment vertical="center"/>
    </xf>
    <xf numFmtId="4" fontId="5" fillId="0" borderId="0" xfId="0" applyNumberFormat="1" applyFont="1" applyAlignment="1">
      <alignment horizontal="center" vertical="center"/>
    </xf>
    <xf numFmtId="0" fontId="8" fillId="0" borderId="0" xfId="0" applyFont="1" applyAlignment="1">
      <alignment vertical="center"/>
    </xf>
    <xf numFmtId="14" fontId="0" fillId="0" borderId="3" xfId="0" applyNumberFormat="1" applyFill="1" applyBorder="1" applyAlignment="1">
      <alignment horizontal="center" vertical="center" wrapText="1"/>
    </xf>
    <xf numFmtId="14" fontId="5" fillId="0" borderId="3" xfId="0" applyNumberFormat="1" applyFont="1" applyFill="1" applyBorder="1" applyAlignment="1">
      <alignment horizontal="center" vertical="center"/>
    </xf>
    <xf numFmtId="14" fontId="5" fillId="5" borderId="3" xfId="0" applyNumberFormat="1" applyFont="1" applyFill="1" applyBorder="1" applyAlignment="1">
      <alignment horizontal="center" vertical="center"/>
    </xf>
    <xf numFmtId="177" fontId="5" fillId="0" borderId="3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vertical="center"/>
    </xf>
    <xf numFmtId="4" fontId="5" fillId="0" borderId="3" xfId="0" applyNumberFormat="1" applyFont="1" applyFill="1" applyBorder="1" applyAlignment="1">
      <alignment horizontal="center" vertical="center" wrapText="1"/>
    </xf>
    <xf numFmtId="0" fontId="7" fillId="0" borderId="3" xfId="0" applyNumberFormat="1" applyFont="1" applyFill="1" applyBorder="1" applyAlignment="1">
      <alignment horizontal="left" vertical="center" wrapText="1"/>
    </xf>
    <xf numFmtId="0" fontId="7" fillId="0" borderId="3" xfId="0" applyNumberFormat="1" applyFont="1" applyFill="1" applyBorder="1" applyAlignment="1">
      <alignment horizontal="justify" vertical="center" wrapText="1"/>
    </xf>
    <xf numFmtId="0" fontId="9" fillId="0" borderId="0" xfId="0" applyFont="1" applyAlignment="1">
      <alignment horizontal="left" vertical="center"/>
    </xf>
    <xf numFmtId="4" fontId="9" fillId="0" borderId="0" xfId="0" applyNumberFormat="1" applyFont="1" applyAlignment="1">
      <alignment vertical="center" wrapText="1"/>
    </xf>
    <xf numFmtId="0" fontId="9" fillId="0" borderId="0" xfId="0" applyFont="1" applyBorder="1" applyAlignment="1">
      <alignment horizontal="center" vertical="center"/>
    </xf>
    <xf numFmtId="4" fontId="9" fillId="0" borderId="0" xfId="0" applyNumberFormat="1" applyFont="1" applyAlignment="1">
      <alignment vertical="center"/>
    </xf>
    <xf numFmtId="0" fontId="10" fillId="0" borderId="0" xfId="0" applyFont="1"/>
    <xf numFmtId="180" fontId="5" fillId="0" borderId="3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2" borderId="5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/>
    </xf>
    <xf numFmtId="49" fontId="1" fillId="0" borderId="0" xfId="0" applyNumberFormat="1" applyFont="1" applyFill="1" applyAlignment="1">
      <alignment horizontal="left" vertical="center"/>
    </xf>
    <xf numFmtId="0" fontId="0" fillId="0" borderId="0" xfId="0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4" fontId="5" fillId="0" borderId="9" xfId="0" applyNumberFormat="1" applyFont="1" applyFill="1" applyBorder="1" applyAlignment="1">
      <alignment horizontal="center" vertical="center" wrapText="1"/>
    </xf>
    <xf numFmtId="14" fontId="0" fillId="0" borderId="9" xfId="0" applyNumberForma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4" fontId="5" fillId="0" borderId="4" xfId="0" applyNumberFormat="1" applyFont="1" applyFill="1" applyBorder="1" applyAlignment="1">
      <alignment horizontal="center" vertical="center" wrapText="1"/>
    </xf>
    <xf numFmtId="14" fontId="0" fillId="0" borderId="4" xfId="0" applyNumberForma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4" fontId="5" fillId="0" borderId="2" xfId="0" applyNumberFormat="1" applyFont="1" applyFill="1" applyBorder="1" applyAlignment="1">
      <alignment horizontal="center" vertical="center" wrapText="1"/>
    </xf>
    <xf numFmtId="14" fontId="0" fillId="0" borderId="2" xfId="0" applyNumberFormat="1" applyFill="1" applyBorder="1" applyAlignment="1">
      <alignment horizontal="center" vertical="center"/>
    </xf>
    <xf numFmtId="0" fontId="5" fillId="0" borderId="10" xfId="0" applyFont="1" applyBorder="1" applyAlignment="1">
      <alignment horizontal="center" vertical="center" wrapText="1"/>
    </xf>
    <xf numFmtId="0" fontId="0" fillId="0" borderId="9" xfId="0" applyFill="1" applyBorder="1" applyAlignment="1">
      <alignment horizontal="center" vertical="center" wrapText="1"/>
    </xf>
    <xf numFmtId="4" fontId="3" fillId="0" borderId="9" xfId="0" applyNumberFormat="1" applyFont="1" applyFill="1" applyBorder="1" applyAlignment="1">
      <alignment horizontal="center" vertical="center" wrapText="1"/>
    </xf>
    <xf numFmtId="177" fontId="0" fillId="0" borderId="9" xfId="0" applyNumberForma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4" fontId="3" fillId="0" borderId="4" xfId="0" applyNumberFormat="1" applyFont="1" applyFill="1" applyBorder="1" applyAlignment="1">
      <alignment horizontal="center" vertical="center" wrapText="1"/>
    </xf>
    <xf numFmtId="177" fontId="0" fillId="0" borderId="4" xfId="0" applyNumberForma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4" fontId="3" fillId="0" borderId="2" xfId="0" applyNumberFormat="1" applyFont="1" applyFill="1" applyBorder="1" applyAlignment="1">
      <alignment horizontal="center" vertical="center" wrapText="1"/>
    </xf>
    <xf numFmtId="177" fontId="0" fillId="0" borderId="2" xfId="0" applyNumberFormat="1" applyFill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4" fontId="5" fillId="0" borderId="6" xfId="0" applyNumberFormat="1" applyFont="1" applyFill="1" applyBorder="1" applyAlignment="1">
      <alignment horizontal="center" vertical="center" wrapText="1"/>
    </xf>
    <xf numFmtId="177" fontId="5" fillId="0" borderId="6" xfId="0" applyNumberFormat="1" applyFont="1" applyFill="1" applyBorder="1" applyAlignment="1">
      <alignment horizontal="center" vertical="center" wrapText="1"/>
    </xf>
    <xf numFmtId="177" fontId="5" fillId="0" borderId="4" xfId="0" applyNumberFormat="1" applyFont="1" applyFill="1" applyBorder="1" applyAlignment="1">
      <alignment horizontal="center" vertical="center" wrapText="1"/>
    </xf>
    <xf numFmtId="177" fontId="5" fillId="0" borderId="2" xfId="0" applyNumberFormat="1" applyFont="1" applyFill="1" applyBorder="1" applyAlignment="1">
      <alignment horizontal="center" vertical="center" wrapText="1"/>
    </xf>
    <xf numFmtId="49" fontId="1" fillId="0" borderId="0" xfId="0" applyNumberFormat="1" applyFont="1" applyFill="1" applyAlignment="1">
      <alignment vertical="center"/>
    </xf>
    <xf numFmtId="0" fontId="5" fillId="0" borderId="10" xfId="0" applyFont="1" applyBorder="1" applyAlignment="1">
      <alignment horizontal="justify" vertical="center" wrapText="1"/>
    </xf>
    <xf numFmtId="0" fontId="13" fillId="0" borderId="3" xfId="0" applyNumberFormat="1" applyFont="1" applyFill="1" applyBorder="1" applyAlignment="1">
      <alignment horizontal="left" vertical="center" wrapText="1"/>
    </xf>
    <xf numFmtId="14" fontId="5" fillId="0" borderId="9" xfId="0" applyNumberFormat="1" applyFont="1" applyFill="1" applyBorder="1" applyAlignment="1">
      <alignment horizontal="center" vertical="center"/>
    </xf>
    <xf numFmtId="177" fontId="5" fillId="0" borderId="9" xfId="0" applyNumberFormat="1" applyFont="1" applyFill="1" applyBorder="1" applyAlignment="1">
      <alignment horizontal="center" vertical="center" wrapText="1"/>
    </xf>
    <xf numFmtId="14" fontId="5" fillId="0" borderId="4" xfId="0" applyNumberFormat="1" applyFont="1" applyFill="1" applyBorder="1" applyAlignment="1">
      <alignment horizontal="center" vertical="center"/>
    </xf>
    <xf numFmtId="14" fontId="5" fillId="0" borderId="2" xfId="0" applyNumberFormat="1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left" vertical="center" wrapText="1"/>
    </xf>
    <xf numFmtId="0" fontId="12" fillId="0" borderId="0" xfId="0" applyFont="1" applyAlignment="1">
      <alignment horizontal="center" vertical="center"/>
    </xf>
    <xf numFmtId="0" fontId="14" fillId="0" borderId="10" xfId="0" applyFont="1" applyBorder="1" applyAlignment="1">
      <alignment horizontal="center" vertical="center" wrapText="1"/>
    </xf>
    <xf numFmtId="8" fontId="5" fillId="0" borderId="3" xfId="0" applyNumberFormat="1" applyFont="1" applyFill="1" applyBorder="1" applyAlignment="1">
      <alignment horizontal="center" vertical="center" wrapText="1"/>
    </xf>
    <xf numFmtId="0" fontId="7" fillId="0" borderId="10" xfId="0" applyFont="1" applyBorder="1" applyAlignment="1">
      <alignment vertical="center" wrapText="1"/>
    </xf>
    <xf numFmtId="14" fontId="5" fillId="0" borderId="6" xfId="0" applyNumberFormat="1" applyFont="1" applyFill="1" applyBorder="1" applyAlignment="1">
      <alignment horizontal="center" vertical="center"/>
    </xf>
    <xf numFmtId="4" fontId="15" fillId="0" borderId="3" xfId="0" applyNumberFormat="1" applyFont="1" applyFill="1" applyBorder="1" applyAlignment="1">
      <alignment horizontal="center" vertical="center" wrapText="1"/>
    </xf>
    <xf numFmtId="0" fontId="11" fillId="0" borderId="0" xfId="0" applyFont="1" applyAlignment="1">
      <alignment horizontal="left" vertical="center"/>
    </xf>
    <xf numFmtId="0" fontId="7" fillId="0" borderId="0" xfId="0" applyFont="1" applyAlignment="1">
      <alignment vertical="center"/>
    </xf>
    <xf numFmtId="0" fontId="7" fillId="2" borderId="1" xfId="0" applyFont="1" applyFill="1" applyBorder="1" applyAlignment="1">
      <alignment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vertical="center"/>
    </xf>
    <xf numFmtId="0" fontId="0" fillId="0" borderId="3" xfId="0" applyFill="1" applyBorder="1" applyAlignment="1">
      <alignment horizontal="center" vertical="center"/>
    </xf>
    <xf numFmtId="4" fontId="5" fillId="0" borderId="3" xfId="0" applyNumberFormat="1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pageSetUpPr fitToPage="1"/>
  </sheetPr>
  <dimension ref="A1:IL34"/>
  <sheetViews>
    <sheetView tabSelected="1" zoomScaleNormal="100" workbookViewId="0">
      <pane xSplit="4" ySplit="9" topLeftCell="E10" activePane="bottomRight" state="frozen"/>
      <selection pane="topRight" activeCell="E1" sqref="E1"/>
      <selection pane="bottomLeft" activeCell="A7" sqref="A7"/>
      <selection pane="bottomRight" activeCell="C16" sqref="C16"/>
    </sheetView>
  </sheetViews>
  <sheetFormatPr baseColWidth="10" defaultRowHeight="14.25"/>
  <cols>
    <col min="1" max="1" width="13.7109375" style="3" customWidth="1"/>
    <col min="2" max="2" width="19.42578125" style="3" customWidth="1"/>
    <col min="3" max="3" width="14" style="3" customWidth="1"/>
    <col min="4" max="4" width="58.28515625" style="3" customWidth="1"/>
    <col min="5" max="5" width="23.5703125" style="103" customWidth="1"/>
    <col min="6" max="6" width="33.5703125" style="3" customWidth="1"/>
    <col min="7" max="7" width="17.42578125" style="3" customWidth="1"/>
    <col min="8" max="8" width="11.42578125" style="3"/>
    <col min="9" max="9" width="15.28515625" style="3" customWidth="1"/>
    <col min="10" max="10" width="22.28515625" style="20" customWidth="1"/>
    <col min="11" max="11" width="16.5703125" style="27" customWidth="1"/>
    <col min="12" max="12" width="26.85546875" style="28" customWidth="1"/>
    <col min="13" max="13" width="17.28515625" style="16" customWidth="1"/>
    <col min="14" max="16384" width="11.42578125" style="3"/>
  </cols>
  <sheetData>
    <row r="1" spans="1:246" ht="15.75">
      <c r="A1" s="56" t="s">
        <v>16</v>
      </c>
      <c r="B1" s="56"/>
      <c r="C1" s="56"/>
      <c r="D1" s="56"/>
      <c r="E1" s="102"/>
      <c r="F1" s="6"/>
      <c r="G1" s="6"/>
      <c r="H1" s="6"/>
      <c r="I1" s="18"/>
      <c r="J1" s="21"/>
      <c r="M1" s="23"/>
    </row>
    <row r="2" spans="1:246" ht="15.75">
      <c r="A2" s="15"/>
      <c r="B2" s="15"/>
      <c r="C2" s="15"/>
      <c r="D2" s="15"/>
      <c r="E2" s="102"/>
      <c r="F2" s="6"/>
      <c r="G2" s="6"/>
      <c r="H2" s="6"/>
      <c r="I2" s="18"/>
      <c r="J2" s="21"/>
      <c r="K2" s="26"/>
      <c r="L2" s="24"/>
      <c r="M2" s="2"/>
    </row>
    <row r="3" spans="1:246" ht="15.75" customHeight="1">
      <c r="F3" s="6"/>
      <c r="G3" s="2"/>
      <c r="H3" s="2"/>
      <c r="I3" s="18"/>
      <c r="J3" s="21"/>
      <c r="K3" s="26"/>
      <c r="L3" s="52"/>
      <c r="M3" s="53"/>
    </row>
    <row r="4" spans="1:246" ht="15.75">
      <c r="A4" s="7" t="s">
        <v>5</v>
      </c>
      <c r="B4" s="7"/>
      <c r="C4" s="61" t="s">
        <v>19</v>
      </c>
      <c r="D4" s="61"/>
      <c r="E4" s="61"/>
      <c r="F4" s="39"/>
      <c r="G4" s="2"/>
      <c r="H4" s="2"/>
      <c r="I4" s="18"/>
      <c r="J4" s="21"/>
      <c r="K4" s="26"/>
      <c r="L4" s="52"/>
      <c r="M4" s="53"/>
    </row>
    <row r="5" spans="1:246" ht="15.75">
      <c r="A5" s="7"/>
      <c r="B5" s="7"/>
      <c r="C5" s="7"/>
      <c r="D5" s="7"/>
      <c r="F5" s="1"/>
      <c r="G5" s="2"/>
      <c r="H5" s="2"/>
      <c r="I5" s="50"/>
      <c r="J5" s="51"/>
      <c r="K5" s="26"/>
      <c r="L5" s="34"/>
      <c r="M5" s="2"/>
    </row>
    <row r="6" spans="1:246" ht="15.75">
      <c r="A6" s="7"/>
      <c r="B6" s="7"/>
      <c r="C6" s="7"/>
      <c r="D6" s="7"/>
      <c r="F6" s="41"/>
      <c r="G6" s="2"/>
      <c r="H6" s="2"/>
      <c r="I6" s="50"/>
      <c r="J6" s="51"/>
      <c r="K6" s="26"/>
      <c r="L6" s="37"/>
      <c r="M6" s="2"/>
    </row>
    <row r="7" spans="1:246" ht="17.25" customHeight="1">
      <c r="F7" s="1"/>
      <c r="G7" s="2"/>
      <c r="H7" s="2"/>
      <c r="I7" s="18"/>
      <c r="J7" s="21"/>
      <c r="K7" s="26"/>
    </row>
    <row r="8" spans="1:246" ht="15" customHeight="1">
      <c r="A8" s="8"/>
      <c r="B8" s="8"/>
      <c r="C8" s="8"/>
      <c r="D8" s="38"/>
      <c r="E8" s="104"/>
      <c r="F8" s="5"/>
      <c r="G8" s="4"/>
      <c r="H8" s="4"/>
      <c r="I8" s="8"/>
      <c r="J8" s="19"/>
      <c r="K8" s="57" t="s">
        <v>4</v>
      </c>
      <c r="L8" s="58"/>
      <c r="M8" s="59"/>
    </row>
    <row r="9" spans="1:246" ht="38.25">
      <c r="A9" s="35" t="s">
        <v>11</v>
      </c>
      <c r="B9" s="9" t="s">
        <v>8</v>
      </c>
      <c r="C9" s="9" t="s">
        <v>0</v>
      </c>
      <c r="D9" s="9" t="s">
        <v>1</v>
      </c>
      <c r="E9" s="105" t="s">
        <v>10</v>
      </c>
      <c r="F9" s="9" t="s">
        <v>2</v>
      </c>
      <c r="G9" s="9" t="s">
        <v>9</v>
      </c>
      <c r="H9" s="9" t="s">
        <v>12</v>
      </c>
      <c r="I9" s="9" t="s">
        <v>13</v>
      </c>
      <c r="J9" s="9" t="s">
        <v>6</v>
      </c>
      <c r="K9" s="10" t="s">
        <v>7</v>
      </c>
      <c r="L9" s="9" t="s">
        <v>2</v>
      </c>
      <c r="M9" s="22" t="s">
        <v>3</v>
      </c>
    </row>
    <row r="10" spans="1:246" s="46" customFormat="1" ht="37.5" customHeight="1">
      <c r="A10" s="36">
        <v>8</v>
      </c>
      <c r="B10" s="36" t="s">
        <v>19</v>
      </c>
      <c r="C10" s="36" t="s">
        <v>295</v>
      </c>
      <c r="D10" s="48" t="s">
        <v>18</v>
      </c>
      <c r="E10" s="47">
        <f>10105.5*365.5</f>
        <v>3693560.25</v>
      </c>
      <c r="F10" s="36" t="s">
        <v>17</v>
      </c>
      <c r="G10" s="45">
        <v>45188</v>
      </c>
      <c r="H10" s="44"/>
      <c r="I10" s="44"/>
      <c r="J10" s="36" t="s">
        <v>23</v>
      </c>
      <c r="K10" s="45">
        <v>45188</v>
      </c>
      <c r="L10" s="36" t="s">
        <v>17</v>
      </c>
      <c r="M10" s="47" t="s">
        <v>35</v>
      </c>
    </row>
    <row r="11" spans="1:246" s="46" customFormat="1" ht="42.75">
      <c r="A11" s="36">
        <v>8</v>
      </c>
      <c r="B11" s="36" t="s">
        <v>19</v>
      </c>
      <c r="C11" s="36" t="s">
        <v>418</v>
      </c>
      <c r="D11" s="49" t="s">
        <v>21</v>
      </c>
      <c r="E11" s="47">
        <v>14400000</v>
      </c>
      <c r="F11" s="36" t="s">
        <v>20</v>
      </c>
      <c r="G11" s="43">
        <v>45188</v>
      </c>
      <c r="H11" s="44"/>
      <c r="I11" s="44"/>
      <c r="J11" s="36" t="s">
        <v>22</v>
      </c>
      <c r="K11" s="45">
        <v>45188</v>
      </c>
      <c r="L11" s="36" t="s">
        <v>20</v>
      </c>
      <c r="M11" s="55">
        <v>540000</v>
      </c>
      <c r="IL11" s="11"/>
    </row>
    <row r="12" spans="1:246" s="46" customFormat="1" ht="28.5">
      <c r="A12" s="36">
        <v>8</v>
      </c>
      <c r="B12" s="36" t="s">
        <v>19</v>
      </c>
      <c r="C12" s="36" t="s">
        <v>417</v>
      </c>
      <c r="D12" s="49" t="s">
        <v>24</v>
      </c>
      <c r="E12" s="47">
        <v>2087150.41</v>
      </c>
      <c r="F12" s="36" t="s">
        <v>25</v>
      </c>
      <c r="G12" s="43">
        <v>45195</v>
      </c>
      <c r="H12" s="44"/>
      <c r="I12" s="44"/>
      <c r="J12" s="36" t="s">
        <v>26</v>
      </c>
      <c r="K12" s="43">
        <v>45195</v>
      </c>
      <c r="L12" s="36" t="s">
        <v>28</v>
      </c>
      <c r="M12" s="55">
        <v>2087150.41</v>
      </c>
    </row>
    <row r="13" spans="1:246" s="11" customFormat="1" ht="25.5">
      <c r="A13" s="36">
        <v>8</v>
      </c>
      <c r="B13" s="36" t="s">
        <v>19</v>
      </c>
      <c r="C13" s="36" t="s">
        <v>295</v>
      </c>
      <c r="D13" s="33" t="s">
        <v>29</v>
      </c>
      <c r="E13" s="47">
        <f>365.5*5087.98</f>
        <v>1859656.69</v>
      </c>
      <c r="F13" s="36" t="s">
        <v>27</v>
      </c>
      <c r="G13" s="43">
        <v>45201</v>
      </c>
      <c r="H13" s="17"/>
      <c r="I13" s="17"/>
      <c r="J13" s="36" t="s">
        <v>30</v>
      </c>
      <c r="K13" s="43">
        <v>45201</v>
      </c>
      <c r="L13" s="36" t="s">
        <v>27</v>
      </c>
      <c r="M13" s="107" t="s">
        <v>31</v>
      </c>
      <c r="IL13" s="54" t="s">
        <v>14</v>
      </c>
    </row>
    <row r="14" spans="1:246" s="11" customFormat="1" ht="25.5">
      <c r="A14" s="36">
        <v>8</v>
      </c>
      <c r="B14" s="36" t="s">
        <v>19</v>
      </c>
      <c r="C14" s="36" t="s">
        <v>295</v>
      </c>
      <c r="D14" s="33" t="s">
        <v>32</v>
      </c>
      <c r="E14" s="47">
        <v>8926100</v>
      </c>
      <c r="F14" s="36" t="s">
        <v>33</v>
      </c>
      <c r="G14" s="14">
        <v>45231</v>
      </c>
      <c r="H14" s="17"/>
      <c r="I14" s="17"/>
      <c r="J14" s="36" t="s">
        <v>34</v>
      </c>
      <c r="K14" s="14">
        <v>45231</v>
      </c>
      <c r="L14" s="36" t="s">
        <v>33</v>
      </c>
      <c r="M14" s="55">
        <v>8926100</v>
      </c>
    </row>
    <row r="15" spans="1:246" s="11" customFormat="1" ht="38.25">
      <c r="A15" s="36">
        <v>8</v>
      </c>
      <c r="B15" s="36" t="s">
        <v>19</v>
      </c>
      <c r="C15" s="36" t="s">
        <v>295</v>
      </c>
      <c r="D15" s="33" t="s">
        <v>36</v>
      </c>
      <c r="E15" s="101">
        <f>5601.24*900</f>
        <v>5041116</v>
      </c>
      <c r="F15" s="13" t="s">
        <v>37</v>
      </c>
      <c r="G15" s="14">
        <v>45443</v>
      </c>
      <c r="H15" s="17"/>
      <c r="I15" s="17"/>
      <c r="J15" s="36" t="s">
        <v>419</v>
      </c>
      <c r="K15" s="14">
        <v>45443</v>
      </c>
      <c r="L15" s="36" t="s">
        <v>27</v>
      </c>
      <c r="M15" s="12" t="s">
        <v>38</v>
      </c>
    </row>
    <row r="16" spans="1:246" s="11" customFormat="1" ht="65.25" customHeight="1">
      <c r="A16" s="36">
        <v>8</v>
      </c>
      <c r="B16" s="36" t="s">
        <v>19</v>
      </c>
      <c r="C16" s="36" t="s">
        <v>417</v>
      </c>
      <c r="D16" s="33" t="s">
        <v>40</v>
      </c>
      <c r="E16" s="101">
        <f>921*13731</f>
        <v>12646251</v>
      </c>
      <c r="F16" s="13" t="s">
        <v>42</v>
      </c>
      <c r="G16" s="14">
        <v>45455</v>
      </c>
      <c r="H16" s="17"/>
      <c r="I16" s="17"/>
      <c r="J16" s="36" t="s">
        <v>39</v>
      </c>
      <c r="K16" s="25">
        <v>45455</v>
      </c>
      <c r="L16" s="13" t="s">
        <v>42</v>
      </c>
      <c r="M16" s="12" t="s">
        <v>41</v>
      </c>
    </row>
    <row r="17" spans="1:13" s="11" customFormat="1" ht="15">
      <c r="A17" s="13"/>
      <c r="B17" s="13"/>
      <c r="C17" s="13"/>
      <c r="D17" s="33"/>
      <c r="E17" s="12"/>
      <c r="F17" s="13"/>
      <c r="G17" s="14"/>
      <c r="H17" s="17"/>
      <c r="I17" s="17"/>
      <c r="J17" s="13"/>
      <c r="K17" s="25"/>
      <c r="L17" s="13"/>
      <c r="M17" s="12"/>
    </row>
    <row r="18" spans="1:13" s="11" customFormat="1" ht="15">
      <c r="A18" s="13"/>
      <c r="B18" s="13"/>
      <c r="C18" s="13"/>
      <c r="D18" s="33"/>
      <c r="E18" s="12"/>
      <c r="F18" s="13"/>
      <c r="G18" s="14"/>
      <c r="H18" s="17"/>
      <c r="I18" s="17"/>
      <c r="J18" s="13"/>
      <c r="K18" s="25"/>
      <c r="L18" s="13"/>
      <c r="M18" s="12"/>
    </row>
    <row r="19" spans="1:13" s="11" customFormat="1" ht="15">
      <c r="A19" s="13"/>
      <c r="B19" s="13"/>
      <c r="C19" s="13"/>
      <c r="D19" s="33"/>
      <c r="E19" s="12"/>
      <c r="F19" s="13"/>
      <c r="G19" s="14"/>
      <c r="H19" s="17"/>
      <c r="I19" s="17"/>
      <c r="J19" s="13"/>
      <c r="K19" s="25"/>
      <c r="L19" s="13"/>
      <c r="M19" s="12"/>
    </row>
    <row r="20" spans="1:13" s="11" customFormat="1" ht="15">
      <c r="A20" s="13"/>
      <c r="B20" s="13"/>
      <c r="C20" s="13"/>
      <c r="D20" s="33"/>
      <c r="E20" s="12"/>
      <c r="F20" s="13"/>
      <c r="G20" s="14"/>
      <c r="H20" s="17"/>
      <c r="I20" s="17"/>
      <c r="J20" s="13"/>
      <c r="K20" s="25"/>
      <c r="L20" s="13"/>
      <c r="M20" s="12"/>
    </row>
    <row r="21" spans="1:13" s="11" customFormat="1" ht="15">
      <c r="A21" s="13"/>
      <c r="B21" s="13"/>
      <c r="C21" s="13"/>
      <c r="D21" s="33"/>
      <c r="E21" s="12"/>
      <c r="F21" s="13"/>
      <c r="G21" s="14"/>
      <c r="H21" s="17"/>
      <c r="I21" s="17"/>
      <c r="J21" s="13"/>
      <c r="K21" s="25"/>
      <c r="L21" s="13"/>
      <c r="M21" s="12"/>
    </row>
    <row r="22" spans="1:13" s="11" customFormat="1">
      <c r="E22" s="106"/>
      <c r="J22" s="29"/>
      <c r="K22" s="30"/>
      <c r="L22" s="31"/>
      <c r="M22" s="32"/>
    </row>
    <row r="23" spans="1:13" s="11" customFormat="1">
      <c r="E23" s="106"/>
      <c r="J23" s="29"/>
      <c r="K23" s="30"/>
      <c r="L23" s="31"/>
      <c r="M23" s="32"/>
    </row>
    <row r="24" spans="1:13" s="11" customFormat="1">
      <c r="E24" s="106"/>
      <c r="J24" s="29"/>
      <c r="K24" s="30"/>
      <c r="L24" s="31"/>
      <c r="M24" s="32"/>
    </row>
    <row r="25" spans="1:13" s="11" customFormat="1">
      <c r="E25" s="106"/>
      <c r="J25" s="29"/>
      <c r="K25" s="30"/>
      <c r="L25" s="31"/>
      <c r="M25" s="32"/>
    </row>
    <row r="26" spans="1:13" s="11" customFormat="1">
      <c r="E26" s="106"/>
      <c r="J26" s="29"/>
      <c r="K26" s="30"/>
      <c r="L26" s="31"/>
      <c r="M26" s="32"/>
    </row>
    <row r="27" spans="1:13" s="11" customFormat="1">
      <c r="E27" s="106"/>
      <c r="J27" s="29"/>
      <c r="K27" s="30"/>
      <c r="L27" s="31"/>
      <c r="M27" s="32"/>
    </row>
    <row r="28" spans="1:13" s="11" customFormat="1">
      <c r="E28" s="106"/>
      <c r="J28" s="29"/>
      <c r="K28" s="30"/>
      <c r="L28" s="31"/>
      <c r="M28" s="32"/>
    </row>
    <row r="29" spans="1:13" s="11" customFormat="1">
      <c r="E29" s="106"/>
      <c r="J29" s="29"/>
      <c r="K29" s="30"/>
      <c r="L29" s="31"/>
      <c r="M29" s="32"/>
    </row>
    <row r="30" spans="1:13" s="11" customFormat="1">
      <c r="E30" s="106"/>
      <c r="J30" s="29"/>
      <c r="K30" s="30"/>
      <c r="L30" s="31"/>
      <c r="M30" s="32"/>
    </row>
    <row r="31" spans="1:13" s="11" customFormat="1">
      <c r="E31" s="106"/>
      <c r="J31" s="29"/>
      <c r="K31" s="30"/>
      <c r="L31" s="31"/>
      <c r="M31" s="32"/>
    </row>
    <row r="32" spans="1:13" s="11" customFormat="1">
      <c r="E32" s="106"/>
      <c r="J32" s="29"/>
      <c r="K32" s="30"/>
      <c r="L32" s="31"/>
      <c r="M32" s="32"/>
    </row>
    <row r="33" spans="5:13" s="11" customFormat="1">
      <c r="E33" s="106"/>
      <c r="J33" s="29"/>
      <c r="K33" s="30"/>
      <c r="L33" s="31"/>
      <c r="M33" s="32"/>
    </row>
    <row r="34" spans="5:13" s="11" customFormat="1">
      <c r="E34" s="106"/>
      <c r="J34" s="29"/>
      <c r="K34" s="30"/>
      <c r="L34" s="31"/>
      <c r="M34" s="32"/>
    </row>
  </sheetData>
  <autoFilter ref="A9:M21"/>
  <mergeCells count="3">
    <mergeCell ref="A1:D1"/>
    <mergeCell ref="C4:E4"/>
    <mergeCell ref="K8:M8"/>
  </mergeCells>
  <phoneticPr fontId="2" type="noConversion"/>
  <printOptions horizontalCentered="1"/>
  <pageMargins left="0.59055118110236227" right="0.59055118110236227" top="0.59055118110236227" bottom="0.26" header="0" footer="0"/>
  <pageSetup fitToHeight="2" orientation="landscape" horizontalDpi="1200" verticalDpi="1200" r:id="rId1"/>
  <headerFooter alignWithMargins="0">
    <oddFooter>&amp;R&amp;D - &amp;T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U22"/>
  <sheetViews>
    <sheetView topLeftCell="A2" zoomScaleNormal="100" workbookViewId="0">
      <selection activeCell="C10" sqref="C10"/>
    </sheetView>
  </sheetViews>
  <sheetFormatPr baseColWidth="10" defaultRowHeight="12.75"/>
  <cols>
    <col min="1" max="1" width="13.7109375" style="3" customWidth="1"/>
    <col min="2" max="2" width="19.42578125" style="3" customWidth="1"/>
    <col min="3" max="3" width="14" style="3" customWidth="1"/>
    <col min="4" max="4" width="58.28515625" style="3" customWidth="1"/>
    <col min="5" max="5" width="24.5703125" style="3" bestFit="1" customWidth="1"/>
    <col min="6" max="6" width="26" style="3" customWidth="1"/>
    <col min="7" max="7" width="17.42578125" style="3" customWidth="1"/>
    <col min="8" max="8" width="11.42578125" style="3"/>
    <col min="9" max="9" width="15.28515625" style="3" customWidth="1"/>
    <col min="10" max="10" width="25.7109375" style="20" customWidth="1"/>
    <col min="11" max="11" width="16.5703125" style="27" customWidth="1"/>
    <col min="12" max="12" width="25.42578125" style="28" customWidth="1"/>
    <col min="13" max="13" width="17.28515625" style="16" customWidth="1"/>
    <col min="14" max="16384" width="11.42578125" style="3"/>
  </cols>
  <sheetData>
    <row r="1" spans="1:229" ht="15.75">
      <c r="A1" s="56" t="s">
        <v>16</v>
      </c>
      <c r="B1" s="56"/>
      <c r="C1" s="56"/>
      <c r="D1" s="56"/>
      <c r="E1" s="6"/>
      <c r="F1" s="6"/>
      <c r="G1" s="6"/>
      <c r="H1" s="6"/>
      <c r="I1" s="18"/>
      <c r="J1" s="21"/>
      <c r="K1" s="26"/>
      <c r="L1" s="62"/>
      <c r="M1" s="23"/>
    </row>
    <row r="2" spans="1:229" ht="15.75">
      <c r="A2" s="15"/>
      <c r="B2" s="15"/>
      <c r="C2" s="15"/>
      <c r="D2" s="15"/>
      <c r="E2" s="6"/>
      <c r="F2" s="6"/>
      <c r="G2" s="6"/>
      <c r="H2" s="6"/>
      <c r="I2" s="18"/>
      <c r="J2" s="21"/>
      <c r="K2" s="26"/>
      <c r="L2" s="24"/>
      <c r="M2" s="2"/>
    </row>
    <row r="3" spans="1:229" ht="15.75" customHeight="1">
      <c r="F3" s="6"/>
      <c r="G3" s="2"/>
      <c r="H3" s="2"/>
      <c r="I3" s="18"/>
      <c r="J3" s="21"/>
      <c r="K3" s="26"/>
      <c r="L3" s="52"/>
      <c r="M3" s="53"/>
    </row>
    <row r="4" spans="1:229" ht="15.75">
      <c r="A4" s="7" t="s">
        <v>5</v>
      </c>
      <c r="B4" s="7"/>
      <c r="C4" s="61" t="s">
        <v>61</v>
      </c>
      <c r="D4" s="61"/>
      <c r="E4" s="61"/>
      <c r="F4" s="39"/>
      <c r="G4" s="2"/>
      <c r="H4" s="2"/>
      <c r="I4" s="18"/>
      <c r="J4" s="21"/>
      <c r="K4" s="26"/>
      <c r="L4" s="52"/>
      <c r="M4" s="53"/>
    </row>
    <row r="5" spans="1:229" ht="15.75">
      <c r="A5" s="7"/>
      <c r="B5" s="7"/>
      <c r="C5" s="7"/>
      <c r="D5" s="7"/>
      <c r="F5" s="1"/>
      <c r="G5" s="2"/>
      <c r="H5" s="2"/>
      <c r="I5" s="50"/>
      <c r="J5" s="51"/>
      <c r="K5" s="26"/>
      <c r="L5" s="34"/>
      <c r="M5" s="2"/>
    </row>
    <row r="6" spans="1:229" ht="15.75">
      <c r="A6" s="7"/>
      <c r="B6" s="7"/>
      <c r="C6" s="7"/>
      <c r="D6" s="7"/>
      <c r="F6" s="41"/>
      <c r="G6" s="2"/>
      <c r="H6" s="2"/>
      <c r="I6" s="50"/>
      <c r="J6" s="51"/>
      <c r="K6" s="26"/>
      <c r="L6" s="37"/>
      <c r="M6" s="2"/>
    </row>
    <row r="7" spans="1:229" ht="17.25" customHeight="1">
      <c r="F7" s="1"/>
      <c r="G7" s="2"/>
      <c r="H7" s="2"/>
      <c r="I7" s="18"/>
      <c r="J7" s="21"/>
      <c r="K7" s="26"/>
    </row>
    <row r="8" spans="1:229" ht="15" customHeight="1">
      <c r="A8" s="8"/>
      <c r="B8" s="8"/>
      <c r="C8" s="8"/>
      <c r="D8" s="38"/>
      <c r="E8" s="8"/>
      <c r="F8" s="5"/>
      <c r="G8" s="4"/>
      <c r="H8" s="4"/>
      <c r="I8" s="8"/>
      <c r="J8" s="19"/>
      <c r="K8" s="57" t="s">
        <v>4</v>
      </c>
      <c r="L8" s="58"/>
      <c r="M8" s="59"/>
    </row>
    <row r="9" spans="1:229" ht="38.25">
      <c r="A9" s="35" t="s">
        <v>11</v>
      </c>
      <c r="B9" s="9" t="s">
        <v>8</v>
      </c>
      <c r="C9" s="9" t="s">
        <v>0</v>
      </c>
      <c r="D9" s="9" t="s">
        <v>1</v>
      </c>
      <c r="E9" s="9" t="s">
        <v>10</v>
      </c>
      <c r="F9" s="9" t="s">
        <v>2</v>
      </c>
      <c r="G9" s="9" t="s">
        <v>9</v>
      </c>
      <c r="H9" s="9" t="s">
        <v>12</v>
      </c>
      <c r="I9" s="9" t="s">
        <v>13</v>
      </c>
      <c r="J9" s="9" t="s">
        <v>6</v>
      </c>
      <c r="K9" s="10" t="s">
        <v>7</v>
      </c>
      <c r="L9" s="9" t="s">
        <v>2</v>
      </c>
      <c r="M9" s="22" t="s">
        <v>3</v>
      </c>
    </row>
    <row r="10" spans="1:229" s="46" customFormat="1" ht="76.5">
      <c r="A10" s="36">
        <v>9</v>
      </c>
      <c r="B10" s="36" t="s">
        <v>43</v>
      </c>
      <c r="C10" s="36" t="s">
        <v>44</v>
      </c>
      <c r="D10" s="49" t="s">
        <v>45</v>
      </c>
      <c r="E10" s="47">
        <v>1100000</v>
      </c>
      <c r="F10" s="36" t="s">
        <v>46</v>
      </c>
      <c r="G10" s="45">
        <v>45301</v>
      </c>
      <c r="H10" s="44"/>
      <c r="I10" s="44"/>
      <c r="J10" s="36" t="s">
        <v>47</v>
      </c>
      <c r="K10" s="45">
        <v>45301</v>
      </c>
      <c r="L10" s="36" t="s">
        <v>46</v>
      </c>
      <c r="M10" s="55">
        <v>1100000</v>
      </c>
      <c r="HU10" s="11"/>
    </row>
    <row r="11" spans="1:229" s="46" customFormat="1" ht="38.25">
      <c r="A11" s="36">
        <v>9</v>
      </c>
      <c r="B11" s="36" t="s">
        <v>43</v>
      </c>
      <c r="C11" s="36" t="s">
        <v>44</v>
      </c>
      <c r="D11" s="49" t="s">
        <v>48</v>
      </c>
      <c r="E11" s="47">
        <v>1240000</v>
      </c>
      <c r="F11" s="36" t="s">
        <v>49</v>
      </c>
      <c r="G11" s="43">
        <v>45309</v>
      </c>
      <c r="H11" s="44"/>
      <c r="I11" s="44"/>
      <c r="J11" s="36" t="s">
        <v>50</v>
      </c>
      <c r="K11" s="43">
        <v>45309</v>
      </c>
      <c r="L11" s="36" t="s">
        <v>49</v>
      </c>
      <c r="M11" s="55">
        <v>1240000</v>
      </c>
    </row>
    <row r="12" spans="1:229" s="11" customFormat="1" ht="28.5">
      <c r="A12" s="36">
        <v>9</v>
      </c>
      <c r="B12" s="36" t="s">
        <v>43</v>
      </c>
      <c r="C12" s="36" t="s">
        <v>417</v>
      </c>
      <c r="D12" s="49" t="s">
        <v>51</v>
      </c>
      <c r="E12" s="47">
        <f>17918.55*860</f>
        <v>15409953</v>
      </c>
      <c r="F12" s="36" t="s">
        <v>52</v>
      </c>
      <c r="G12" s="14">
        <v>45351</v>
      </c>
      <c r="H12" s="17"/>
      <c r="I12" s="17"/>
      <c r="J12" s="36" t="s">
        <v>53</v>
      </c>
      <c r="K12" s="14">
        <v>45351</v>
      </c>
      <c r="L12" s="36" t="s">
        <v>52</v>
      </c>
      <c r="M12" s="47" t="s">
        <v>54</v>
      </c>
      <c r="HU12" s="54" t="s">
        <v>14</v>
      </c>
    </row>
    <row r="13" spans="1:229" s="11" customFormat="1" ht="15">
      <c r="A13" s="63">
        <v>9</v>
      </c>
      <c r="B13" s="63" t="s">
        <v>43</v>
      </c>
      <c r="C13" s="63" t="s">
        <v>295</v>
      </c>
      <c r="D13" s="33" t="s">
        <v>55</v>
      </c>
      <c r="E13" s="64">
        <f>914*5262.14</f>
        <v>4809595.96</v>
      </c>
      <c r="F13" s="63" t="s">
        <v>56</v>
      </c>
      <c r="G13" s="65">
        <v>45443</v>
      </c>
      <c r="H13" s="17"/>
      <c r="I13" s="17"/>
      <c r="J13" s="63" t="s">
        <v>57</v>
      </c>
      <c r="K13" s="65">
        <v>45443</v>
      </c>
      <c r="L13" s="63" t="s">
        <v>56</v>
      </c>
      <c r="M13" s="64" t="s">
        <v>58</v>
      </c>
    </row>
    <row r="14" spans="1:229" s="11" customFormat="1" ht="15">
      <c r="A14" s="66"/>
      <c r="B14" s="66"/>
      <c r="C14" s="66"/>
      <c r="D14" s="33" t="s">
        <v>59</v>
      </c>
      <c r="E14" s="67"/>
      <c r="F14" s="66"/>
      <c r="G14" s="68"/>
      <c r="H14" s="17"/>
      <c r="I14" s="17"/>
      <c r="J14" s="66"/>
      <c r="K14" s="68"/>
      <c r="L14" s="66"/>
      <c r="M14" s="67"/>
      <c r="HU14" s="54" t="s">
        <v>15</v>
      </c>
    </row>
    <row r="15" spans="1:229" s="11" customFormat="1" ht="15">
      <c r="A15" s="69"/>
      <c r="B15" s="69"/>
      <c r="C15" s="69"/>
      <c r="D15" s="33" t="s">
        <v>60</v>
      </c>
      <c r="E15" s="70"/>
      <c r="F15" s="69"/>
      <c r="G15" s="71"/>
      <c r="H15" s="17"/>
      <c r="I15" s="17"/>
      <c r="J15" s="69"/>
      <c r="K15" s="71"/>
      <c r="L15" s="69"/>
      <c r="M15" s="70"/>
    </row>
    <row r="16" spans="1:229" s="11" customFormat="1" ht="15">
      <c r="A16" s="36"/>
      <c r="B16" s="36"/>
      <c r="C16" s="13"/>
      <c r="D16" s="33"/>
      <c r="E16" s="12"/>
      <c r="F16" s="13"/>
      <c r="G16" s="14"/>
      <c r="H16" s="17"/>
      <c r="I16" s="17"/>
      <c r="J16" s="36"/>
      <c r="K16" s="25"/>
      <c r="L16" s="13"/>
      <c r="M16" s="12"/>
    </row>
    <row r="17" spans="1:13" s="11" customFormat="1" ht="15">
      <c r="A17" s="13"/>
      <c r="B17" s="13"/>
      <c r="C17" s="13"/>
      <c r="D17" s="33"/>
      <c r="E17" s="12"/>
      <c r="F17" s="13"/>
      <c r="G17" s="14"/>
      <c r="H17" s="17"/>
      <c r="I17" s="17"/>
      <c r="J17" s="13"/>
      <c r="K17" s="25"/>
      <c r="L17" s="13"/>
      <c r="M17" s="12"/>
    </row>
    <row r="18" spans="1:13" s="11" customFormat="1" ht="15">
      <c r="A18" s="13"/>
      <c r="B18" s="13"/>
      <c r="C18" s="13"/>
      <c r="D18" s="33"/>
      <c r="E18" s="12"/>
      <c r="F18" s="13"/>
      <c r="G18" s="14"/>
      <c r="H18" s="17"/>
      <c r="I18" s="17"/>
      <c r="J18" s="13"/>
      <c r="K18" s="25"/>
      <c r="L18" s="13"/>
      <c r="M18" s="12"/>
    </row>
    <row r="19" spans="1:13" s="11" customFormat="1" ht="15">
      <c r="A19" s="13"/>
      <c r="B19" s="13"/>
      <c r="C19" s="13"/>
      <c r="D19" s="33"/>
      <c r="E19" s="12"/>
      <c r="F19" s="13"/>
      <c r="G19" s="14"/>
      <c r="H19" s="17"/>
      <c r="I19" s="17"/>
      <c r="J19" s="13"/>
      <c r="K19" s="25"/>
      <c r="L19" s="13"/>
      <c r="M19" s="12"/>
    </row>
    <row r="20" spans="1:13" s="11" customFormat="1" ht="15">
      <c r="A20" s="13"/>
      <c r="B20" s="13"/>
      <c r="C20" s="13"/>
      <c r="D20" s="33"/>
      <c r="E20" s="12"/>
      <c r="F20" s="13"/>
      <c r="G20" s="14"/>
      <c r="H20" s="17"/>
      <c r="I20" s="17"/>
      <c r="J20" s="13"/>
      <c r="K20" s="25"/>
      <c r="L20" s="13"/>
      <c r="M20" s="12"/>
    </row>
    <row r="21" spans="1:13" s="11" customFormat="1">
      <c r="J21" s="29"/>
      <c r="K21" s="30"/>
      <c r="L21" s="31"/>
      <c r="M21" s="32"/>
    </row>
    <row r="22" spans="1:13" s="11" customFormat="1">
      <c r="J22" s="29"/>
      <c r="K22" s="30"/>
      <c r="L22" s="31"/>
      <c r="M22" s="32"/>
    </row>
  </sheetData>
  <mergeCells count="13">
    <mergeCell ref="L13:L15"/>
    <mergeCell ref="M13:M15"/>
    <mergeCell ref="A13:A15"/>
    <mergeCell ref="B13:B15"/>
    <mergeCell ref="C13:C15"/>
    <mergeCell ref="E13:E15"/>
    <mergeCell ref="F13:F15"/>
    <mergeCell ref="G13:G15"/>
    <mergeCell ref="J13:J15"/>
    <mergeCell ref="K13:K15"/>
    <mergeCell ref="A1:D1"/>
    <mergeCell ref="C4:E4"/>
    <mergeCell ref="K8:M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9"/>
  <sheetViews>
    <sheetView zoomScaleNormal="100" workbookViewId="0">
      <selection activeCell="C32" sqref="C32"/>
    </sheetView>
  </sheetViews>
  <sheetFormatPr baseColWidth="10" defaultRowHeight="12.75"/>
  <cols>
    <col min="1" max="1" width="13.7109375" style="3" customWidth="1"/>
    <col min="2" max="2" width="19.42578125" style="3" customWidth="1"/>
    <col min="3" max="3" width="14" style="3" customWidth="1"/>
    <col min="4" max="4" width="58.28515625" style="3" customWidth="1"/>
    <col min="5" max="5" width="21.85546875" style="3" customWidth="1"/>
    <col min="6" max="6" width="33.5703125" style="3" customWidth="1"/>
    <col min="7" max="7" width="17.42578125" style="3" customWidth="1"/>
    <col min="8" max="8" width="11.42578125" style="3"/>
    <col min="9" max="9" width="15.28515625" style="3" customWidth="1"/>
    <col min="10" max="10" width="17.7109375" style="20" customWidth="1"/>
    <col min="11" max="11" width="16.5703125" style="27" customWidth="1"/>
    <col min="12" max="12" width="25.42578125" style="28" customWidth="1"/>
    <col min="13" max="13" width="17.28515625" style="16" customWidth="1"/>
    <col min="14" max="16384" width="11.42578125" style="3"/>
  </cols>
  <sheetData>
    <row r="1" spans="1:13" ht="15.75">
      <c r="A1" s="56" t="s">
        <v>16</v>
      </c>
      <c r="B1" s="56"/>
      <c r="C1" s="56"/>
      <c r="D1" s="56"/>
      <c r="E1" s="6"/>
      <c r="F1" s="6"/>
      <c r="G1" s="6"/>
      <c r="H1" s="6"/>
      <c r="I1" s="18"/>
      <c r="J1" s="21"/>
      <c r="K1" s="26"/>
      <c r="L1" s="62"/>
      <c r="M1" s="23"/>
    </row>
    <row r="2" spans="1:13" ht="15.75">
      <c r="A2" s="15"/>
      <c r="B2" s="15"/>
      <c r="C2" s="15"/>
      <c r="D2" s="15"/>
      <c r="E2" s="6"/>
      <c r="F2" s="6"/>
      <c r="G2" s="6"/>
      <c r="H2" s="6"/>
      <c r="I2" s="18"/>
      <c r="J2" s="21"/>
      <c r="K2" s="26"/>
      <c r="L2" s="24"/>
      <c r="M2" s="2"/>
    </row>
    <row r="3" spans="1:13" ht="15.75">
      <c r="F3" s="6"/>
      <c r="G3" s="2"/>
      <c r="H3" s="2"/>
      <c r="I3" s="18"/>
      <c r="J3" s="21"/>
      <c r="K3" s="26"/>
      <c r="L3" s="52"/>
      <c r="M3" s="53"/>
    </row>
    <row r="4" spans="1:13" ht="15.75">
      <c r="A4" s="7" t="s">
        <v>5</v>
      </c>
      <c r="B4" s="7"/>
      <c r="C4" s="61" t="s">
        <v>62</v>
      </c>
      <c r="D4" s="61"/>
      <c r="E4" s="61"/>
      <c r="F4" s="60"/>
      <c r="G4" s="60"/>
      <c r="H4" s="2"/>
      <c r="I4" s="18"/>
      <c r="J4" s="21"/>
      <c r="K4" s="26"/>
      <c r="L4" s="52"/>
      <c r="M4" s="53"/>
    </row>
    <row r="5" spans="1:13" ht="15.75">
      <c r="A5" s="7"/>
      <c r="B5" s="7"/>
      <c r="C5" s="7"/>
      <c r="D5" s="7"/>
      <c r="F5" s="1"/>
      <c r="G5" s="2"/>
      <c r="H5" s="2"/>
      <c r="I5" s="50"/>
      <c r="J5" s="51"/>
      <c r="K5" s="26"/>
      <c r="L5" s="34"/>
      <c r="M5" s="2"/>
    </row>
    <row r="6" spans="1:13" ht="15.75">
      <c r="A6" s="7"/>
      <c r="B6" s="7"/>
      <c r="C6" s="7"/>
      <c r="D6" s="7"/>
      <c r="F6" s="41"/>
      <c r="G6" s="2"/>
      <c r="H6" s="2"/>
      <c r="I6" s="50"/>
      <c r="J6" s="51"/>
      <c r="K6" s="26"/>
      <c r="L6" s="37"/>
      <c r="M6" s="2"/>
    </row>
    <row r="7" spans="1:13">
      <c r="F7" s="1"/>
      <c r="G7" s="2"/>
      <c r="H7" s="2"/>
      <c r="I7" s="18"/>
      <c r="J7" s="21"/>
      <c r="K7" s="26"/>
    </row>
    <row r="8" spans="1:13" ht="12.75" customHeight="1">
      <c r="A8" s="8"/>
      <c r="B8" s="8"/>
      <c r="C8" s="8"/>
      <c r="D8" s="38"/>
      <c r="E8" s="8"/>
      <c r="F8" s="5"/>
      <c r="G8" s="4"/>
      <c r="H8" s="4"/>
      <c r="I8" s="8"/>
      <c r="J8" s="19"/>
      <c r="K8" s="57" t="s">
        <v>4</v>
      </c>
      <c r="L8" s="58"/>
      <c r="M8" s="59"/>
    </row>
    <row r="9" spans="1:13" ht="38.25">
      <c r="A9" s="35" t="s">
        <v>11</v>
      </c>
      <c r="B9" s="9" t="s">
        <v>8</v>
      </c>
      <c r="C9" s="9" t="s">
        <v>0</v>
      </c>
      <c r="D9" s="9" t="s">
        <v>1</v>
      </c>
      <c r="E9" s="9" t="s">
        <v>10</v>
      </c>
      <c r="F9" s="9" t="s">
        <v>2</v>
      </c>
      <c r="G9" s="9" t="s">
        <v>9</v>
      </c>
      <c r="H9" s="9" t="s">
        <v>12</v>
      </c>
      <c r="I9" s="9" t="s">
        <v>13</v>
      </c>
      <c r="J9" s="9" t="s">
        <v>6</v>
      </c>
      <c r="K9" s="10" t="s">
        <v>7</v>
      </c>
      <c r="L9" s="9" t="s">
        <v>2</v>
      </c>
      <c r="M9" s="22" t="s">
        <v>3</v>
      </c>
    </row>
    <row r="10" spans="1:13" s="46" customFormat="1" ht="28.5">
      <c r="A10" s="36">
        <v>11</v>
      </c>
      <c r="B10" s="36" t="s">
        <v>62</v>
      </c>
      <c r="C10" s="36" t="s">
        <v>417</v>
      </c>
      <c r="D10" s="48" t="s">
        <v>63</v>
      </c>
      <c r="E10" s="47">
        <v>9700000</v>
      </c>
      <c r="F10" s="36" t="s">
        <v>64</v>
      </c>
      <c r="G10" s="45">
        <v>45238</v>
      </c>
      <c r="H10" s="44"/>
      <c r="I10" s="44"/>
      <c r="J10" s="72" t="s">
        <v>65</v>
      </c>
      <c r="K10" s="45">
        <v>45238</v>
      </c>
      <c r="L10" s="36" t="s">
        <v>64</v>
      </c>
      <c r="M10" s="47">
        <v>9700000</v>
      </c>
    </row>
    <row r="11" spans="1:13" s="46" customFormat="1" ht="25.5">
      <c r="A11" s="36">
        <v>11</v>
      </c>
      <c r="B11" s="36" t="s">
        <v>62</v>
      </c>
      <c r="C11" s="36" t="s">
        <v>417</v>
      </c>
      <c r="D11" s="49" t="s">
        <v>66</v>
      </c>
      <c r="E11" s="47">
        <v>8752000</v>
      </c>
      <c r="F11" s="36" t="s">
        <v>67</v>
      </c>
      <c r="G11" s="45">
        <v>45238</v>
      </c>
      <c r="H11" s="44"/>
      <c r="I11" s="44"/>
      <c r="J11" s="72" t="s">
        <v>68</v>
      </c>
      <c r="K11" s="43">
        <v>45238</v>
      </c>
      <c r="L11" s="36" t="s">
        <v>67</v>
      </c>
      <c r="M11" s="47">
        <v>8752000</v>
      </c>
    </row>
    <row r="12" spans="1:13" s="11" customFormat="1" ht="25.5">
      <c r="A12" s="13">
        <v>11</v>
      </c>
      <c r="B12" s="13" t="s">
        <v>62</v>
      </c>
      <c r="C12" s="36" t="s">
        <v>417</v>
      </c>
      <c r="D12" s="33" t="s">
        <v>69</v>
      </c>
      <c r="E12" s="12">
        <v>7882352.9400000004</v>
      </c>
      <c r="F12" s="13" t="s">
        <v>70</v>
      </c>
      <c r="G12" s="14">
        <v>45253</v>
      </c>
      <c r="H12" s="17"/>
      <c r="I12" s="17"/>
      <c r="J12" s="13" t="s">
        <v>71</v>
      </c>
      <c r="K12" s="25">
        <v>45253</v>
      </c>
      <c r="L12" s="13" t="s">
        <v>70</v>
      </c>
      <c r="M12" s="12">
        <v>7882352.9400000004</v>
      </c>
    </row>
    <row r="13" spans="1:13" s="11" customFormat="1" ht="15" customHeight="1">
      <c r="A13" s="73">
        <v>11</v>
      </c>
      <c r="B13" s="73" t="s">
        <v>62</v>
      </c>
      <c r="C13" s="63" t="s">
        <v>417</v>
      </c>
      <c r="D13" s="33" t="s">
        <v>72</v>
      </c>
      <c r="E13" s="74">
        <v>12947500</v>
      </c>
      <c r="F13" s="73" t="s">
        <v>73</v>
      </c>
      <c r="G13" s="65">
        <v>45258</v>
      </c>
      <c r="H13" s="17"/>
      <c r="I13" s="17"/>
      <c r="J13" s="73" t="s">
        <v>74</v>
      </c>
      <c r="K13" s="75">
        <v>45253</v>
      </c>
      <c r="L13" s="73" t="s">
        <v>75</v>
      </c>
      <c r="M13" s="74">
        <v>12947500</v>
      </c>
    </row>
    <row r="14" spans="1:13" s="11" customFormat="1" ht="15">
      <c r="A14" s="76"/>
      <c r="B14" s="76"/>
      <c r="C14" s="66"/>
      <c r="D14" s="33" t="s">
        <v>76</v>
      </c>
      <c r="E14" s="77"/>
      <c r="F14" s="76"/>
      <c r="G14" s="68"/>
      <c r="H14" s="17"/>
      <c r="I14" s="17"/>
      <c r="J14" s="76"/>
      <c r="K14" s="78"/>
      <c r="L14" s="76"/>
      <c r="M14" s="77"/>
    </row>
    <row r="15" spans="1:13" s="11" customFormat="1" ht="15">
      <c r="A15" s="79"/>
      <c r="B15" s="79"/>
      <c r="C15" s="69"/>
      <c r="D15" s="33" t="s">
        <v>77</v>
      </c>
      <c r="E15" s="80"/>
      <c r="F15" s="79"/>
      <c r="G15" s="71"/>
      <c r="H15" s="17"/>
      <c r="I15" s="17"/>
      <c r="J15" s="79"/>
      <c r="K15" s="81"/>
      <c r="L15" s="79"/>
      <c r="M15" s="80"/>
    </row>
    <row r="16" spans="1:13" s="11" customFormat="1" ht="45">
      <c r="A16" s="13">
        <v>11</v>
      </c>
      <c r="B16" s="13" t="s">
        <v>62</v>
      </c>
      <c r="C16" s="36" t="s">
        <v>417</v>
      </c>
      <c r="D16" s="33" t="s">
        <v>78</v>
      </c>
      <c r="E16" s="12">
        <v>2500000</v>
      </c>
      <c r="F16" s="36" t="s">
        <v>79</v>
      </c>
      <c r="G16" s="14">
        <v>45345</v>
      </c>
      <c r="H16" s="17"/>
      <c r="I16" s="17"/>
      <c r="J16" s="36" t="s">
        <v>80</v>
      </c>
      <c r="K16" s="25">
        <v>44980</v>
      </c>
      <c r="L16" s="13" t="s">
        <v>79</v>
      </c>
      <c r="M16" s="12">
        <v>2500000</v>
      </c>
    </row>
    <row r="17" spans="1:13" s="11" customFormat="1" ht="30">
      <c r="A17" s="36">
        <v>11</v>
      </c>
      <c r="B17" s="36" t="s">
        <v>62</v>
      </c>
      <c r="C17" s="36" t="s">
        <v>417</v>
      </c>
      <c r="D17" s="33" t="s">
        <v>81</v>
      </c>
      <c r="E17" s="12">
        <v>3000000</v>
      </c>
      <c r="F17" s="13" t="s">
        <v>82</v>
      </c>
      <c r="G17" s="14">
        <v>45485</v>
      </c>
      <c r="H17" s="17"/>
      <c r="I17" s="17"/>
      <c r="J17" s="36" t="s">
        <v>83</v>
      </c>
      <c r="K17" s="25">
        <v>45485</v>
      </c>
      <c r="L17" s="13" t="str">
        <f>F17</f>
        <v>Fund. Para el progreso de la Medicina</v>
      </c>
      <c r="M17" s="12">
        <v>3000000</v>
      </c>
    </row>
    <row r="18" spans="1:13" s="11" customFormat="1" ht="30">
      <c r="A18" s="13">
        <v>11</v>
      </c>
      <c r="B18" s="36" t="s">
        <v>62</v>
      </c>
      <c r="C18" s="36" t="s">
        <v>417</v>
      </c>
      <c r="D18" s="33" t="s">
        <v>84</v>
      </c>
      <c r="E18" s="12">
        <v>8000000</v>
      </c>
      <c r="F18" s="13" t="s">
        <v>85</v>
      </c>
      <c r="G18" s="14">
        <v>45516</v>
      </c>
      <c r="H18" s="17"/>
      <c r="I18" s="17"/>
      <c r="J18" s="36" t="s">
        <v>86</v>
      </c>
      <c r="K18" s="25">
        <v>45516</v>
      </c>
      <c r="L18" s="13" t="s">
        <v>85</v>
      </c>
      <c r="M18" s="12">
        <v>8000000</v>
      </c>
    </row>
    <row r="19" spans="1:13" s="11" customFormat="1" ht="15">
      <c r="A19" s="13"/>
      <c r="B19" s="13"/>
      <c r="C19" s="13"/>
      <c r="D19" s="33"/>
      <c r="E19" s="12"/>
      <c r="F19" s="13"/>
      <c r="G19" s="14"/>
      <c r="H19" s="17"/>
      <c r="I19" s="17"/>
      <c r="J19" s="13"/>
      <c r="K19" s="25"/>
      <c r="L19" s="13"/>
      <c r="M19" s="12"/>
    </row>
    <row r="20" spans="1:13" s="11" customFormat="1" ht="15">
      <c r="A20" s="13"/>
      <c r="B20" s="13"/>
      <c r="C20" s="13"/>
      <c r="D20" s="33"/>
      <c r="E20" s="12"/>
      <c r="F20" s="13"/>
      <c r="G20" s="14"/>
      <c r="H20" s="17"/>
      <c r="I20" s="17"/>
      <c r="J20" s="13"/>
      <c r="K20" s="25"/>
      <c r="L20" s="13"/>
      <c r="M20" s="12"/>
    </row>
    <row r="21" spans="1:13" s="11" customFormat="1" ht="15">
      <c r="A21" s="13"/>
      <c r="B21" s="13"/>
      <c r="C21" s="13"/>
      <c r="D21" s="33"/>
      <c r="E21" s="12"/>
      <c r="F21" s="13"/>
      <c r="G21" s="14"/>
      <c r="H21" s="17"/>
      <c r="I21" s="17"/>
      <c r="J21" s="13"/>
      <c r="K21" s="25"/>
      <c r="L21" s="13"/>
      <c r="M21" s="12"/>
    </row>
    <row r="22" spans="1:13" s="11" customFormat="1" ht="15">
      <c r="A22" s="13"/>
      <c r="B22" s="13"/>
      <c r="C22" s="13"/>
      <c r="D22" s="33"/>
      <c r="E22" s="12"/>
      <c r="F22" s="13"/>
      <c r="G22" s="14"/>
      <c r="H22" s="17"/>
      <c r="I22" s="17"/>
      <c r="J22" s="13"/>
      <c r="K22" s="25"/>
      <c r="L22" s="13"/>
      <c r="M22" s="12"/>
    </row>
    <row r="23" spans="1:13" s="11" customFormat="1" ht="15">
      <c r="A23" s="13"/>
      <c r="B23" s="13"/>
      <c r="C23" s="13"/>
      <c r="D23" s="33"/>
      <c r="E23" s="12"/>
      <c r="F23" s="13"/>
      <c r="G23" s="14"/>
      <c r="H23" s="17"/>
      <c r="I23" s="17"/>
      <c r="J23" s="13"/>
      <c r="K23" s="25"/>
      <c r="L23" s="13"/>
      <c r="M23" s="12"/>
    </row>
    <row r="24" spans="1:13" s="11" customFormat="1" ht="15">
      <c r="A24" s="13"/>
      <c r="B24" s="13"/>
      <c r="C24" s="13"/>
      <c r="D24" s="33"/>
      <c r="E24" s="12"/>
      <c r="F24" s="13"/>
      <c r="G24" s="14"/>
      <c r="H24" s="17"/>
      <c r="I24" s="17"/>
      <c r="J24" s="13"/>
      <c r="K24" s="25"/>
      <c r="L24" s="13"/>
      <c r="M24" s="12"/>
    </row>
    <row r="25" spans="1:13" s="11" customFormat="1" ht="15">
      <c r="A25" s="13"/>
      <c r="B25" s="13"/>
      <c r="C25" s="13"/>
      <c r="D25" s="33"/>
      <c r="E25" s="12"/>
      <c r="F25" s="13"/>
      <c r="G25" s="14"/>
      <c r="H25" s="17"/>
      <c r="I25" s="17"/>
      <c r="J25" s="13"/>
      <c r="K25" s="25"/>
      <c r="L25" s="13"/>
      <c r="M25" s="12"/>
    </row>
    <row r="26" spans="1:13" s="11" customFormat="1" ht="15">
      <c r="A26" s="13"/>
      <c r="B26" s="13"/>
      <c r="C26" s="13"/>
      <c r="D26" s="33"/>
      <c r="E26" s="12"/>
      <c r="F26" s="13"/>
      <c r="G26" s="14"/>
      <c r="H26" s="17"/>
      <c r="I26" s="17"/>
      <c r="J26" s="13"/>
      <c r="K26" s="25"/>
      <c r="L26" s="13"/>
      <c r="M26" s="12"/>
    </row>
    <row r="27" spans="1:13" s="11" customFormat="1" ht="15">
      <c r="A27" s="13"/>
      <c r="B27" s="13"/>
      <c r="C27" s="13"/>
      <c r="D27" s="33"/>
      <c r="E27" s="12"/>
      <c r="F27" s="13"/>
      <c r="G27" s="14"/>
      <c r="H27" s="17"/>
      <c r="I27" s="17"/>
      <c r="J27" s="13"/>
      <c r="K27" s="25"/>
      <c r="L27" s="13"/>
      <c r="M27" s="12"/>
    </row>
    <row r="28" spans="1:13" s="11" customFormat="1" ht="15">
      <c r="A28" s="13"/>
      <c r="B28" s="13"/>
      <c r="C28" s="13"/>
      <c r="D28" s="33"/>
      <c r="E28" s="12"/>
      <c r="F28" s="13"/>
      <c r="G28" s="14"/>
      <c r="H28" s="17"/>
      <c r="I28" s="17"/>
      <c r="J28" s="13"/>
      <c r="K28" s="25"/>
      <c r="L28" s="13"/>
      <c r="M28" s="12"/>
    </row>
    <row r="29" spans="1:13" s="11" customFormat="1" ht="15">
      <c r="A29" s="13"/>
      <c r="B29" s="13"/>
      <c r="C29" s="13"/>
      <c r="D29" s="33"/>
      <c r="E29" s="12"/>
      <c r="F29" s="13"/>
      <c r="G29" s="14"/>
      <c r="H29" s="17"/>
      <c r="I29" s="17"/>
      <c r="J29" s="13"/>
      <c r="K29" s="25"/>
      <c r="L29" s="13"/>
      <c r="M29" s="12"/>
    </row>
    <row r="30" spans="1:13" s="11" customFormat="1" ht="15">
      <c r="A30" s="13"/>
      <c r="B30" s="13"/>
      <c r="C30" s="13"/>
      <c r="D30" s="33"/>
      <c r="E30" s="12"/>
      <c r="F30" s="13"/>
      <c r="G30" s="14"/>
      <c r="H30" s="17"/>
      <c r="I30" s="17"/>
      <c r="J30" s="13"/>
      <c r="K30" s="25"/>
      <c r="L30" s="13"/>
      <c r="M30" s="12"/>
    </row>
    <row r="31" spans="1:13" s="11" customFormat="1" ht="15">
      <c r="A31" s="13"/>
      <c r="B31" s="13"/>
      <c r="C31" s="13"/>
      <c r="D31" s="33"/>
      <c r="E31" s="12"/>
      <c r="F31" s="13"/>
      <c r="G31" s="14"/>
      <c r="H31" s="17"/>
      <c r="I31" s="17"/>
      <c r="J31" s="13"/>
      <c r="K31" s="25"/>
      <c r="L31" s="13"/>
      <c r="M31" s="12"/>
    </row>
    <row r="32" spans="1:13" s="11" customFormat="1" ht="15">
      <c r="A32" s="13"/>
      <c r="B32" s="13"/>
      <c r="C32" s="13"/>
      <c r="D32" s="33"/>
      <c r="E32" s="12"/>
      <c r="F32" s="13"/>
      <c r="G32" s="14"/>
      <c r="H32" s="17"/>
      <c r="I32" s="17"/>
      <c r="J32" s="13"/>
      <c r="K32" s="25"/>
      <c r="L32" s="13"/>
      <c r="M32" s="12"/>
    </row>
    <row r="33" spans="1:13" s="11" customFormat="1" ht="15">
      <c r="A33" s="13"/>
      <c r="B33" s="13"/>
      <c r="C33" s="13"/>
      <c r="D33" s="33"/>
      <c r="E33" s="12"/>
      <c r="F33" s="13"/>
      <c r="G33" s="14"/>
      <c r="H33" s="17"/>
      <c r="I33" s="17"/>
      <c r="J33" s="13"/>
      <c r="K33" s="25"/>
      <c r="L33" s="13"/>
      <c r="M33" s="12"/>
    </row>
    <row r="34" spans="1:13" s="11" customFormat="1" ht="15">
      <c r="A34" s="13"/>
      <c r="B34" s="13"/>
      <c r="C34" s="13"/>
      <c r="D34" s="33"/>
      <c r="E34" s="12"/>
      <c r="F34" s="13"/>
      <c r="G34" s="14"/>
      <c r="H34" s="17"/>
      <c r="I34" s="17"/>
      <c r="J34" s="13"/>
      <c r="K34" s="25"/>
      <c r="L34" s="13"/>
      <c r="M34" s="12"/>
    </row>
    <row r="35" spans="1:13" s="11" customFormat="1" ht="15">
      <c r="A35" s="13"/>
      <c r="B35" s="13"/>
      <c r="C35" s="13"/>
      <c r="D35" s="33"/>
      <c r="E35" s="12"/>
      <c r="F35" s="13"/>
      <c r="G35" s="14"/>
      <c r="H35" s="17"/>
      <c r="I35" s="17"/>
      <c r="J35" s="13"/>
      <c r="K35" s="25"/>
      <c r="L35" s="13"/>
      <c r="M35" s="12"/>
    </row>
    <row r="36" spans="1:13" s="11" customFormat="1" ht="15">
      <c r="A36" s="13"/>
      <c r="B36" s="13"/>
      <c r="C36" s="13"/>
      <c r="D36" s="33"/>
      <c r="E36" s="12"/>
      <c r="F36" s="13"/>
      <c r="G36" s="14"/>
      <c r="H36" s="17"/>
      <c r="I36" s="17"/>
      <c r="J36" s="13"/>
      <c r="K36" s="25"/>
      <c r="L36" s="13"/>
      <c r="M36" s="12"/>
    </row>
    <row r="37" spans="1:13" s="11" customFormat="1">
      <c r="J37" s="29"/>
      <c r="K37" s="30"/>
      <c r="L37" s="31"/>
      <c r="M37" s="32"/>
    </row>
    <row r="38" spans="1:13" s="11" customFormat="1">
      <c r="J38" s="29"/>
      <c r="K38" s="30"/>
      <c r="L38" s="31"/>
      <c r="M38" s="32"/>
    </row>
    <row r="39" spans="1:13" s="11" customFormat="1">
      <c r="J39" s="29"/>
      <c r="K39" s="30"/>
      <c r="L39" s="31"/>
      <c r="M39" s="32"/>
    </row>
    <row r="40" spans="1:13" s="11" customFormat="1">
      <c r="J40" s="29"/>
      <c r="K40" s="30"/>
      <c r="L40" s="31"/>
      <c r="M40" s="32"/>
    </row>
    <row r="41" spans="1:13" s="11" customFormat="1">
      <c r="J41" s="29"/>
      <c r="K41" s="30"/>
      <c r="L41" s="31"/>
      <c r="M41" s="32"/>
    </row>
    <row r="42" spans="1:13" s="11" customFormat="1">
      <c r="J42" s="29"/>
      <c r="K42" s="30"/>
      <c r="L42" s="31"/>
      <c r="M42" s="32"/>
    </row>
    <row r="43" spans="1:13" s="11" customFormat="1">
      <c r="J43" s="29"/>
      <c r="K43" s="30"/>
      <c r="L43" s="31"/>
      <c r="M43" s="32"/>
    </row>
    <row r="44" spans="1:13" s="11" customFormat="1">
      <c r="J44" s="29"/>
      <c r="K44" s="30"/>
      <c r="L44" s="31"/>
      <c r="M44" s="32"/>
    </row>
    <row r="45" spans="1:13" s="11" customFormat="1">
      <c r="J45" s="29"/>
      <c r="K45" s="30"/>
      <c r="L45" s="31"/>
      <c r="M45" s="32"/>
    </row>
    <row r="46" spans="1:13" s="11" customFormat="1">
      <c r="J46" s="29"/>
      <c r="K46" s="30"/>
      <c r="L46" s="31"/>
      <c r="M46" s="32"/>
    </row>
    <row r="47" spans="1:13" s="11" customFormat="1">
      <c r="J47" s="29"/>
      <c r="K47" s="30"/>
      <c r="L47" s="31"/>
      <c r="M47" s="32"/>
    </row>
    <row r="48" spans="1:13" s="11" customFormat="1">
      <c r="J48" s="29"/>
      <c r="K48" s="30"/>
      <c r="L48" s="31"/>
      <c r="M48" s="32"/>
    </row>
    <row r="49" spans="10:13" s="11" customFormat="1">
      <c r="J49" s="29"/>
      <c r="K49" s="30"/>
      <c r="L49" s="31"/>
      <c r="M49" s="32"/>
    </row>
  </sheetData>
  <mergeCells count="14">
    <mergeCell ref="F4:G4"/>
    <mergeCell ref="L13:L15"/>
    <mergeCell ref="M13:M15"/>
    <mergeCell ref="A13:A15"/>
    <mergeCell ref="B13:B15"/>
    <mergeCell ref="C13:C15"/>
    <mergeCell ref="E13:E15"/>
    <mergeCell ref="F13:F15"/>
    <mergeCell ref="G13:G15"/>
    <mergeCell ref="J13:J15"/>
    <mergeCell ref="K13:K15"/>
    <mergeCell ref="A1:D1"/>
    <mergeCell ref="C4:E4"/>
    <mergeCell ref="K8:M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7"/>
  <sheetViews>
    <sheetView zoomScaleNormal="100" workbookViewId="0">
      <selection activeCell="C32" sqref="C32"/>
    </sheetView>
  </sheetViews>
  <sheetFormatPr baseColWidth="10" defaultRowHeight="12.75"/>
  <cols>
    <col min="1" max="1" width="13.7109375" style="3" customWidth="1"/>
    <col min="2" max="2" width="19.42578125" style="3" customWidth="1"/>
    <col min="3" max="3" width="14" style="3" customWidth="1"/>
    <col min="4" max="4" width="58.28515625" style="3" customWidth="1"/>
    <col min="5" max="5" width="24.5703125" style="3" bestFit="1" customWidth="1"/>
    <col min="6" max="6" width="33.5703125" style="3" customWidth="1"/>
    <col min="7" max="7" width="17.42578125" style="3" customWidth="1"/>
    <col min="8" max="8" width="11.42578125" style="3"/>
    <col min="9" max="9" width="15.28515625" style="3" customWidth="1"/>
    <col min="10" max="10" width="27.85546875" style="20" customWidth="1"/>
    <col min="11" max="11" width="16.5703125" style="27" customWidth="1"/>
    <col min="12" max="12" width="25.42578125" style="28" customWidth="1"/>
    <col min="13" max="13" width="17.28515625" style="16" customWidth="1"/>
    <col min="14" max="16384" width="11.42578125" style="3"/>
  </cols>
  <sheetData>
    <row r="1" spans="1:13" ht="15.75">
      <c r="A1" s="56" t="s">
        <v>16</v>
      </c>
      <c r="B1" s="56"/>
      <c r="C1" s="56"/>
      <c r="D1" s="56"/>
      <c r="E1" s="6"/>
      <c r="F1" s="6"/>
      <c r="G1" s="6"/>
      <c r="H1" s="6"/>
      <c r="I1" s="18"/>
      <c r="J1" s="21"/>
      <c r="K1" s="26"/>
      <c r="L1" s="62"/>
      <c r="M1" s="23"/>
    </row>
    <row r="2" spans="1:13" ht="15.75">
      <c r="A2" s="15"/>
      <c r="B2" s="15"/>
      <c r="C2" s="15"/>
      <c r="D2" s="15"/>
      <c r="E2" s="6"/>
      <c r="F2" s="6"/>
      <c r="G2" s="6"/>
      <c r="H2" s="6"/>
      <c r="I2" s="18"/>
      <c r="J2" s="21"/>
      <c r="K2" s="26"/>
      <c r="L2" s="24"/>
      <c r="M2" s="2"/>
    </row>
    <row r="3" spans="1:13" ht="15.75" customHeight="1">
      <c r="F3" s="6"/>
      <c r="G3" s="2"/>
      <c r="H3" s="2"/>
      <c r="I3" s="18"/>
      <c r="J3" s="21"/>
      <c r="K3" s="26"/>
      <c r="L3" s="52"/>
      <c r="M3" s="53"/>
    </row>
    <row r="4" spans="1:13" ht="15.75">
      <c r="A4" s="7" t="s">
        <v>5</v>
      </c>
      <c r="B4" s="7"/>
      <c r="C4" s="61" t="s">
        <v>87</v>
      </c>
      <c r="D4" s="61"/>
      <c r="E4" s="61"/>
      <c r="F4" s="60"/>
      <c r="G4" s="60"/>
      <c r="H4" s="2"/>
      <c r="I4" s="18"/>
      <c r="J4" s="21"/>
      <c r="K4" s="26"/>
      <c r="L4" s="52"/>
      <c r="M4" s="53"/>
    </row>
    <row r="5" spans="1:13" ht="15.75">
      <c r="A5" s="7"/>
      <c r="B5" s="7"/>
      <c r="C5" s="7"/>
      <c r="D5" s="7"/>
      <c r="F5" s="1"/>
      <c r="G5" s="2"/>
      <c r="H5" s="2"/>
      <c r="I5" s="50"/>
      <c r="J5" s="51"/>
      <c r="K5" s="26"/>
      <c r="L5" s="34"/>
      <c r="M5" s="2"/>
    </row>
    <row r="6" spans="1:13" ht="15.75">
      <c r="A6" s="7"/>
      <c r="B6" s="7"/>
      <c r="C6" s="7"/>
      <c r="D6" s="7"/>
      <c r="F6" s="41"/>
      <c r="G6" s="2"/>
      <c r="H6" s="2"/>
      <c r="I6" s="50"/>
      <c r="J6" s="51"/>
      <c r="K6" s="26"/>
      <c r="L6" s="37"/>
      <c r="M6" s="2"/>
    </row>
    <row r="7" spans="1:13" ht="17.25" customHeight="1">
      <c r="F7" s="1"/>
      <c r="G7" s="2"/>
      <c r="H7" s="2"/>
      <c r="I7" s="18"/>
      <c r="J7" s="21"/>
      <c r="K7" s="26"/>
    </row>
    <row r="8" spans="1:13" ht="15" customHeight="1">
      <c r="A8" s="8"/>
      <c r="B8" s="8"/>
      <c r="C8" s="8"/>
      <c r="D8" s="38"/>
      <c r="E8" s="8"/>
      <c r="F8" s="5"/>
      <c r="G8" s="4"/>
      <c r="H8" s="4"/>
      <c r="I8" s="8"/>
      <c r="J8" s="19"/>
      <c r="K8" s="57" t="s">
        <v>4</v>
      </c>
      <c r="L8" s="58"/>
      <c r="M8" s="59"/>
    </row>
    <row r="9" spans="1:13" ht="38.25">
      <c r="A9" s="35" t="s">
        <v>11</v>
      </c>
      <c r="B9" s="9" t="s">
        <v>8</v>
      </c>
      <c r="C9" s="9" t="s">
        <v>0</v>
      </c>
      <c r="D9" s="9" t="s">
        <v>1</v>
      </c>
      <c r="E9" s="9" t="s">
        <v>10</v>
      </c>
      <c r="F9" s="9" t="s">
        <v>2</v>
      </c>
      <c r="G9" s="9" t="s">
        <v>9</v>
      </c>
      <c r="H9" s="9" t="s">
        <v>12</v>
      </c>
      <c r="I9" s="9" t="s">
        <v>13</v>
      </c>
      <c r="J9" s="9" t="s">
        <v>6</v>
      </c>
      <c r="K9" s="10" t="s">
        <v>7</v>
      </c>
      <c r="L9" s="9" t="s">
        <v>2</v>
      </c>
      <c r="M9" s="22" t="s">
        <v>3</v>
      </c>
    </row>
    <row r="10" spans="1:13" s="46" customFormat="1" ht="25.5">
      <c r="A10" s="36">
        <v>13</v>
      </c>
      <c r="B10" s="36" t="s">
        <v>87</v>
      </c>
      <c r="C10" s="36" t="s">
        <v>89</v>
      </c>
      <c r="D10" s="48" t="s">
        <v>90</v>
      </c>
      <c r="E10" s="47"/>
      <c r="F10" s="36" t="s">
        <v>91</v>
      </c>
      <c r="G10" s="45">
        <v>45264</v>
      </c>
      <c r="H10" s="44"/>
      <c r="I10" s="44"/>
      <c r="J10" s="36" t="s">
        <v>92</v>
      </c>
      <c r="K10" s="45">
        <v>45264</v>
      </c>
      <c r="L10" s="36" t="s">
        <v>91</v>
      </c>
      <c r="M10" s="47" t="s">
        <v>93</v>
      </c>
    </row>
    <row r="11" spans="1:13" s="46" customFormat="1" ht="25.5">
      <c r="A11" s="36">
        <v>13</v>
      </c>
      <c r="B11" s="36" t="s">
        <v>87</v>
      </c>
      <c r="C11" s="36" t="s">
        <v>417</v>
      </c>
      <c r="D11" s="48" t="s">
        <v>94</v>
      </c>
      <c r="E11" s="47"/>
      <c r="F11" s="36" t="s">
        <v>95</v>
      </c>
      <c r="G11" s="45">
        <v>45216</v>
      </c>
      <c r="H11" s="44"/>
      <c r="I11" s="44"/>
      <c r="J11" s="36" t="s">
        <v>96</v>
      </c>
      <c r="K11" s="45">
        <v>45216</v>
      </c>
      <c r="L11" s="36" t="s">
        <v>95</v>
      </c>
      <c r="M11" s="47" t="s">
        <v>97</v>
      </c>
    </row>
    <row r="12" spans="1:13" s="46" customFormat="1" ht="87">
      <c r="A12" s="36">
        <v>13</v>
      </c>
      <c r="B12" s="36" t="s">
        <v>87</v>
      </c>
      <c r="C12" s="36" t="s">
        <v>417</v>
      </c>
      <c r="D12" s="48" t="s">
        <v>98</v>
      </c>
      <c r="E12" s="47"/>
      <c r="F12" s="36" t="s">
        <v>99</v>
      </c>
      <c r="G12" s="45">
        <v>45216</v>
      </c>
      <c r="H12" s="44"/>
      <c r="I12" s="44"/>
      <c r="J12" s="36" t="s">
        <v>100</v>
      </c>
      <c r="K12" s="45">
        <v>45216</v>
      </c>
      <c r="L12" s="36" t="s">
        <v>99</v>
      </c>
      <c r="M12" s="47" t="s">
        <v>101</v>
      </c>
    </row>
    <row r="13" spans="1:13" s="46" customFormat="1" ht="51">
      <c r="A13" s="36">
        <v>13</v>
      </c>
      <c r="B13" s="36" t="s">
        <v>87</v>
      </c>
      <c r="C13" s="36" t="s">
        <v>88</v>
      </c>
      <c r="D13" s="48" t="s">
        <v>102</v>
      </c>
      <c r="E13" s="47"/>
      <c r="F13" s="36" t="s">
        <v>103</v>
      </c>
      <c r="G13" s="45">
        <v>45248</v>
      </c>
      <c r="H13" s="44"/>
      <c r="I13" s="44"/>
      <c r="J13" s="36" t="s">
        <v>104</v>
      </c>
      <c r="K13" s="45">
        <v>45248</v>
      </c>
      <c r="L13" s="36" t="s">
        <v>103</v>
      </c>
      <c r="M13" s="47">
        <v>750000</v>
      </c>
    </row>
    <row r="14" spans="1:13" s="46" customFormat="1" ht="25.5">
      <c r="A14" s="36">
        <v>13</v>
      </c>
      <c r="B14" s="36" t="s">
        <v>87</v>
      </c>
      <c r="C14" s="36" t="s">
        <v>89</v>
      </c>
      <c r="D14" s="48" t="s">
        <v>105</v>
      </c>
      <c r="E14" s="47"/>
      <c r="F14" s="45" t="s">
        <v>106</v>
      </c>
      <c r="G14" s="45">
        <v>45210</v>
      </c>
      <c r="H14" s="44"/>
      <c r="I14" s="44"/>
      <c r="J14" s="36" t="s">
        <v>107</v>
      </c>
      <c r="K14" s="45">
        <v>45210</v>
      </c>
      <c r="L14" s="45" t="s">
        <v>106</v>
      </c>
      <c r="M14" s="47">
        <v>6450700</v>
      </c>
    </row>
    <row r="15" spans="1:13" s="46" customFormat="1" ht="114">
      <c r="A15" s="36">
        <v>13</v>
      </c>
      <c r="B15" s="36" t="s">
        <v>87</v>
      </c>
      <c r="C15" s="36" t="s">
        <v>89</v>
      </c>
      <c r="D15" s="48" t="s">
        <v>108</v>
      </c>
      <c r="E15" s="47"/>
      <c r="F15" s="36" t="s">
        <v>109</v>
      </c>
      <c r="G15" s="45">
        <v>45209</v>
      </c>
      <c r="H15" s="44"/>
      <c r="I15" s="44"/>
      <c r="J15" s="36" t="s">
        <v>110</v>
      </c>
      <c r="K15" s="45">
        <v>45209</v>
      </c>
      <c r="L15" s="36" t="s">
        <v>109</v>
      </c>
      <c r="M15" s="47" t="s">
        <v>111</v>
      </c>
    </row>
    <row r="16" spans="1:13" s="46" customFormat="1" ht="38.25">
      <c r="A16" s="36">
        <v>13</v>
      </c>
      <c r="B16" s="36" t="s">
        <v>87</v>
      </c>
      <c r="C16" s="36" t="s">
        <v>417</v>
      </c>
      <c r="D16" s="48" t="s">
        <v>112</v>
      </c>
      <c r="E16" s="47"/>
      <c r="F16" s="36" t="s">
        <v>113</v>
      </c>
      <c r="G16" s="45">
        <v>45216</v>
      </c>
      <c r="H16" s="44"/>
      <c r="I16" s="44"/>
      <c r="J16" s="36" t="s">
        <v>114</v>
      </c>
      <c r="K16" s="45">
        <v>45216</v>
      </c>
      <c r="L16" s="36" t="s">
        <v>113</v>
      </c>
      <c r="M16" s="47" t="s">
        <v>115</v>
      </c>
    </row>
    <row r="17" spans="1:13" s="46" customFormat="1" ht="25.5">
      <c r="A17" s="36">
        <v>13</v>
      </c>
      <c r="B17" s="36" t="s">
        <v>87</v>
      </c>
      <c r="C17" s="36" t="s">
        <v>89</v>
      </c>
      <c r="D17" s="48" t="s">
        <v>116</v>
      </c>
      <c r="E17" s="47">
        <f>1650*849.5</f>
        <v>1401675</v>
      </c>
      <c r="F17" s="36" t="s">
        <v>117</v>
      </c>
      <c r="G17" s="45">
        <v>45330</v>
      </c>
      <c r="H17" s="44"/>
      <c r="I17" s="44"/>
      <c r="J17" s="36" t="s">
        <v>118</v>
      </c>
      <c r="K17" s="45">
        <v>45330</v>
      </c>
      <c r="L17" s="36" t="s">
        <v>117</v>
      </c>
      <c r="M17" s="47" t="s">
        <v>119</v>
      </c>
    </row>
    <row r="18" spans="1:13" s="46" customFormat="1" ht="28.5">
      <c r="A18" s="36">
        <v>13</v>
      </c>
      <c r="B18" s="36" t="s">
        <v>87</v>
      </c>
      <c r="C18" s="36" t="s">
        <v>89</v>
      </c>
      <c r="D18" s="49" t="s">
        <v>120</v>
      </c>
      <c r="E18" s="47">
        <f>5121.28*900</f>
        <v>4609152</v>
      </c>
      <c r="F18" s="36" t="s">
        <v>121</v>
      </c>
      <c r="G18" s="43">
        <v>45481</v>
      </c>
      <c r="H18" s="44"/>
      <c r="I18" s="44"/>
      <c r="J18" s="36" t="s">
        <v>122</v>
      </c>
      <c r="K18" s="43">
        <v>45390</v>
      </c>
      <c r="L18" s="36" t="s">
        <v>121</v>
      </c>
      <c r="M18" s="47" t="s">
        <v>123</v>
      </c>
    </row>
    <row r="19" spans="1:13" s="46" customFormat="1" ht="14.25">
      <c r="A19" s="36"/>
      <c r="B19" s="36"/>
      <c r="C19" s="36"/>
      <c r="D19" s="49"/>
      <c r="E19" s="47"/>
      <c r="F19" s="36"/>
      <c r="G19" s="43"/>
      <c r="H19" s="44"/>
      <c r="I19" s="44"/>
      <c r="J19" s="36"/>
      <c r="K19" s="43"/>
      <c r="L19" s="36"/>
      <c r="M19" s="47"/>
    </row>
    <row r="20" spans="1:13" s="46" customFormat="1" ht="14.25">
      <c r="A20" s="36"/>
      <c r="B20" s="36"/>
      <c r="C20" s="36"/>
      <c r="D20" s="49"/>
      <c r="E20" s="47"/>
      <c r="F20" s="36"/>
      <c r="G20" s="43"/>
      <c r="H20" s="44"/>
      <c r="I20" s="44"/>
      <c r="J20" s="36"/>
      <c r="K20" s="43"/>
      <c r="L20" s="36"/>
      <c r="M20" s="47"/>
    </row>
    <row r="21" spans="1:13" s="46" customFormat="1" ht="14.25">
      <c r="A21" s="36"/>
      <c r="B21" s="36"/>
      <c r="C21" s="36"/>
      <c r="D21" s="49"/>
      <c r="E21" s="47"/>
      <c r="F21" s="36"/>
      <c r="G21" s="43"/>
      <c r="H21" s="44"/>
      <c r="I21" s="44"/>
      <c r="J21" s="36"/>
      <c r="K21" s="43"/>
      <c r="L21" s="36"/>
      <c r="M21" s="47"/>
    </row>
    <row r="22" spans="1:13" s="46" customFormat="1" ht="14.25">
      <c r="A22" s="36"/>
      <c r="B22" s="36"/>
      <c r="C22" s="36"/>
      <c r="D22" s="49"/>
      <c r="E22" s="47"/>
      <c r="F22" s="36"/>
      <c r="G22" s="43"/>
      <c r="H22" s="44"/>
      <c r="I22" s="44"/>
      <c r="J22" s="36"/>
      <c r="K22" s="43"/>
      <c r="L22" s="36"/>
      <c r="M22" s="47"/>
    </row>
    <row r="23" spans="1:13" s="46" customFormat="1" ht="14.25">
      <c r="A23" s="36"/>
      <c r="B23" s="36"/>
      <c r="C23" s="36"/>
      <c r="D23" s="49"/>
      <c r="E23" s="47"/>
      <c r="F23" s="36"/>
      <c r="G23" s="43"/>
      <c r="H23" s="44"/>
      <c r="I23" s="44"/>
      <c r="J23" s="36"/>
      <c r="K23" s="43"/>
      <c r="L23" s="36"/>
      <c r="M23" s="47"/>
    </row>
    <row r="24" spans="1:13" s="46" customFormat="1" ht="14.25">
      <c r="A24" s="36"/>
      <c r="B24" s="36"/>
      <c r="C24" s="36"/>
      <c r="D24" s="49"/>
      <c r="E24" s="47"/>
      <c r="F24" s="36"/>
      <c r="G24" s="43"/>
      <c r="H24" s="44"/>
      <c r="I24" s="44"/>
      <c r="J24" s="36"/>
      <c r="K24" s="43"/>
      <c r="L24" s="36"/>
      <c r="M24" s="47"/>
    </row>
    <row r="25" spans="1:13" s="11" customFormat="1">
      <c r="J25" s="29"/>
      <c r="K25" s="30"/>
      <c r="L25" s="31"/>
      <c r="M25" s="32"/>
    </row>
    <row r="26" spans="1:13" s="11" customFormat="1">
      <c r="J26" s="29"/>
      <c r="K26" s="30"/>
      <c r="L26" s="31"/>
      <c r="M26" s="32"/>
    </row>
    <row r="27" spans="1:13" s="11" customFormat="1">
      <c r="J27" s="29"/>
      <c r="K27" s="30"/>
      <c r="L27" s="31"/>
      <c r="M27" s="32"/>
    </row>
  </sheetData>
  <mergeCells count="4">
    <mergeCell ref="F4:G4"/>
    <mergeCell ref="A1:D1"/>
    <mergeCell ref="C4:E4"/>
    <mergeCell ref="K8:M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G26"/>
  <sheetViews>
    <sheetView zoomScaleNormal="100" workbookViewId="0">
      <selection activeCell="C32" sqref="C32"/>
    </sheetView>
  </sheetViews>
  <sheetFormatPr baseColWidth="10" defaultRowHeight="12.75"/>
  <cols>
    <col min="1" max="1" width="13.7109375" style="3" customWidth="1"/>
    <col min="2" max="2" width="15.85546875" style="3" customWidth="1"/>
    <col min="3" max="3" width="14" style="3" customWidth="1"/>
    <col min="4" max="4" width="58.28515625" style="3" customWidth="1"/>
    <col min="5" max="5" width="21.42578125" style="3" customWidth="1"/>
    <col min="6" max="6" width="33.5703125" style="3" customWidth="1"/>
    <col min="7" max="7" width="17.42578125" style="3" customWidth="1"/>
    <col min="8" max="8" width="11.42578125" style="3"/>
    <col min="9" max="9" width="15.28515625" style="3" customWidth="1"/>
    <col min="10" max="10" width="17.7109375" style="20" customWidth="1"/>
    <col min="11" max="11" width="16.5703125" style="27" customWidth="1"/>
    <col min="12" max="12" width="25.42578125" style="28" customWidth="1"/>
    <col min="13" max="13" width="17.28515625" style="16" customWidth="1"/>
    <col min="14" max="16384" width="11.42578125" style="3"/>
  </cols>
  <sheetData>
    <row r="1" spans="1:241" ht="15.75">
      <c r="A1" s="56" t="s">
        <v>16</v>
      </c>
      <c r="B1" s="56"/>
      <c r="C1" s="56"/>
      <c r="D1" s="56"/>
      <c r="E1" s="6"/>
      <c r="F1" s="6"/>
      <c r="G1" s="6"/>
      <c r="H1" s="6"/>
      <c r="I1" s="18"/>
      <c r="J1" s="21"/>
      <c r="K1" s="26"/>
      <c r="L1" s="62"/>
      <c r="M1" s="23"/>
    </row>
    <row r="2" spans="1:241" ht="15.75">
      <c r="A2" s="15"/>
      <c r="B2" s="15"/>
      <c r="C2" s="15"/>
      <c r="D2" s="15"/>
      <c r="E2" s="6"/>
      <c r="F2" s="6"/>
      <c r="G2" s="6"/>
      <c r="H2" s="6"/>
      <c r="I2" s="18"/>
      <c r="J2" s="21"/>
      <c r="K2" s="26"/>
      <c r="L2" s="24"/>
      <c r="M2" s="2"/>
    </row>
    <row r="3" spans="1:241" ht="15.75" customHeight="1">
      <c r="F3" s="6"/>
      <c r="G3" s="2"/>
      <c r="H3" s="2"/>
      <c r="I3" s="18"/>
      <c r="J3" s="21"/>
      <c r="K3" s="26"/>
      <c r="L3" s="52"/>
      <c r="M3" s="53"/>
    </row>
    <row r="4" spans="1:241" ht="15.75">
      <c r="A4" s="7" t="s">
        <v>5</v>
      </c>
      <c r="B4" s="7"/>
      <c r="C4" s="61" t="s">
        <v>124</v>
      </c>
      <c r="D4" s="61"/>
      <c r="E4" s="61"/>
      <c r="F4" s="60"/>
      <c r="G4" s="60"/>
      <c r="H4" s="2"/>
      <c r="I4" s="18"/>
      <c r="J4" s="21"/>
      <c r="K4" s="26"/>
      <c r="L4" s="52"/>
      <c r="M4" s="53"/>
    </row>
    <row r="5" spans="1:241" ht="15.75">
      <c r="A5" s="7"/>
      <c r="B5" s="7"/>
      <c r="C5" s="7"/>
      <c r="D5" s="7"/>
      <c r="F5" s="1"/>
      <c r="G5" s="2"/>
      <c r="H5" s="2"/>
      <c r="I5" s="50"/>
      <c r="J5" s="51"/>
      <c r="K5" s="26"/>
      <c r="L5" s="34"/>
      <c r="M5" s="2"/>
    </row>
    <row r="6" spans="1:241" ht="15.75">
      <c r="A6" s="7"/>
      <c r="B6" s="7"/>
      <c r="C6" s="7"/>
      <c r="D6" s="7"/>
      <c r="F6" s="41"/>
      <c r="G6" s="2"/>
      <c r="H6" s="2"/>
      <c r="I6" s="50"/>
      <c r="J6" s="51"/>
      <c r="K6" s="26"/>
      <c r="L6" s="37"/>
      <c r="M6" s="2"/>
    </row>
    <row r="7" spans="1:241" ht="17.25" customHeight="1">
      <c r="F7" s="1"/>
      <c r="G7" s="2"/>
      <c r="H7" s="2"/>
      <c r="I7" s="18"/>
      <c r="J7" s="21"/>
      <c r="K7" s="26"/>
    </row>
    <row r="8" spans="1:241" ht="15" customHeight="1">
      <c r="A8" s="8"/>
      <c r="B8" s="8"/>
      <c r="C8" s="8"/>
      <c r="D8" s="38"/>
      <c r="E8" s="8"/>
      <c r="F8" s="5"/>
      <c r="G8" s="4"/>
      <c r="H8" s="4"/>
      <c r="I8" s="8"/>
      <c r="J8" s="19"/>
      <c r="K8" s="57" t="s">
        <v>4</v>
      </c>
      <c r="L8" s="58"/>
      <c r="M8" s="59"/>
    </row>
    <row r="9" spans="1:241" ht="38.25">
      <c r="A9" s="35" t="s">
        <v>11</v>
      </c>
      <c r="B9" s="9" t="s">
        <v>8</v>
      </c>
      <c r="C9" s="9" t="s">
        <v>0</v>
      </c>
      <c r="D9" s="9" t="s">
        <v>1</v>
      </c>
      <c r="E9" s="9" t="s">
        <v>10</v>
      </c>
      <c r="F9" s="9" t="s">
        <v>2</v>
      </c>
      <c r="G9" s="9" t="s">
        <v>9</v>
      </c>
      <c r="H9" s="9" t="s">
        <v>12</v>
      </c>
      <c r="I9" s="9" t="s">
        <v>13</v>
      </c>
      <c r="J9" s="9" t="s">
        <v>6</v>
      </c>
      <c r="K9" s="10" t="s">
        <v>7</v>
      </c>
      <c r="L9" s="9" t="s">
        <v>2</v>
      </c>
      <c r="M9" s="22" t="s">
        <v>3</v>
      </c>
    </row>
    <row r="10" spans="1:241" s="46" customFormat="1" ht="57">
      <c r="A10" s="36">
        <v>14</v>
      </c>
      <c r="B10" s="36" t="s">
        <v>124</v>
      </c>
      <c r="C10" s="36" t="s">
        <v>417</v>
      </c>
      <c r="D10" s="48" t="s">
        <v>125</v>
      </c>
      <c r="E10" s="47">
        <f>79740*365.5</f>
        <v>29144970</v>
      </c>
      <c r="F10" s="36" t="s">
        <v>126</v>
      </c>
      <c r="G10" s="45">
        <v>45231</v>
      </c>
      <c r="H10" s="44"/>
      <c r="I10" s="44"/>
      <c r="J10" s="36" t="s">
        <v>127</v>
      </c>
      <c r="K10" s="45">
        <v>45231</v>
      </c>
      <c r="L10" s="36" t="s">
        <v>126</v>
      </c>
      <c r="M10" s="47" t="s">
        <v>128</v>
      </c>
    </row>
    <row r="11" spans="1:241" s="46" customFormat="1" ht="28.5">
      <c r="A11" s="36">
        <v>14</v>
      </c>
      <c r="B11" s="36" t="s">
        <v>124</v>
      </c>
      <c r="C11" s="36" t="s">
        <v>89</v>
      </c>
      <c r="D11" s="49" t="s">
        <v>129</v>
      </c>
      <c r="E11" s="47">
        <f>25705.74*365.5</f>
        <v>9395447.9700000007</v>
      </c>
      <c r="F11" s="82" t="s">
        <v>130</v>
      </c>
      <c r="G11" s="43">
        <v>45238</v>
      </c>
      <c r="H11" s="44"/>
      <c r="I11" s="44"/>
      <c r="J11" s="36" t="s">
        <v>131</v>
      </c>
      <c r="K11" s="43">
        <v>45238</v>
      </c>
      <c r="L11" s="82" t="s">
        <v>130</v>
      </c>
      <c r="M11" s="47" t="s">
        <v>132</v>
      </c>
    </row>
    <row r="12" spans="1:241" s="46" customFormat="1" ht="51">
      <c r="A12" s="36">
        <v>14</v>
      </c>
      <c r="B12" s="36" t="s">
        <v>124</v>
      </c>
      <c r="C12" s="36" t="s">
        <v>89</v>
      </c>
      <c r="D12" s="49" t="s">
        <v>133</v>
      </c>
      <c r="E12" s="47">
        <f>+ 22600*365.5</f>
        <v>8260300</v>
      </c>
      <c r="F12" s="36" t="s">
        <v>134</v>
      </c>
      <c r="G12" s="43">
        <v>45239</v>
      </c>
      <c r="H12" s="44"/>
      <c r="I12" s="44"/>
      <c r="J12" s="36" t="s">
        <v>135</v>
      </c>
      <c r="K12" s="43">
        <v>45239</v>
      </c>
      <c r="L12" s="36" t="s">
        <v>134</v>
      </c>
      <c r="M12" s="47" t="s">
        <v>136</v>
      </c>
      <c r="IG12" s="11"/>
    </row>
    <row r="13" spans="1:241" s="46" customFormat="1" ht="25.5">
      <c r="A13" s="36">
        <v>14</v>
      </c>
      <c r="B13" s="36" t="s">
        <v>124</v>
      </c>
      <c r="C13" s="36" t="s">
        <v>89</v>
      </c>
      <c r="D13" s="49" t="s">
        <v>137</v>
      </c>
      <c r="E13" s="47">
        <f>6075*672</f>
        <v>4082400</v>
      </c>
      <c r="F13" s="36" t="s">
        <v>138</v>
      </c>
      <c r="G13" s="43">
        <v>45252</v>
      </c>
      <c r="H13" s="44"/>
      <c r="I13" s="44"/>
      <c r="J13" s="36" t="s">
        <v>139</v>
      </c>
      <c r="K13" s="43">
        <v>45252</v>
      </c>
      <c r="L13" s="36" t="s">
        <v>138</v>
      </c>
      <c r="M13" s="47" t="s">
        <v>140</v>
      </c>
    </row>
    <row r="14" spans="1:241" s="11" customFormat="1" ht="25.5">
      <c r="A14" s="36">
        <v>14</v>
      </c>
      <c r="B14" s="36" t="s">
        <v>124</v>
      </c>
      <c r="C14" s="36" t="s">
        <v>89</v>
      </c>
      <c r="D14" s="33" t="s">
        <v>141</v>
      </c>
      <c r="E14" s="47">
        <v>6268014.2300000004</v>
      </c>
      <c r="F14" s="36" t="s">
        <v>142</v>
      </c>
      <c r="G14" s="14">
        <v>45341</v>
      </c>
      <c r="H14" s="17"/>
      <c r="I14" s="17"/>
      <c r="J14" s="36" t="s">
        <v>143</v>
      </c>
      <c r="K14" s="14">
        <v>45341</v>
      </c>
      <c r="L14" s="36" t="s">
        <v>144</v>
      </c>
      <c r="M14" s="47">
        <v>6268014.2300000004</v>
      </c>
      <c r="IG14" s="54" t="s">
        <v>14</v>
      </c>
    </row>
    <row r="15" spans="1:241" s="11" customFormat="1" ht="30">
      <c r="A15" s="36">
        <v>14</v>
      </c>
      <c r="B15" s="36" t="s">
        <v>124</v>
      </c>
      <c r="C15" s="36" t="s">
        <v>89</v>
      </c>
      <c r="D15" s="33" t="s">
        <v>145</v>
      </c>
      <c r="E15" s="47">
        <f>857*26250</f>
        <v>22496250</v>
      </c>
      <c r="F15" s="36" t="s">
        <v>146</v>
      </c>
      <c r="G15" s="14">
        <v>45344</v>
      </c>
      <c r="H15" s="17"/>
      <c r="I15" s="17"/>
      <c r="J15" s="36" t="s">
        <v>147</v>
      </c>
      <c r="K15" s="14">
        <v>45344</v>
      </c>
      <c r="L15" s="36" t="s">
        <v>146</v>
      </c>
      <c r="M15" s="47" t="s">
        <v>148</v>
      </c>
    </row>
    <row r="16" spans="1:241" s="11" customFormat="1" ht="15">
      <c r="A16" s="36"/>
      <c r="B16" s="36"/>
      <c r="C16" s="36"/>
      <c r="D16" s="33"/>
      <c r="E16" s="12"/>
      <c r="F16" s="36"/>
      <c r="G16" s="14"/>
      <c r="H16" s="17"/>
      <c r="I16" s="17"/>
      <c r="J16" s="36"/>
      <c r="K16" s="14"/>
      <c r="L16" s="36"/>
      <c r="M16" s="12"/>
      <c r="IG16" s="54" t="s">
        <v>15</v>
      </c>
    </row>
    <row r="17" spans="1:13" s="11" customFormat="1" ht="15">
      <c r="A17" s="36"/>
      <c r="B17" s="36"/>
      <c r="C17" s="13"/>
      <c r="D17" s="33"/>
      <c r="E17" s="12"/>
      <c r="F17" s="13"/>
      <c r="G17" s="14"/>
      <c r="H17" s="17"/>
      <c r="I17" s="17"/>
      <c r="J17" s="36"/>
      <c r="K17" s="14"/>
      <c r="L17" s="36"/>
      <c r="M17" s="12"/>
    </row>
    <row r="18" spans="1:13" s="11" customFormat="1" ht="15">
      <c r="A18" s="36"/>
      <c r="B18" s="36"/>
      <c r="C18" s="13"/>
      <c r="D18" s="33"/>
      <c r="E18" s="12"/>
      <c r="F18" s="13"/>
      <c r="G18" s="14"/>
      <c r="H18" s="17"/>
      <c r="I18" s="17"/>
      <c r="J18" s="36"/>
      <c r="K18" s="25"/>
      <c r="L18" s="13"/>
      <c r="M18" s="12"/>
    </row>
    <row r="19" spans="1:13" s="11" customFormat="1" ht="15">
      <c r="A19" s="13"/>
      <c r="B19" s="13"/>
      <c r="C19" s="13"/>
      <c r="D19" s="33"/>
      <c r="E19" s="12"/>
      <c r="F19" s="13"/>
      <c r="G19" s="14"/>
      <c r="H19" s="17"/>
      <c r="I19" s="17"/>
      <c r="J19" s="13"/>
      <c r="K19" s="25"/>
      <c r="L19" s="13"/>
      <c r="M19" s="12"/>
    </row>
    <row r="20" spans="1:13" s="11" customFormat="1" ht="15">
      <c r="A20" s="13"/>
      <c r="B20" s="13"/>
      <c r="C20" s="13"/>
      <c r="D20" s="33"/>
      <c r="E20" s="12"/>
      <c r="F20" s="13"/>
      <c r="G20" s="14"/>
      <c r="H20" s="17"/>
      <c r="I20" s="17"/>
      <c r="J20" s="13"/>
      <c r="K20" s="25"/>
      <c r="L20" s="13"/>
      <c r="M20" s="12"/>
    </row>
    <row r="21" spans="1:13" s="11" customFormat="1" ht="15">
      <c r="A21" s="13"/>
      <c r="B21" s="13"/>
      <c r="C21" s="13"/>
      <c r="D21" s="33"/>
      <c r="E21" s="12"/>
      <c r="F21" s="13"/>
      <c r="G21" s="14"/>
      <c r="H21" s="17"/>
      <c r="I21" s="17"/>
      <c r="J21" s="13"/>
      <c r="K21" s="25"/>
      <c r="L21" s="13"/>
      <c r="M21" s="12"/>
    </row>
    <row r="22" spans="1:13" s="11" customFormat="1" ht="15">
      <c r="A22" s="13"/>
      <c r="B22" s="13"/>
      <c r="C22" s="13"/>
      <c r="D22" s="33"/>
      <c r="E22" s="12"/>
      <c r="F22" s="13"/>
      <c r="G22" s="14"/>
      <c r="H22" s="17"/>
      <c r="I22" s="17"/>
      <c r="J22" s="13"/>
      <c r="K22" s="25"/>
      <c r="L22" s="13"/>
      <c r="M22" s="12"/>
    </row>
    <row r="23" spans="1:13" s="11" customFormat="1">
      <c r="J23" s="29"/>
      <c r="K23" s="30"/>
      <c r="L23" s="31"/>
      <c r="M23" s="32"/>
    </row>
    <row r="24" spans="1:13" s="11" customFormat="1">
      <c r="J24" s="29"/>
      <c r="K24" s="30"/>
      <c r="L24" s="31"/>
      <c r="M24" s="32"/>
    </row>
    <row r="25" spans="1:13" s="11" customFormat="1">
      <c r="J25" s="29"/>
      <c r="K25" s="30"/>
      <c r="L25" s="31"/>
      <c r="M25" s="32"/>
    </row>
    <row r="26" spans="1:13" s="11" customFormat="1">
      <c r="J26" s="29"/>
      <c r="K26" s="30"/>
      <c r="L26" s="31"/>
      <c r="M26" s="32"/>
    </row>
  </sheetData>
  <mergeCells count="4">
    <mergeCell ref="F4:G4"/>
    <mergeCell ref="A1:D1"/>
    <mergeCell ref="C4:E4"/>
    <mergeCell ref="K8:M8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J242"/>
  <sheetViews>
    <sheetView zoomScaleNormal="100" workbookViewId="0">
      <selection activeCell="C32" sqref="C32"/>
    </sheetView>
  </sheetViews>
  <sheetFormatPr baseColWidth="10" defaultRowHeight="12.75"/>
  <cols>
    <col min="1" max="1" width="12.28515625" style="3" customWidth="1"/>
    <col min="2" max="2" width="24.140625" style="3" customWidth="1"/>
    <col min="3" max="3" width="14" style="3" customWidth="1"/>
    <col min="4" max="4" width="58.28515625" style="3" customWidth="1"/>
    <col min="5" max="5" width="22.28515625" style="3" customWidth="1"/>
    <col min="6" max="6" width="22.7109375" style="3" customWidth="1"/>
    <col min="7" max="7" width="17.42578125" style="3" customWidth="1"/>
    <col min="8" max="8" width="11.42578125" style="3"/>
    <col min="9" max="9" width="15.28515625" style="3" customWidth="1"/>
    <col min="10" max="10" width="17.7109375" style="20" customWidth="1"/>
    <col min="11" max="11" width="16.5703125" style="27" customWidth="1"/>
    <col min="12" max="12" width="25.42578125" style="28" customWidth="1"/>
    <col min="13" max="13" width="17.28515625" style="16" customWidth="1"/>
    <col min="14" max="16384" width="11.42578125" style="3"/>
  </cols>
  <sheetData>
    <row r="1" spans="1:244" ht="15.75">
      <c r="A1" s="56" t="s">
        <v>16</v>
      </c>
      <c r="B1" s="56"/>
      <c r="C1" s="56"/>
      <c r="D1" s="56"/>
      <c r="E1" s="6"/>
      <c r="F1" s="6"/>
      <c r="G1" s="6"/>
      <c r="H1" s="6"/>
      <c r="I1" s="18"/>
      <c r="J1" s="21"/>
      <c r="K1" s="26"/>
      <c r="L1" s="62"/>
      <c r="M1" s="23"/>
    </row>
    <row r="2" spans="1:244" ht="15.75">
      <c r="A2" s="15"/>
      <c r="B2" s="15"/>
      <c r="C2" s="15"/>
      <c r="D2" s="15"/>
      <c r="E2" s="6"/>
      <c r="F2" s="6"/>
      <c r="G2" s="6"/>
      <c r="H2" s="6"/>
      <c r="I2" s="18"/>
      <c r="J2" s="21"/>
      <c r="K2" s="26"/>
      <c r="L2" s="24"/>
      <c r="M2" s="2"/>
    </row>
    <row r="3" spans="1:244" ht="15.75" customHeight="1">
      <c r="F3" s="6"/>
      <c r="G3" s="2"/>
      <c r="H3" s="2"/>
      <c r="I3" s="18"/>
      <c r="J3" s="21"/>
      <c r="K3" s="26"/>
      <c r="L3" s="52"/>
      <c r="M3" s="53"/>
    </row>
    <row r="4" spans="1:244" ht="15.75">
      <c r="A4" s="7" t="s">
        <v>5</v>
      </c>
      <c r="B4" s="7"/>
      <c r="C4" s="61" t="s">
        <v>420</v>
      </c>
      <c r="D4" s="61"/>
      <c r="E4" s="61"/>
      <c r="F4" s="60"/>
      <c r="G4" s="60"/>
      <c r="H4" s="2"/>
      <c r="I4" s="18"/>
      <c r="J4" s="21"/>
      <c r="K4" s="26"/>
      <c r="L4" s="52"/>
      <c r="M4" s="53"/>
    </row>
    <row r="5" spans="1:244" ht="15.75">
      <c r="A5" s="7"/>
      <c r="B5" s="7"/>
      <c r="C5" s="7"/>
      <c r="D5" s="7"/>
      <c r="F5" s="1"/>
      <c r="G5" s="2"/>
      <c r="H5" s="2"/>
      <c r="I5" s="50"/>
      <c r="J5" s="51"/>
      <c r="K5" s="26"/>
      <c r="L5" s="34"/>
      <c r="M5" s="2"/>
    </row>
    <row r="6" spans="1:244" ht="15.75">
      <c r="A6" s="7"/>
      <c r="B6" s="7"/>
      <c r="C6" s="7"/>
      <c r="D6" s="7"/>
      <c r="F6" s="41"/>
      <c r="G6" s="2"/>
      <c r="H6" s="2"/>
      <c r="I6" s="50"/>
      <c r="J6" s="51"/>
      <c r="K6" s="26"/>
      <c r="L6" s="37"/>
      <c r="M6" s="2"/>
    </row>
    <row r="7" spans="1:244" ht="17.25" customHeight="1">
      <c r="F7" s="1"/>
      <c r="G7" s="2"/>
      <c r="H7" s="2"/>
      <c r="I7" s="18"/>
      <c r="J7" s="21"/>
      <c r="K7" s="26"/>
    </row>
    <row r="8" spans="1:244" ht="15" customHeight="1">
      <c r="A8" s="8"/>
      <c r="B8" s="8"/>
      <c r="C8" s="8"/>
      <c r="D8" s="38"/>
      <c r="E8" s="8"/>
      <c r="F8" s="5"/>
      <c r="G8" s="4"/>
      <c r="H8" s="4"/>
      <c r="I8" s="8"/>
      <c r="J8" s="19"/>
      <c r="K8" s="57" t="s">
        <v>4</v>
      </c>
      <c r="L8" s="58"/>
      <c r="M8" s="59"/>
    </row>
    <row r="9" spans="1:244" ht="38.25">
      <c r="A9" s="35" t="s">
        <v>11</v>
      </c>
      <c r="B9" s="9" t="s">
        <v>8</v>
      </c>
      <c r="C9" s="9" t="s">
        <v>0</v>
      </c>
      <c r="D9" s="9" t="s">
        <v>1</v>
      </c>
      <c r="E9" s="9" t="s">
        <v>10</v>
      </c>
      <c r="F9" s="9" t="s">
        <v>2</v>
      </c>
      <c r="G9" s="9" t="s">
        <v>9</v>
      </c>
      <c r="H9" s="9" t="s">
        <v>12</v>
      </c>
      <c r="I9" s="9" t="s">
        <v>13</v>
      </c>
      <c r="J9" s="9" t="s">
        <v>6</v>
      </c>
      <c r="K9" s="10" t="s">
        <v>7</v>
      </c>
      <c r="L9" s="9" t="s">
        <v>2</v>
      </c>
      <c r="M9" s="22" t="s">
        <v>3</v>
      </c>
    </row>
    <row r="10" spans="1:244" s="11" customFormat="1" ht="30">
      <c r="A10" s="13">
        <v>20</v>
      </c>
      <c r="B10" s="36" t="s">
        <v>149</v>
      </c>
      <c r="C10" s="36" t="s">
        <v>89</v>
      </c>
      <c r="D10" s="33" t="s">
        <v>150</v>
      </c>
      <c r="E10" s="12">
        <f>855.5*32553.3</f>
        <v>27849348.149999999</v>
      </c>
      <c r="F10" s="36" t="s">
        <v>56</v>
      </c>
      <c r="G10" s="14">
        <v>45341</v>
      </c>
      <c r="H10" s="17"/>
      <c r="I10" s="17"/>
      <c r="J10" s="36" t="s">
        <v>151</v>
      </c>
      <c r="K10" s="25">
        <v>45341</v>
      </c>
      <c r="L10" s="36" t="s">
        <v>56</v>
      </c>
      <c r="M10" s="12" t="s">
        <v>152</v>
      </c>
    </row>
    <row r="11" spans="1:244" s="46" customFormat="1" ht="45">
      <c r="A11" s="13">
        <v>20</v>
      </c>
      <c r="B11" s="36" t="s">
        <v>149</v>
      </c>
      <c r="C11" s="36" t="s">
        <v>44</v>
      </c>
      <c r="D11" s="33" t="s">
        <v>153</v>
      </c>
      <c r="E11" s="47">
        <v>4000000</v>
      </c>
      <c r="F11" s="36" t="s">
        <v>155</v>
      </c>
      <c r="G11" s="43">
        <v>45344</v>
      </c>
      <c r="H11" s="44"/>
      <c r="I11" s="44"/>
      <c r="J11" s="36" t="s">
        <v>154</v>
      </c>
      <c r="K11" s="43">
        <v>45344</v>
      </c>
      <c r="L11" s="36" t="s">
        <v>155</v>
      </c>
      <c r="M11" s="55">
        <v>4000000</v>
      </c>
    </row>
    <row r="12" spans="1:244" s="46" customFormat="1" ht="14.25">
      <c r="A12" s="36"/>
      <c r="B12" s="36"/>
      <c r="C12" s="36"/>
      <c r="D12" s="49"/>
      <c r="E12" s="47"/>
      <c r="F12" s="36"/>
      <c r="G12" s="43"/>
      <c r="H12" s="44"/>
      <c r="I12" s="44"/>
      <c r="J12" s="36"/>
      <c r="K12" s="45"/>
      <c r="L12" s="36"/>
      <c r="M12" s="47"/>
      <c r="IJ12" s="11"/>
    </row>
    <row r="13" spans="1:244" s="46" customFormat="1" ht="14.25">
      <c r="A13" s="36"/>
      <c r="B13" s="36"/>
      <c r="C13" s="36"/>
      <c r="D13" s="49"/>
      <c r="E13" s="47"/>
      <c r="F13" s="36"/>
      <c r="G13" s="43"/>
      <c r="H13" s="44"/>
      <c r="I13" s="44"/>
      <c r="J13" s="36"/>
      <c r="K13" s="43"/>
      <c r="L13" s="36"/>
      <c r="M13" s="47"/>
    </row>
    <row r="14" spans="1:244" s="11" customFormat="1" ht="15">
      <c r="A14" s="36"/>
      <c r="B14" s="36"/>
      <c r="C14" s="36"/>
      <c r="D14" s="33"/>
      <c r="E14" s="47"/>
      <c r="F14" s="36"/>
      <c r="G14" s="14"/>
      <c r="H14" s="17"/>
      <c r="I14" s="17"/>
      <c r="J14" s="36"/>
      <c r="K14" s="14"/>
      <c r="L14" s="36"/>
      <c r="M14" s="47"/>
      <c r="IJ14" s="54" t="s">
        <v>14</v>
      </c>
    </row>
    <row r="15" spans="1:244" s="11" customFormat="1" ht="15">
      <c r="A15" s="36"/>
      <c r="B15" s="36"/>
      <c r="C15" s="36"/>
      <c r="D15" s="33"/>
      <c r="E15" s="47"/>
      <c r="F15" s="36"/>
      <c r="G15" s="14"/>
      <c r="H15" s="17"/>
      <c r="I15" s="17"/>
      <c r="J15" s="36"/>
      <c r="K15" s="14"/>
      <c r="L15" s="36"/>
      <c r="M15" s="47"/>
    </row>
    <row r="16" spans="1:244" s="11" customFormat="1" ht="15">
      <c r="A16" s="36"/>
      <c r="B16" s="36"/>
      <c r="C16" s="36"/>
      <c r="D16" s="33"/>
      <c r="E16" s="12"/>
      <c r="F16" s="36"/>
      <c r="G16" s="14"/>
      <c r="H16" s="17"/>
      <c r="I16" s="17"/>
      <c r="J16" s="36"/>
      <c r="K16" s="14"/>
      <c r="L16" s="36"/>
      <c r="M16" s="12"/>
      <c r="IJ16" s="54" t="s">
        <v>15</v>
      </c>
    </row>
    <row r="17" spans="1:13" s="11" customFormat="1" ht="15">
      <c r="A17" s="36"/>
      <c r="B17" s="36"/>
      <c r="C17" s="13"/>
      <c r="D17" s="33"/>
      <c r="E17" s="12"/>
      <c r="F17" s="13"/>
      <c r="G17" s="14"/>
      <c r="H17" s="17"/>
      <c r="I17" s="17"/>
      <c r="J17" s="36"/>
      <c r="K17" s="14"/>
      <c r="L17" s="36"/>
      <c r="M17" s="12"/>
    </row>
    <row r="18" spans="1:13" s="11" customFormat="1" ht="15">
      <c r="A18" s="36"/>
      <c r="B18" s="36"/>
      <c r="C18" s="13"/>
      <c r="D18" s="33"/>
      <c r="E18" s="12"/>
      <c r="F18" s="13"/>
      <c r="G18" s="14"/>
      <c r="H18" s="17"/>
      <c r="I18" s="17"/>
      <c r="J18" s="36"/>
      <c r="K18" s="25"/>
      <c r="L18" s="13"/>
      <c r="M18" s="12"/>
    </row>
    <row r="19" spans="1:13" s="11" customFormat="1" ht="15">
      <c r="A19" s="13"/>
      <c r="B19" s="13"/>
      <c r="C19" s="13"/>
      <c r="D19" s="33"/>
      <c r="E19" s="12"/>
      <c r="F19" s="13"/>
      <c r="G19" s="14"/>
      <c r="H19" s="17"/>
      <c r="I19" s="17"/>
      <c r="J19" s="13"/>
      <c r="K19" s="25"/>
      <c r="L19" s="13"/>
      <c r="M19" s="12"/>
    </row>
    <row r="20" spans="1:13" s="11" customFormat="1" ht="15">
      <c r="A20" s="13"/>
      <c r="B20" s="13"/>
      <c r="C20" s="13"/>
      <c r="D20" s="33"/>
      <c r="E20" s="12"/>
      <c r="F20" s="13"/>
      <c r="G20" s="14"/>
      <c r="H20" s="17"/>
      <c r="I20" s="17"/>
      <c r="J20" s="13"/>
      <c r="K20" s="25"/>
      <c r="L20" s="13"/>
      <c r="M20" s="12"/>
    </row>
    <row r="21" spans="1:13" s="11" customFormat="1" ht="15">
      <c r="A21" s="13"/>
      <c r="B21" s="13"/>
      <c r="C21" s="13"/>
      <c r="D21" s="33"/>
      <c r="E21" s="12"/>
      <c r="F21" s="13"/>
      <c r="G21" s="14"/>
      <c r="H21" s="17"/>
      <c r="I21" s="17"/>
      <c r="J21" s="13"/>
      <c r="K21" s="25"/>
      <c r="L21" s="13"/>
      <c r="M21" s="12"/>
    </row>
    <row r="22" spans="1:13" s="11" customFormat="1" ht="15">
      <c r="A22" s="13"/>
      <c r="B22" s="13"/>
      <c r="C22" s="13"/>
      <c r="D22" s="33"/>
      <c r="E22" s="12"/>
      <c r="F22" s="13"/>
      <c r="G22" s="14"/>
      <c r="H22" s="17"/>
      <c r="I22" s="17"/>
      <c r="J22" s="13"/>
      <c r="K22" s="25"/>
      <c r="L22" s="13"/>
      <c r="M22" s="12"/>
    </row>
    <row r="23" spans="1:13" s="11" customFormat="1" ht="15">
      <c r="A23" s="13"/>
      <c r="B23" s="13"/>
      <c r="C23" s="13"/>
      <c r="D23" s="33"/>
      <c r="E23" s="12"/>
      <c r="F23" s="13"/>
      <c r="G23" s="14"/>
      <c r="H23" s="17"/>
      <c r="I23" s="17"/>
      <c r="J23" s="13"/>
      <c r="K23" s="25"/>
      <c r="L23" s="13"/>
      <c r="M23" s="12"/>
    </row>
    <row r="24" spans="1:13" s="11" customFormat="1" ht="15">
      <c r="A24" s="13"/>
      <c r="B24" s="13"/>
      <c r="C24" s="13"/>
      <c r="D24" s="33"/>
      <c r="E24" s="12"/>
      <c r="F24" s="13"/>
      <c r="G24" s="14"/>
      <c r="H24" s="17"/>
      <c r="I24" s="17"/>
      <c r="J24" s="13"/>
      <c r="K24" s="25"/>
      <c r="L24" s="13"/>
      <c r="M24" s="12"/>
    </row>
    <row r="25" spans="1:13" s="11" customFormat="1" ht="15">
      <c r="A25" s="13"/>
      <c r="B25" s="13"/>
      <c r="C25" s="13"/>
      <c r="D25" s="33"/>
      <c r="E25" s="12"/>
      <c r="F25" s="13"/>
      <c r="G25" s="14"/>
      <c r="H25" s="17"/>
      <c r="I25" s="17"/>
      <c r="J25" s="13"/>
      <c r="K25" s="25"/>
      <c r="L25" s="13"/>
      <c r="M25" s="12"/>
    </row>
    <row r="26" spans="1:13" s="11" customFormat="1" ht="15">
      <c r="A26" s="13"/>
      <c r="B26" s="13"/>
      <c r="C26" s="13"/>
      <c r="D26" s="33"/>
      <c r="E26" s="12"/>
      <c r="F26" s="13"/>
      <c r="G26" s="14"/>
      <c r="H26" s="17"/>
      <c r="I26" s="17"/>
      <c r="J26" s="13"/>
      <c r="K26" s="25"/>
      <c r="L26" s="13"/>
      <c r="M26" s="12"/>
    </row>
    <row r="27" spans="1:13" s="11" customFormat="1" ht="15">
      <c r="A27" s="13"/>
      <c r="B27" s="13"/>
      <c r="C27" s="13"/>
      <c r="D27" s="33"/>
      <c r="E27" s="12"/>
      <c r="F27" s="13"/>
      <c r="G27" s="14"/>
      <c r="H27" s="17"/>
      <c r="I27" s="17"/>
      <c r="J27" s="13"/>
      <c r="K27" s="25"/>
      <c r="L27" s="13"/>
      <c r="M27" s="12"/>
    </row>
    <row r="28" spans="1:13" s="11" customFormat="1" ht="15">
      <c r="A28" s="13"/>
      <c r="B28" s="13"/>
      <c r="C28" s="13"/>
      <c r="D28" s="33"/>
      <c r="E28" s="12"/>
      <c r="F28" s="13"/>
      <c r="G28" s="14"/>
      <c r="H28" s="17"/>
      <c r="I28" s="17"/>
      <c r="J28" s="13"/>
      <c r="K28" s="25"/>
      <c r="L28" s="13"/>
      <c r="M28" s="12"/>
    </row>
    <row r="29" spans="1:13" s="11" customFormat="1" ht="15">
      <c r="A29" s="13"/>
      <c r="B29" s="13"/>
      <c r="C29" s="13"/>
      <c r="D29" s="33"/>
      <c r="E29" s="12"/>
      <c r="F29" s="13"/>
      <c r="G29" s="14"/>
      <c r="H29" s="17"/>
      <c r="I29" s="17"/>
      <c r="J29" s="13"/>
      <c r="K29" s="25"/>
      <c r="L29" s="13"/>
      <c r="M29" s="12"/>
    </row>
    <row r="30" spans="1:13" s="11" customFormat="1" ht="15">
      <c r="A30" s="13"/>
      <c r="B30" s="13"/>
      <c r="C30" s="13"/>
      <c r="D30" s="33"/>
      <c r="E30" s="12"/>
      <c r="F30" s="13"/>
      <c r="G30" s="14"/>
      <c r="H30" s="17"/>
      <c r="I30" s="17"/>
      <c r="J30" s="13"/>
      <c r="K30" s="25"/>
      <c r="L30" s="13"/>
      <c r="M30" s="12"/>
    </row>
    <row r="31" spans="1:13" s="11" customFormat="1" ht="15">
      <c r="A31" s="13"/>
      <c r="B31" s="13"/>
      <c r="C31" s="13"/>
      <c r="D31" s="33"/>
      <c r="E31" s="12"/>
      <c r="F31" s="13"/>
      <c r="G31" s="14"/>
      <c r="H31" s="17"/>
      <c r="I31" s="17"/>
      <c r="J31" s="13"/>
      <c r="K31" s="25"/>
      <c r="L31" s="13"/>
      <c r="M31" s="12"/>
    </row>
    <row r="32" spans="1:13" s="11" customFormat="1" ht="15">
      <c r="A32" s="13"/>
      <c r="B32" s="13"/>
      <c r="C32" s="13"/>
      <c r="D32" s="33"/>
      <c r="E32" s="12"/>
      <c r="F32" s="13"/>
      <c r="G32" s="14"/>
      <c r="H32" s="17"/>
      <c r="I32" s="17"/>
      <c r="J32" s="13"/>
      <c r="K32" s="25"/>
      <c r="L32" s="13"/>
      <c r="M32" s="12"/>
    </row>
    <row r="33" spans="1:13" s="11" customFormat="1" ht="15">
      <c r="A33" s="13"/>
      <c r="B33" s="13"/>
      <c r="C33" s="13"/>
      <c r="D33" s="33"/>
      <c r="E33" s="12"/>
      <c r="F33" s="13"/>
      <c r="G33" s="14"/>
      <c r="H33" s="17"/>
      <c r="I33" s="17"/>
      <c r="J33" s="13"/>
      <c r="K33" s="25"/>
      <c r="L33" s="13"/>
      <c r="M33" s="12"/>
    </row>
    <row r="34" spans="1:13" s="11" customFormat="1" ht="15">
      <c r="A34" s="13"/>
      <c r="B34" s="13"/>
      <c r="C34" s="13"/>
      <c r="D34" s="33"/>
      <c r="E34" s="12"/>
      <c r="F34" s="13"/>
      <c r="G34" s="14"/>
      <c r="H34" s="17"/>
      <c r="I34" s="17"/>
      <c r="J34" s="13"/>
      <c r="K34" s="25"/>
      <c r="L34" s="13"/>
      <c r="M34" s="12"/>
    </row>
    <row r="35" spans="1:13" s="11" customFormat="1" ht="15">
      <c r="A35" s="13"/>
      <c r="B35" s="13"/>
      <c r="C35" s="13"/>
      <c r="D35" s="33"/>
      <c r="E35" s="12"/>
      <c r="F35" s="13"/>
      <c r="G35" s="14"/>
      <c r="H35" s="17"/>
      <c r="I35" s="17"/>
      <c r="J35" s="13"/>
      <c r="K35" s="25"/>
      <c r="L35" s="13"/>
      <c r="M35" s="12"/>
    </row>
    <row r="36" spans="1:13" s="11" customFormat="1" ht="15">
      <c r="A36" s="13"/>
      <c r="B36" s="13"/>
      <c r="C36" s="13"/>
      <c r="D36" s="33"/>
      <c r="E36" s="12"/>
      <c r="F36" s="13"/>
      <c r="G36" s="14"/>
      <c r="H36" s="17"/>
      <c r="I36" s="17"/>
      <c r="J36" s="13"/>
      <c r="K36" s="25"/>
      <c r="L36" s="13"/>
      <c r="M36" s="12"/>
    </row>
    <row r="37" spans="1:13" s="11" customFormat="1" ht="15">
      <c r="A37" s="13"/>
      <c r="B37" s="13"/>
      <c r="C37" s="13"/>
      <c r="D37" s="33"/>
      <c r="E37" s="12"/>
      <c r="F37" s="13"/>
      <c r="G37" s="14"/>
      <c r="H37" s="17"/>
      <c r="I37" s="17"/>
      <c r="J37" s="13"/>
      <c r="K37" s="25"/>
      <c r="L37" s="13"/>
      <c r="M37" s="12"/>
    </row>
    <row r="38" spans="1:13" s="11" customFormat="1" ht="15">
      <c r="A38" s="13"/>
      <c r="B38" s="13"/>
      <c r="C38" s="13"/>
      <c r="D38" s="33"/>
      <c r="E38" s="12"/>
      <c r="F38" s="13"/>
      <c r="G38" s="14"/>
      <c r="H38" s="17"/>
      <c r="I38" s="17"/>
      <c r="J38" s="13"/>
      <c r="K38" s="25"/>
      <c r="L38" s="13"/>
      <c r="M38" s="12"/>
    </row>
    <row r="39" spans="1:13" s="11" customFormat="1" ht="15">
      <c r="A39" s="13"/>
      <c r="B39" s="13"/>
      <c r="C39" s="13"/>
      <c r="D39" s="33"/>
      <c r="E39" s="12"/>
      <c r="F39" s="13"/>
      <c r="G39" s="14"/>
      <c r="H39" s="17"/>
      <c r="I39" s="17"/>
      <c r="J39" s="13"/>
      <c r="K39" s="25"/>
      <c r="L39" s="13"/>
      <c r="M39" s="12"/>
    </row>
    <row r="40" spans="1:13" s="11" customFormat="1" ht="15">
      <c r="A40" s="13"/>
      <c r="B40" s="13"/>
      <c r="C40" s="13"/>
      <c r="D40" s="33"/>
      <c r="E40" s="12"/>
      <c r="F40" s="13"/>
      <c r="G40" s="14"/>
      <c r="H40" s="17"/>
      <c r="I40" s="17"/>
      <c r="J40" s="13"/>
      <c r="K40" s="25"/>
      <c r="L40" s="13"/>
      <c r="M40" s="12"/>
    </row>
    <row r="41" spans="1:13" s="11" customFormat="1" ht="15">
      <c r="A41" s="13"/>
      <c r="B41" s="13"/>
      <c r="C41" s="13"/>
      <c r="D41" s="33"/>
      <c r="E41" s="12"/>
      <c r="F41" s="13"/>
      <c r="G41" s="14"/>
      <c r="H41" s="17"/>
      <c r="I41" s="17"/>
      <c r="J41" s="13"/>
      <c r="K41" s="25"/>
      <c r="L41" s="13"/>
      <c r="M41" s="12"/>
    </row>
    <row r="42" spans="1:13" s="11" customFormat="1" ht="15">
      <c r="A42" s="13"/>
      <c r="B42" s="13"/>
      <c r="C42" s="13"/>
      <c r="D42" s="33"/>
      <c r="E42" s="12"/>
      <c r="F42" s="13"/>
      <c r="G42" s="14"/>
      <c r="H42" s="17"/>
      <c r="I42" s="17"/>
      <c r="J42" s="13"/>
      <c r="K42" s="25"/>
      <c r="L42" s="13"/>
      <c r="M42" s="12"/>
    </row>
    <row r="43" spans="1:13" s="11" customFormat="1" ht="15">
      <c r="A43" s="13"/>
      <c r="B43" s="13"/>
      <c r="C43" s="13"/>
      <c r="D43" s="33"/>
      <c r="E43" s="12"/>
      <c r="F43" s="13"/>
      <c r="G43" s="14"/>
      <c r="H43" s="17"/>
      <c r="I43" s="17"/>
      <c r="J43" s="13"/>
      <c r="K43" s="25"/>
      <c r="L43" s="13"/>
      <c r="M43" s="12"/>
    </row>
    <row r="44" spans="1:13" s="11" customFormat="1" ht="15">
      <c r="A44" s="13"/>
      <c r="B44" s="13"/>
      <c r="C44" s="13"/>
      <c r="D44" s="33"/>
      <c r="E44" s="12"/>
      <c r="F44" s="13"/>
      <c r="G44" s="14"/>
      <c r="H44" s="17"/>
      <c r="I44" s="17"/>
      <c r="J44" s="13"/>
      <c r="K44" s="25"/>
      <c r="L44" s="13"/>
      <c r="M44" s="12"/>
    </row>
    <row r="45" spans="1:13" s="11" customFormat="1" ht="15">
      <c r="A45" s="13"/>
      <c r="B45" s="13"/>
      <c r="C45" s="13"/>
      <c r="D45" s="33"/>
      <c r="E45" s="12"/>
      <c r="F45" s="13"/>
      <c r="G45" s="14"/>
      <c r="H45" s="17"/>
      <c r="I45" s="17"/>
      <c r="J45" s="13"/>
      <c r="K45" s="25"/>
      <c r="L45" s="13"/>
      <c r="M45" s="12"/>
    </row>
    <row r="46" spans="1:13" s="11" customFormat="1" ht="15">
      <c r="A46" s="13"/>
      <c r="B46" s="13"/>
      <c r="C46" s="13"/>
      <c r="D46" s="33"/>
      <c r="E46" s="12"/>
      <c r="F46" s="13"/>
      <c r="G46" s="14"/>
      <c r="H46" s="17"/>
      <c r="I46" s="17"/>
      <c r="J46" s="13"/>
      <c r="K46" s="25"/>
      <c r="L46" s="13"/>
      <c r="M46" s="12"/>
    </row>
    <row r="47" spans="1:13" s="11" customFormat="1" ht="15">
      <c r="A47" s="13"/>
      <c r="B47" s="13"/>
      <c r="C47" s="13"/>
      <c r="D47" s="33"/>
      <c r="E47" s="12"/>
      <c r="F47" s="13"/>
      <c r="G47" s="14"/>
      <c r="H47" s="17"/>
      <c r="I47" s="17"/>
      <c r="J47" s="13"/>
      <c r="K47" s="25"/>
      <c r="L47" s="13"/>
      <c r="M47" s="12"/>
    </row>
    <row r="48" spans="1:13" s="11" customFormat="1" ht="15">
      <c r="A48" s="13"/>
      <c r="B48" s="13"/>
      <c r="C48" s="13"/>
      <c r="D48" s="33"/>
      <c r="E48" s="12"/>
      <c r="F48" s="13"/>
      <c r="G48" s="14"/>
      <c r="H48" s="17"/>
      <c r="I48" s="17"/>
      <c r="J48" s="13"/>
      <c r="K48" s="25"/>
      <c r="L48" s="13"/>
      <c r="M48" s="12"/>
    </row>
    <row r="49" spans="1:13" s="11" customFormat="1" ht="15">
      <c r="A49" s="13"/>
      <c r="B49" s="13"/>
      <c r="C49" s="13"/>
      <c r="D49" s="33"/>
      <c r="E49" s="12"/>
      <c r="F49" s="13"/>
      <c r="G49" s="14"/>
      <c r="H49" s="17"/>
      <c r="I49" s="17"/>
      <c r="J49" s="13"/>
      <c r="K49" s="25"/>
      <c r="L49" s="13"/>
      <c r="M49" s="12"/>
    </row>
    <row r="50" spans="1:13" s="11" customFormat="1" ht="15">
      <c r="A50" s="13"/>
      <c r="B50" s="13"/>
      <c r="C50" s="13"/>
      <c r="D50" s="33"/>
      <c r="E50" s="12"/>
      <c r="F50" s="13"/>
      <c r="G50" s="14"/>
      <c r="H50" s="17"/>
      <c r="I50" s="17"/>
      <c r="J50" s="13"/>
      <c r="K50" s="25"/>
      <c r="L50" s="13"/>
      <c r="M50" s="12"/>
    </row>
    <row r="51" spans="1:13" s="11" customFormat="1" ht="15">
      <c r="A51" s="13"/>
      <c r="B51" s="13"/>
      <c r="C51" s="13"/>
      <c r="D51" s="33"/>
      <c r="E51" s="12"/>
      <c r="F51" s="13"/>
      <c r="G51" s="14"/>
      <c r="H51" s="17"/>
      <c r="I51" s="17"/>
      <c r="J51" s="13"/>
      <c r="K51" s="25"/>
      <c r="L51" s="13"/>
      <c r="M51" s="12"/>
    </row>
    <row r="52" spans="1:13" s="11" customFormat="1" ht="15">
      <c r="A52" s="13"/>
      <c r="B52" s="13"/>
      <c r="C52" s="13"/>
      <c r="D52" s="33"/>
      <c r="E52" s="12"/>
      <c r="F52" s="13"/>
      <c r="G52" s="14"/>
      <c r="H52" s="17"/>
      <c r="I52" s="17"/>
      <c r="J52" s="13"/>
      <c r="K52" s="25"/>
      <c r="L52" s="13"/>
      <c r="M52" s="12"/>
    </row>
    <row r="53" spans="1:13" s="11" customFormat="1" ht="15">
      <c r="A53" s="13"/>
      <c r="B53" s="13"/>
      <c r="C53" s="13"/>
      <c r="D53" s="33"/>
      <c r="E53" s="12"/>
      <c r="F53" s="13"/>
      <c r="G53" s="14"/>
      <c r="H53" s="17"/>
      <c r="I53" s="17"/>
      <c r="J53" s="13"/>
      <c r="K53" s="25"/>
      <c r="L53" s="13"/>
      <c r="M53" s="12"/>
    </row>
    <row r="54" spans="1:13" s="11" customFormat="1" ht="15">
      <c r="A54" s="13"/>
      <c r="B54" s="13"/>
      <c r="C54" s="13"/>
      <c r="D54" s="33"/>
      <c r="E54" s="12"/>
      <c r="F54" s="13"/>
      <c r="G54" s="14"/>
      <c r="H54" s="17"/>
      <c r="I54" s="17"/>
      <c r="J54" s="13"/>
      <c r="K54" s="25"/>
      <c r="L54" s="13"/>
      <c r="M54" s="12"/>
    </row>
    <row r="55" spans="1:13" s="11" customFormat="1" ht="15">
      <c r="A55" s="13"/>
      <c r="B55" s="13"/>
      <c r="C55" s="13"/>
      <c r="D55" s="33"/>
      <c r="E55" s="12"/>
      <c r="F55" s="13"/>
      <c r="G55" s="14"/>
      <c r="H55" s="17"/>
      <c r="I55" s="17"/>
      <c r="J55" s="13"/>
      <c r="K55" s="25"/>
      <c r="L55" s="13"/>
      <c r="M55" s="12"/>
    </row>
    <row r="56" spans="1:13" s="11" customFormat="1" ht="15">
      <c r="A56" s="13"/>
      <c r="B56" s="13"/>
      <c r="C56" s="13"/>
      <c r="D56" s="33"/>
      <c r="E56" s="12"/>
      <c r="F56" s="13"/>
      <c r="G56" s="14"/>
      <c r="H56" s="17"/>
      <c r="I56" s="17"/>
      <c r="J56" s="13"/>
      <c r="K56" s="25"/>
      <c r="L56" s="13"/>
      <c r="M56" s="12"/>
    </row>
    <row r="57" spans="1:13" s="11" customFormat="1" ht="15">
      <c r="A57" s="13"/>
      <c r="B57" s="13"/>
      <c r="C57" s="13"/>
      <c r="D57" s="33"/>
      <c r="E57" s="12"/>
      <c r="F57" s="13"/>
      <c r="G57" s="14"/>
      <c r="H57" s="17"/>
      <c r="I57" s="17"/>
      <c r="J57" s="13"/>
      <c r="K57" s="25"/>
      <c r="L57" s="13"/>
      <c r="M57" s="12"/>
    </row>
    <row r="58" spans="1:13" s="11" customFormat="1" ht="15">
      <c r="A58" s="13"/>
      <c r="B58" s="13"/>
      <c r="C58" s="13"/>
      <c r="D58" s="33"/>
      <c r="E58" s="12"/>
      <c r="F58" s="13"/>
      <c r="G58" s="14"/>
      <c r="H58" s="17"/>
      <c r="I58" s="17"/>
      <c r="J58" s="13"/>
      <c r="K58" s="25"/>
      <c r="L58" s="13"/>
      <c r="M58" s="12"/>
    </row>
    <row r="59" spans="1:13" s="11" customFormat="1" ht="15">
      <c r="A59" s="13"/>
      <c r="B59" s="13"/>
      <c r="C59" s="13"/>
      <c r="D59" s="33"/>
      <c r="E59" s="12"/>
      <c r="F59" s="13"/>
      <c r="G59" s="14"/>
      <c r="H59" s="17"/>
      <c r="I59" s="17"/>
      <c r="J59" s="13"/>
      <c r="K59" s="25"/>
      <c r="L59" s="13"/>
      <c r="M59" s="12"/>
    </row>
    <row r="60" spans="1:13" s="11" customFormat="1" ht="15">
      <c r="A60" s="13"/>
      <c r="B60" s="13"/>
      <c r="C60" s="13"/>
      <c r="D60" s="33"/>
      <c r="E60" s="12"/>
      <c r="F60" s="13"/>
      <c r="G60" s="14"/>
      <c r="H60" s="17"/>
      <c r="I60" s="17"/>
      <c r="J60" s="13"/>
      <c r="K60" s="25"/>
      <c r="L60" s="13"/>
      <c r="M60" s="12"/>
    </row>
    <row r="61" spans="1:13" s="11" customFormat="1" ht="15">
      <c r="A61" s="13"/>
      <c r="B61" s="13"/>
      <c r="C61" s="13"/>
      <c r="D61" s="33"/>
      <c r="E61" s="12"/>
      <c r="F61" s="13"/>
      <c r="G61" s="14"/>
      <c r="H61" s="17"/>
      <c r="I61" s="17"/>
      <c r="J61" s="13"/>
      <c r="K61" s="25"/>
      <c r="L61" s="13"/>
      <c r="M61" s="12"/>
    </row>
    <row r="62" spans="1:13" s="11" customFormat="1" ht="15">
      <c r="A62" s="13"/>
      <c r="B62" s="13"/>
      <c r="C62" s="13"/>
      <c r="D62" s="33"/>
      <c r="E62" s="12"/>
      <c r="F62" s="13"/>
      <c r="G62" s="14"/>
      <c r="H62" s="17"/>
      <c r="I62" s="17"/>
      <c r="J62" s="13"/>
      <c r="K62" s="25"/>
      <c r="L62" s="13"/>
      <c r="M62" s="12"/>
    </row>
    <row r="63" spans="1:13" s="11" customFormat="1" ht="15">
      <c r="A63" s="13"/>
      <c r="B63" s="13"/>
      <c r="C63" s="13"/>
      <c r="D63" s="33"/>
      <c r="E63" s="12"/>
      <c r="F63" s="13"/>
      <c r="G63" s="14"/>
      <c r="H63" s="17"/>
      <c r="I63" s="17"/>
      <c r="J63" s="13"/>
      <c r="K63" s="25"/>
      <c r="L63" s="13"/>
      <c r="M63" s="12"/>
    </row>
    <row r="64" spans="1:13" s="11" customFormat="1" ht="15">
      <c r="A64" s="13"/>
      <c r="B64" s="13"/>
      <c r="C64" s="13"/>
      <c r="D64" s="33"/>
      <c r="E64" s="12"/>
      <c r="F64" s="13"/>
      <c r="G64" s="14"/>
      <c r="H64" s="17"/>
      <c r="I64" s="17"/>
      <c r="J64" s="13"/>
      <c r="K64" s="25"/>
      <c r="L64" s="13"/>
      <c r="M64" s="12"/>
    </row>
    <row r="65" spans="1:13" s="11" customFormat="1" ht="15">
      <c r="A65" s="13"/>
      <c r="B65" s="13"/>
      <c r="C65" s="13"/>
      <c r="D65" s="33"/>
      <c r="E65" s="12"/>
      <c r="F65" s="13"/>
      <c r="G65" s="14"/>
      <c r="H65" s="17"/>
      <c r="I65" s="17"/>
      <c r="J65" s="13"/>
      <c r="K65" s="25"/>
      <c r="L65" s="13"/>
      <c r="M65" s="12"/>
    </row>
    <row r="66" spans="1:13" s="11" customFormat="1" ht="15">
      <c r="A66" s="13"/>
      <c r="B66" s="13"/>
      <c r="C66" s="13"/>
      <c r="D66" s="33"/>
      <c r="E66" s="12"/>
      <c r="F66" s="13"/>
      <c r="G66" s="14"/>
      <c r="H66" s="17"/>
      <c r="I66" s="17"/>
      <c r="J66" s="13"/>
      <c r="K66" s="25"/>
      <c r="L66" s="13"/>
      <c r="M66" s="12"/>
    </row>
    <row r="67" spans="1:13" s="11" customFormat="1" ht="15">
      <c r="A67" s="13"/>
      <c r="B67" s="13"/>
      <c r="C67" s="13"/>
      <c r="D67" s="33"/>
      <c r="E67" s="12"/>
      <c r="F67" s="13"/>
      <c r="G67" s="14"/>
      <c r="H67" s="17"/>
      <c r="I67" s="17"/>
      <c r="J67" s="13"/>
      <c r="K67" s="25"/>
      <c r="L67" s="13"/>
      <c r="M67" s="12"/>
    </row>
    <row r="68" spans="1:13" s="11" customFormat="1" ht="15">
      <c r="A68" s="13"/>
      <c r="B68" s="13"/>
      <c r="C68" s="13"/>
      <c r="D68" s="33"/>
      <c r="E68" s="12"/>
      <c r="F68" s="13"/>
      <c r="G68" s="14"/>
      <c r="H68" s="17"/>
      <c r="I68" s="17"/>
      <c r="J68" s="13"/>
      <c r="K68" s="25"/>
      <c r="L68" s="13"/>
      <c r="M68" s="12"/>
    </row>
    <row r="69" spans="1:13" s="11" customFormat="1" ht="15">
      <c r="A69" s="13"/>
      <c r="B69" s="13"/>
      <c r="C69" s="13"/>
      <c r="D69" s="33"/>
      <c r="E69" s="12"/>
      <c r="F69" s="13"/>
      <c r="G69" s="14"/>
      <c r="H69" s="17"/>
      <c r="I69" s="17"/>
      <c r="J69" s="13"/>
      <c r="K69" s="25"/>
      <c r="L69" s="13"/>
      <c r="M69" s="12"/>
    </row>
    <row r="70" spans="1:13" s="11" customFormat="1" ht="15">
      <c r="A70" s="13"/>
      <c r="B70" s="13"/>
      <c r="C70" s="13"/>
      <c r="D70" s="33"/>
      <c r="E70" s="12"/>
      <c r="F70" s="13"/>
      <c r="G70" s="14"/>
      <c r="H70" s="17"/>
      <c r="I70" s="17"/>
      <c r="J70" s="13"/>
      <c r="K70" s="25"/>
      <c r="L70" s="13"/>
      <c r="M70" s="12"/>
    </row>
    <row r="71" spans="1:13" s="11" customFormat="1" ht="15">
      <c r="A71" s="13"/>
      <c r="B71" s="13"/>
      <c r="C71" s="13"/>
      <c r="D71" s="33"/>
      <c r="E71" s="12"/>
      <c r="F71" s="13"/>
      <c r="G71" s="14"/>
      <c r="H71" s="17"/>
      <c r="I71" s="17"/>
      <c r="J71" s="13"/>
      <c r="K71" s="25"/>
      <c r="L71" s="13"/>
      <c r="M71" s="12"/>
    </row>
    <row r="72" spans="1:13" s="11" customFormat="1" ht="15">
      <c r="A72" s="13"/>
      <c r="B72" s="13"/>
      <c r="C72" s="13"/>
      <c r="D72" s="33"/>
      <c r="E72" s="12"/>
      <c r="F72" s="13"/>
      <c r="G72" s="14"/>
      <c r="H72" s="17"/>
      <c r="I72" s="17"/>
      <c r="J72" s="13"/>
      <c r="K72" s="25"/>
      <c r="L72" s="13"/>
      <c r="M72" s="12"/>
    </row>
    <row r="73" spans="1:13" s="11" customFormat="1" ht="15">
      <c r="A73" s="13"/>
      <c r="B73" s="13"/>
      <c r="C73" s="13"/>
      <c r="D73" s="33"/>
      <c r="E73" s="12"/>
      <c r="F73" s="13"/>
      <c r="G73" s="14"/>
      <c r="H73" s="17"/>
      <c r="I73" s="17"/>
      <c r="J73" s="13"/>
      <c r="K73" s="25"/>
      <c r="L73" s="13"/>
      <c r="M73" s="12"/>
    </row>
    <row r="74" spans="1:13" s="11" customFormat="1" ht="15">
      <c r="A74" s="13"/>
      <c r="B74" s="13"/>
      <c r="C74" s="13"/>
      <c r="D74" s="33"/>
      <c r="E74" s="12"/>
      <c r="F74" s="13"/>
      <c r="G74" s="14"/>
      <c r="H74" s="17"/>
      <c r="I74" s="17"/>
      <c r="J74" s="13"/>
      <c r="K74" s="25"/>
      <c r="L74" s="13"/>
      <c r="M74" s="12"/>
    </row>
    <row r="75" spans="1:13" s="11" customFormat="1" ht="15">
      <c r="A75" s="13"/>
      <c r="B75" s="13"/>
      <c r="C75" s="13"/>
      <c r="D75" s="33"/>
      <c r="E75" s="12"/>
      <c r="F75" s="13"/>
      <c r="G75" s="14"/>
      <c r="H75" s="17"/>
      <c r="I75" s="17"/>
      <c r="J75" s="13"/>
      <c r="K75" s="25"/>
      <c r="L75" s="13"/>
      <c r="M75" s="12"/>
    </row>
    <row r="76" spans="1:13" s="11" customFormat="1" ht="15">
      <c r="A76" s="13"/>
      <c r="B76" s="13"/>
      <c r="C76" s="13"/>
      <c r="D76" s="33"/>
      <c r="E76" s="12"/>
      <c r="F76" s="13"/>
      <c r="G76" s="14"/>
      <c r="H76" s="17"/>
      <c r="I76" s="17"/>
      <c r="J76" s="13"/>
      <c r="K76" s="25"/>
      <c r="L76" s="13"/>
      <c r="M76" s="12"/>
    </row>
    <row r="77" spans="1:13" s="11" customFormat="1" ht="15">
      <c r="A77" s="13"/>
      <c r="B77" s="13"/>
      <c r="C77" s="13"/>
      <c r="D77" s="33"/>
      <c r="E77" s="12"/>
      <c r="F77" s="13"/>
      <c r="G77" s="14"/>
      <c r="H77" s="17"/>
      <c r="I77" s="17"/>
      <c r="J77" s="13"/>
      <c r="K77" s="25"/>
      <c r="L77" s="13"/>
      <c r="M77" s="12"/>
    </row>
    <row r="78" spans="1:13" s="11" customFormat="1" ht="15">
      <c r="A78" s="13"/>
      <c r="B78" s="13"/>
      <c r="C78" s="13"/>
      <c r="D78" s="33"/>
      <c r="E78" s="12"/>
      <c r="F78" s="13"/>
      <c r="G78" s="14"/>
      <c r="H78" s="17"/>
      <c r="I78" s="17"/>
      <c r="J78" s="13"/>
      <c r="K78" s="25"/>
      <c r="L78" s="13"/>
      <c r="M78" s="12"/>
    </row>
    <row r="79" spans="1:13" s="11" customFormat="1" ht="15">
      <c r="A79" s="13"/>
      <c r="B79" s="13"/>
      <c r="C79" s="13"/>
      <c r="D79" s="33"/>
      <c r="E79" s="12"/>
      <c r="F79" s="13"/>
      <c r="G79" s="14"/>
      <c r="H79" s="17"/>
      <c r="I79" s="17"/>
      <c r="J79" s="13"/>
      <c r="K79" s="25"/>
      <c r="L79" s="13"/>
      <c r="M79" s="12"/>
    </row>
    <row r="80" spans="1:13" s="11" customFormat="1" ht="15">
      <c r="A80" s="13"/>
      <c r="B80" s="13"/>
      <c r="C80" s="13"/>
      <c r="D80" s="33"/>
      <c r="E80" s="12"/>
      <c r="F80" s="13"/>
      <c r="G80" s="14"/>
      <c r="H80" s="17"/>
      <c r="I80" s="17"/>
      <c r="J80" s="13"/>
      <c r="K80" s="25"/>
      <c r="L80" s="13"/>
      <c r="M80" s="12"/>
    </row>
    <row r="81" spans="1:13" s="11" customFormat="1" ht="15">
      <c r="A81" s="13"/>
      <c r="B81" s="13"/>
      <c r="C81" s="13"/>
      <c r="D81" s="33"/>
      <c r="E81" s="12"/>
      <c r="F81" s="13"/>
      <c r="G81" s="14"/>
      <c r="H81" s="17"/>
      <c r="I81" s="17"/>
      <c r="J81" s="13"/>
      <c r="K81" s="25"/>
      <c r="L81" s="13"/>
      <c r="M81" s="12"/>
    </row>
    <row r="82" spans="1:13" s="11" customFormat="1" ht="15">
      <c r="A82" s="13"/>
      <c r="B82" s="13"/>
      <c r="C82" s="13"/>
      <c r="D82" s="33"/>
      <c r="E82" s="12"/>
      <c r="F82" s="13"/>
      <c r="G82" s="14"/>
      <c r="H82" s="17"/>
      <c r="I82" s="17"/>
      <c r="J82" s="13"/>
      <c r="K82" s="25"/>
      <c r="L82" s="13"/>
      <c r="M82" s="12"/>
    </row>
    <row r="83" spans="1:13" s="11" customFormat="1" ht="15">
      <c r="A83" s="13"/>
      <c r="B83" s="13"/>
      <c r="C83" s="13"/>
      <c r="D83" s="33"/>
      <c r="E83" s="12"/>
      <c r="F83" s="13"/>
      <c r="G83" s="14"/>
      <c r="H83" s="17"/>
      <c r="I83" s="17"/>
      <c r="J83" s="13"/>
      <c r="K83" s="25"/>
      <c r="L83" s="13"/>
      <c r="M83" s="12"/>
    </row>
    <row r="84" spans="1:13" s="11" customFormat="1" ht="15">
      <c r="A84" s="13"/>
      <c r="B84" s="13"/>
      <c r="C84" s="13"/>
      <c r="D84" s="33"/>
      <c r="E84" s="12"/>
      <c r="F84" s="13"/>
      <c r="G84" s="14"/>
      <c r="H84" s="17"/>
      <c r="I84" s="17"/>
      <c r="J84" s="13"/>
      <c r="K84" s="25"/>
      <c r="L84" s="13"/>
      <c r="M84" s="12"/>
    </row>
    <row r="85" spans="1:13" s="11" customFormat="1" ht="15">
      <c r="A85" s="13"/>
      <c r="B85" s="13"/>
      <c r="C85" s="13"/>
      <c r="D85" s="33"/>
      <c r="E85" s="12"/>
      <c r="F85" s="13"/>
      <c r="G85" s="14"/>
      <c r="H85" s="17"/>
      <c r="I85" s="17"/>
      <c r="J85" s="13"/>
      <c r="K85" s="25"/>
      <c r="L85" s="13"/>
      <c r="M85" s="12"/>
    </row>
    <row r="86" spans="1:13" s="11" customFormat="1" ht="15">
      <c r="A86" s="13"/>
      <c r="B86" s="13"/>
      <c r="C86" s="13"/>
      <c r="D86" s="33"/>
      <c r="E86" s="12"/>
      <c r="F86" s="13"/>
      <c r="G86" s="14"/>
      <c r="H86" s="17"/>
      <c r="I86" s="17"/>
      <c r="J86" s="13"/>
      <c r="K86" s="25"/>
      <c r="L86" s="13"/>
      <c r="M86" s="12"/>
    </row>
    <row r="87" spans="1:13" s="11" customFormat="1" ht="15">
      <c r="A87" s="13"/>
      <c r="B87" s="13"/>
      <c r="C87" s="13"/>
      <c r="D87" s="33"/>
      <c r="E87" s="12"/>
      <c r="F87" s="13"/>
      <c r="G87" s="14"/>
      <c r="H87" s="17"/>
      <c r="I87" s="17"/>
      <c r="J87" s="13"/>
      <c r="K87" s="25"/>
      <c r="L87" s="13"/>
      <c r="M87" s="12"/>
    </row>
    <row r="88" spans="1:13" s="11" customFormat="1" ht="15">
      <c r="A88" s="13"/>
      <c r="B88" s="13"/>
      <c r="C88" s="13"/>
      <c r="D88" s="33"/>
      <c r="E88" s="12"/>
      <c r="F88" s="13"/>
      <c r="G88" s="14"/>
      <c r="H88" s="17"/>
      <c r="I88" s="17"/>
      <c r="J88" s="13"/>
      <c r="K88" s="25"/>
      <c r="L88" s="13"/>
      <c r="M88" s="12"/>
    </row>
    <row r="89" spans="1:13" s="11" customFormat="1" ht="15">
      <c r="A89" s="13"/>
      <c r="B89" s="13"/>
      <c r="C89" s="13"/>
      <c r="D89" s="33"/>
      <c r="E89" s="12"/>
      <c r="F89" s="13"/>
      <c r="G89" s="14"/>
      <c r="H89" s="17"/>
      <c r="I89" s="17"/>
      <c r="J89" s="13"/>
      <c r="K89" s="25"/>
      <c r="L89" s="13"/>
      <c r="M89" s="12"/>
    </row>
    <row r="90" spans="1:13" s="11" customFormat="1" ht="15">
      <c r="A90" s="13"/>
      <c r="B90" s="13"/>
      <c r="C90" s="13"/>
      <c r="D90" s="33"/>
      <c r="E90" s="12"/>
      <c r="F90" s="13"/>
      <c r="G90" s="14"/>
      <c r="H90" s="17"/>
      <c r="I90" s="17"/>
      <c r="J90" s="13"/>
      <c r="K90" s="25"/>
      <c r="L90" s="13"/>
      <c r="M90" s="12"/>
    </row>
    <row r="91" spans="1:13" s="11" customFormat="1" ht="15">
      <c r="A91" s="13"/>
      <c r="B91" s="13"/>
      <c r="C91" s="13"/>
      <c r="D91" s="33"/>
      <c r="E91" s="12"/>
      <c r="F91" s="13"/>
      <c r="G91" s="14"/>
      <c r="H91" s="17"/>
      <c r="I91" s="17"/>
      <c r="J91" s="13"/>
      <c r="K91" s="25"/>
      <c r="L91" s="13"/>
      <c r="M91" s="12"/>
    </row>
    <row r="92" spans="1:13" s="11" customFormat="1" ht="15">
      <c r="A92" s="13"/>
      <c r="B92" s="13"/>
      <c r="C92" s="13"/>
      <c r="D92" s="33"/>
      <c r="E92" s="12"/>
      <c r="F92" s="13"/>
      <c r="G92" s="14"/>
      <c r="H92" s="17"/>
      <c r="I92" s="17"/>
      <c r="J92" s="13"/>
      <c r="K92" s="25"/>
      <c r="L92" s="13"/>
      <c r="M92" s="12"/>
    </row>
    <row r="93" spans="1:13" s="11" customFormat="1" ht="15">
      <c r="A93" s="13"/>
      <c r="B93" s="13"/>
      <c r="C93" s="13"/>
      <c r="D93" s="33"/>
      <c r="E93" s="12"/>
      <c r="F93" s="13"/>
      <c r="G93" s="14"/>
      <c r="H93" s="17"/>
      <c r="I93" s="17"/>
      <c r="J93" s="13"/>
      <c r="K93" s="25"/>
      <c r="L93" s="13"/>
      <c r="M93" s="12"/>
    </row>
    <row r="94" spans="1:13" s="11" customFormat="1" ht="15">
      <c r="A94" s="13"/>
      <c r="B94" s="13"/>
      <c r="C94" s="13"/>
      <c r="D94" s="33"/>
      <c r="E94" s="12"/>
      <c r="F94" s="13"/>
      <c r="G94" s="14"/>
      <c r="H94" s="17"/>
      <c r="I94" s="17"/>
      <c r="J94" s="13"/>
      <c r="K94" s="25"/>
      <c r="L94" s="13"/>
      <c r="M94" s="12"/>
    </row>
    <row r="95" spans="1:13" s="11" customFormat="1" ht="15">
      <c r="A95" s="13"/>
      <c r="B95" s="13"/>
      <c r="C95" s="13"/>
      <c r="D95" s="33"/>
      <c r="E95" s="12"/>
      <c r="F95" s="13"/>
      <c r="G95" s="14"/>
      <c r="H95" s="17"/>
      <c r="I95" s="17"/>
      <c r="J95" s="13"/>
      <c r="K95" s="25"/>
      <c r="L95" s="13"/>
      <c r="M95" s="12"/>
    </row>
    <row r="96" spans="1:13" s="11" customFormat="1" ht="15">
      <c r="A96" s="13"/>
      <c r="B96" s="13"/>
      <c r="C96" s="13"/>
      <c r="D96" s="33"/>
      <c r="E96" s="12"/>
      <c r="F96" s="13"/>
      <c r="G96" s="14"/>
      <c r="H96" s="17"/>
      <c r="I96" s="17"/>
      <c r="J96" s="13"/>
      <c r="K96" s="25"/>
      <c r="L96" s="13"/>
      <c r="M96" s="12"/>
    </row>
    <row r="97" spans="1:13" s="11" customFormat="1" ht="15">
      <c r="A97" s="13"/>
      <c r="B97" s="13"/>
      <c r="C97" s="13"/>
      <c r="D97" s="33"/>
      <c r="E97" s="12"/>
      <c r="F97" s="13"/>
      <c r="G97" s="14"/>
      <c r="H97" s="17"/>
      <c r="I97" s="17"/>
      <c r="J97" s="13"/>
      <c r="K97" s="25"/>
      <c r="L97" s="13"/>
      <c r="M97" s="12"/>
    </row>
    <row r="98" spans="1:13" s="11" customFormat="1" ht="15">
      <c r="A98" s="13"/>
      <c r="B98" s="13"/>
      <c r="C98" s="13"/>
      <c r="D98" s="33"/>
      <c r="E98" s="12"/>
      <c r="F98" s="13"/>
      <c r="G98" s="14"/>
      <c r="H98" s="17"/>
      <c r="I98" s="17"/>
      <c r="J98" s="13"/>
      <c r="K98" s="25"/>
      <c r="L98" s="13"/>
      <c r="M98" s="12"/>
    </row>
    <row r="99" spans="1:13" s="11" customFormat="1" ht="15">
      <c r="A99" s="13"/>
      <c r="B99" s="13"/>
      <c r="C99" s="13"/>
      <c r="D99" s="33"/>
      <c r="E99" s="12"/>
      <c r="F99" s="13"/>
      <c r="G99" s="14"/>
      <c r="H99" s="17"/>
      <c r="I99" s="17"/>
      <c r="J99" s="13"/>
      <c r="K99" s="25"/>
      <c r="L99" s="13"/>
      <c r="M99" s="12"/>
    </row>
    <row r="100" spans="1:13" s="11" customFormat="1" ht="15">
      <c r="A100" s="13"/>
      <c r="B100" s="13"/>
      <c r="C100" s="13"/>
      <c r="D100" s="33"/>
      <c r="E100" s="12"/>
      <c r="F100" s="13"/>
      <c r="G100" s="14"/>
      <c r="H100" s="17"/>
      <c r="I100" s="17"/>
      <c r="J100" s="13"/>
      <c r="K100" s="25"/>
      <c r="L100" s="13"/>
      <c r="M100" s="12"/>
    </row>
    <row r="101" spans="1:13" s="11" customFormat="1" ht="15">
      <c r="A101" s="13"/>
      <c r="B101" s="13"/>
      <c r="C101" s="13"/>
      <c r="D101" s="33"/>
      <c r="E101" s="12"/>
      <c r="F101" s="13"/>
      <c r="G101" s="14"/>
      <c r="H101" s="17"/>
      <c r="I101" s="17"/>
      <c r="J101" s="13"/>
      <c r="K101" s="25"/>
      <c r="L101" s="13"/>
      <c r="M101" s="12"/>
    </row>
    <row r="102" spans="1:13" s="11" customFormat="1" ht="15">
      <c r="A102" s="13"/>
      <c r="B102" s="13"/>
      <c r="C102" s="13"/>
      <c r="D102" s="33"/>
      <c r="E102" s="12"/>
      <c r="F102" s="13"/>
      <c r="G102" s="14"/>
      <c r="H102" s="17"/>
      <c r="I102" s="17"/>
      <c r="J102" s="13"/>
      <c r="K102" s="25"/>
      <c r="L102" s="13"/>
      <c r="M102" s="12"/>
    </row>
    <row r="103" spans="1:13" s="11" customFormat="1" ht="15">
      <c r="A103" s="13"/>
      <c r="B103" s="13"/>
      <c r="C103" s="13"/>
      <c r="D103" s="33"/>
      <c r="E103" s="12"/>
      <c r="F103" s="13"/>
      <c r="G103" s="14"/>
      <c r="H103" s="17"/>
      <c r="I103" s="17"/>
      <c r="J103" s="13"/>
      <c r="K103" s="25"/>
      <c r="L103" s="13"/>
      <c r="M103" s="12"/>
    </row>
    <row r="104" spans="1:13" s="11" customFormat="1" ht="15">
      <c r="A104" s="13"/>
      <c r="B104" s="13"/>
      <c r="C104" s="13"/>
      <c r="D104" s="33"/>
      <c r="E104" s="12"/>
      <c r="F104" s="13"/>
      <c r="G104" s="14"/>
      <c r="H104" s="17"/>
      <c r="I104" s="17"/>
      <c r="J104" s="13"/>
      <c r="K104" s="25"/>
      <c r="L104" s="13"/>
      <c r="M104" s="12"/>
    </row>
    <row r="105" spans="1:13" s="11" customFormat="1" ht="15">
      <c r="A105" s="13"/>
      <c r="B105" s="13"/>
      <c r="C105" s="13"/>
      <c r="D105" s="33"/>
      <c r="E105" s="12"/>
      <c r="F105" s="13"/>
      <c r="G105" s="14"/>
      <c r="H105" s="17"/>
      <c r="I105" s="17"/>
      <c r="J105" s="13"/>
      <c r="K105" s="25"/>
      <c r="L105" s="13"/>
      <c r="M105" s="12"/>
    </row>
    <row r="106" spans="1:13" s="11" customFormat="1" ht="15">
      <c r="A106" s="13"/>
      <c r="B106" s="13"/>
      <c r="C106" s="13"/>
      <c r="D106" s="33"/>
      <c r="E106" s="12"/>
      <c r="F106" s="13"/>
      <c r="G106" s="14"/>
      <c r="H106" s="17"/>
      <c r="I106" s="17"/>
      <c r="J106" s="13"/>
      <c r="K106" s="25"/>
      <c r="L106" s="13"/>
      <c r="M106" s="12"/>
    </row>
    <row r="107" spans="1:13" s="11" customFormat="1" ht="15">
      <c r="A107" s="13"/>
      <c r="B107" s="13"/>
      <c r="C107" s="13"/>
      <c r="D107" s="33"/>
      <c r="E107" s="12"/>
      <c r="F107" s="13"/>
      <c r="G107" s="14"/>
      <c r="H107" s="17"/>
      <c r="I107" s="17"/>
      <c r="J107" s="13"/>
      <c r="K107" s="25"/>
      <c r="L107" s="13"/>
      <c r="M107" s="12"/>
    </row>
    <row r="108" spans="1:13" s="11" customFormat="1" ht="15">
      <c r="A108" s="13"/>
      <c r="B108" s="13"/>
      <c r="C108" s="13"/>
      <c r="D108" s="33"/>
      <c r="E108" s="12"/>
      <c r="F108" s="13"/>
      <c r="G108" s="14"/>
      <c r="H108" s="17"/>
      <c r="I108" s="17"/>
      <c r="J108" s="13"/>
      <c r="K108" s="25"/>
      <c r="L108" s="13"/>
      <c r="M108" s="12"/>
    </row>
    <row r="109" spans="1:13" s="11" customFormat="1" ht="15">
      <c r="A109" s="13"/>
      <c r="B109" s="13"/>
      <c r="C109" s="13"/>
      <c r="D109" s="33"/>
      <c r="E109" s="12"/>
      <c r="F109" s="13"/>
      <c r="G109" s="14"/>
      <c r="H109" s="17"/>
      <c r="I109" s="17"/>
      <c r="J109" s="13"/>
      <c r="K109" s="25"/>
      <c r="L109" s="13"/>
      <c r="M109" s="12"/>
    </row>
    <row r="110" spans="1:13" s="11" customFormat="1" ht="15">
      <c r="A110" s="13"/>
      <c r="B110" s="13"/>
      <c r="C110" s="13"/>
      <c r="D110" s="33"/>
      <c r="E110" s="12"/>
      <c r="F110" s="13"/>
      <c r="G110" s="14"/>
      <c r="H110" s="17"/>
      <c r="I110" s="17"/>
      <c r="J110" s="13"/>
      <c r="K110" s="25"/>
      <c r="L110" s="13"/>
      <c r="M110" s="12"/>
    </row>
    <row r="111" spans="1:13" s="11" customFormat="1" ht="15">
      <c r="A111" s="13"/>
      <c r="B111" s="13"/>
      <c r="C111" s="13"/>
      <c r="D111" s="33"/>
      <c r="E111" s="12"/>
      <c r="F111" s="13"/>
      <c r="G111" s="14"/>
      <c r="H111" s="17"/>
      <c r="I111" s="17"/>
      <c r="J111" s="13"/>
      <c r="K111" s="25"/>
      <c r="L111" s="13"/>
      <c r="M111" s="12"/>
    </row>
    <row r="112" spans="1:13" s="11" customFormat="1" ht="15">
      <c r="A112" s="13"/>
      <c r="B112" s="13"/>
      <c r="C112" s="13"/>
      <c r="D112" s="33"/>
      <c r="E112" s="12"/>
      <c r="F112" s="13"/>
      <c r="G112" s="14"/>
      <c r="H112" s="17"/>
      <c r="I112" s="17"/>
      <c r="J112" s="13"/>
      <c r="K112" s="25"/>
      <c r="L112" s="13"/>
      <c r="M112" s="12"/>
    </row>
    <row r="113" spans="1:13" s="11" customFormat="1" ht="15">
      <c r="A113" s="13"/>
      <c r="B113" s="13"/>
      <c r="C113" s="13"/>
      <c r="D113" s="33"/>
      <c r="E113" s="12"/>
      <c r="F113" s="13"/>
      <c r="G113" s="14"/>
      <c r="H113" s="17"/>
      <c r="I113" s="17"/>
      <c r="J113" s="13"/>
      <c r="K113" s="25"/>
      <c r="L113" s="13"/>
      <c r="M113" s="12"/>
    </row>
    <row r="114" spans="1:13" s="11" customFormat="1" ht="15">
      <c r="A114" s="13"/>
      <c r="B114" s="13"/>
      <c r="C114" s="13"/>
      <c r="D114" s="33"/>
      <c r="E114" s="12"/>
      <c r="F114" s="13"/>
      <c r="G114" s="14"/>
      <c r="H114" s="17"/>
      <c r="I114" s="17"/>
      <c r="J114" s="13"/>
      <c r="K114" s="25"/>
      <c r="L114" s="13"/>
      <c r="M114" s="12"/>
    </row>
    <row r="115" spans="1:13" s="11" customFormat="1" ht="15">
      <c r="A115" s="13"/>
      <c r="B115" s="13"/>
      <c r="C115" s="13"/>
      <c r="D115" s="33"/>
      <c r="E115" s="12"/>
      <c r="F115" s="13"/>
      <c r="G115" s="14"/>
      <c r="H115" s="17"/>
      <c r="I115" s="17"/>
      <c r="J115" s="13"/>
      <c r="K115" s="25"/>
      <c r="L115" s="13"/>
      <c r="M115" s="12"/>
    </row>
    <row r="116" spans="1:13" s="11" customFormat="1" ht="15">
      <c r="A116" s="13"/>
      <c r="B116" s="13"/>
      <c r="C116" s="13"/>
      <c r="D116" s="33"/>
      <c r="E116" s="12"/>
      <c r="F116" s="13"/>
      <c r="G116" s="14"/>
      <c r="H116" s="17"/>
      <c r="I116" s="17"/>
      <c r="J116" s="13"/>
      <c r="K116" s="25"/>
      <c r="L116" s="13"/>
      <c r="M116" s="12"/>
    </row>
    <row r="117" spans="1:13" s="11" customFormat="1" ht="15">
      <c r="A117" s="13"/>
      <c r="B117" s="13"/>
      <c r="C117" s="13"/>
      <c r="D117" s="33"/>
      <c r="E117" s="12"/>
      <c r="F117" s="13"/>
      <c r="G117" s="14"/>
      <c r="H117" s="17"/>
      <c r="I117" s="17"/>
      <c r="J117" s="13"/>
      <c r="K117" s="25"/>
      <c r="L117" s="13"/>
      <c r="M117" s="12"/>
    </row>
    <row r="118" spans="1:13" s="11" customFormat="1" ht="15">
      <c r="A118" s="13"/>
      <c r="B118" s="13"/>
      <c r="C118" s="13"/>
      <c r="D118" s="33"/>
      <c r="E118" s="12"/>
      <c r="F118" s="13"/>
      <c r="G118" s="14"/>
      <c r="H118" s="17"/>
      <c r="I118" s="17"/>
      <c r="J118" s="13"/>
      <c r="K118" s="25"/>
      <c r="L118" s="13"/>
      <c r="M118" s="12"/>
    </row>
    <row r="119" spans="1:13" s="11" customFormat="1" ht="15">
      <c r="A119" s="13"/>
      <c r="B119" s="13"/>
      <c r="C119" s="13"/>
      <c r="D119" s="33"/>
      <c r="E119" s="12"/>
      <c r="F119" s="13"/>
      <c r="G119" s="14"/>
      <c r="H119" s="17"/>
      <c r="I119" s="17"/>
      <c r="J119" s="13"/>
      <c r="K119" s="25"/>
      <c r="L119" s="13"/>
      <c r="M119" s="12"/>
    </row>
    <row r="120" spans="1:13" s="11" customFormat="1" ht="15">
      <c r="A120" s="13"/>
      <c r="B120" s="13"/>
      <c r="C120" s="13"/>
      <c r="D120" s="33"/>
      <c r="E120" s="12"/>
      <c r="F120" s="13"/>
      <c r="G120" s="14"/>
      <c r="H120" s="17"/>
      <c r="I120" s="17"/>
      <c r="J120" s="13"/>
      <c r="K120" s="25"/>
      <c r="L120" s="13"/>
      <c r="M120" s="12"/>
    </row>
    <row r="121" spans="1:13" s="11" customFormat="1" ht="15">
      <c r="A121" s="13"/>
      <c r="B121" s="13"/>
      <c r="C121" s="13"/>
      <c r="D121" s="33"/>
      <c r="E121" s="12"/>
      <c r="F121" s="13"/>
      <c r="G121" s="14"/>
      <c r="H121" s="17"/>
      <c r="I121" s="17"/>
      <c r="J121" s="13"/>
      <c r="K121" s="25"/>
      <c r="L121" s="13"/>
      <c r="M121" s="12"/>
    </row>
    <row r="122" spans="1:13" s="11" customFormat="1" ht="15">
      <c r="A122" s="13"/>
      <c r="B122" s="13"/>
      <c r="C122" s="13"/>
      <c r="D122" s="33"/>
      <c r="E122" s="12"/>
      <c r="F122" s="13"/>
      <c r="G122" s="14"/>
      <c r="H122" s="17"/>
      <c r="I122" s="17"/>
      <c r="J122" s="13"/>
      <c r="K122" s="25"/>
      <c r="L122" s="13"/>
      <c r="M122" s="12"/>
    </row>
    <row r="123" spans="1:13" s="11" customFormat="1" ht="15">
      <c r="A123" s="13"/>
      <c r="B123" s="13"/>
      <c r="C123" s="13"/>
      <c r="D123" s="33"/>
      <c r="E123" s="12"/>
      <c r="F123" s="13"/>
      <c r="G123" s="14"/>
      <c r="H123" s="17"/>
      <c r="I123" s="17"/>
      <c r="J123" s="13"/>
      <c r="K123" s="25"/>
      <c r="L123" s="13"/>
      <c r="M123" s="12"/>
    </row>
    <row r="124" spans="1:13" s="11" customFormat="1" ht="15">
      <c r="A124" s="13"/>
      <c r="B124" s="13"/>
      <c r="C124" s="13"/>
      <c r="D124" s="33"/>
      <c r="E124" s="12"/>
      <c r="F124" s="13"/>
      <c r="G124" s="14"/>
      <c r="H124" s="17"/>
      <c r="I124" s="17"/>
      <c r="J124" s="13"/>
      <c r="K124" s="25"/>
      <c r="L124" s="13"/>
      <c r="M124" s="12"/>
    </row>
    <row r="125" spans="1:13" s="11" customFormat="1" ht="15">
      <c r="A125" s="13"/>
      <c r="B125" s="13"/>
      <c r="C125" s="13"/>
      <c r="D125" s="33"/>
      <c r="E125" s="12"/>
      <c r="F125" s="13"/>
      <c r="G125" s="14"/>
      <c r="H125" s="17"/>
      <c r="I125" s="17"/>
      <c r="J125" s="13"/>
      <c r="K125" s="25"/>
      <c r="L125" s="13"/>
      <c r="M125" s="12"/>
    </row>
    <row r="126" spans="1:13" s="11" customFormat="1" ht="15">
      <c r="A126" s="13"/>
      <c r="B126" s="13"/>
      <c r="C126" s="13"/>
      <c r="D126" s="33"/>
      <c r="E126" s="12"/>
      <c r="F126" s="13"/>
      <c r="G126" s="14"/>
      <c r="H126" s="17"/>
      <c r="I126" s="17"/>
      <c r="J126" s="13"/>
      <c r="K126" s="25"/>
      <c r="L126" s="13"/>
      <c r="M126" s="12"/>
    </row>
    <row r="127" spans="1:13" s="11" customFormat="1" ht="15">
      <c r="A127" s="13"/>
      <c r="B127" s="13"/>
      <c r="C127" s="13"/>
      <c r="D127" s="33"/>
      <c r="E127" s="12"/>
      <c r="F127" s="13"/>
      <c r="G127" s="14"/>
      <c r="H127" s="17"/>
      <c r="I127" s="17"/>
      <c r="J127" s="13"/>
      <c r="K127" s="25"/>
      <c r="L127" s="13"/>
      <c r="M127" s="12"/>
    </row>
    <row r="128" spans="1:13" s="11" customFormat="1" ht="15">
      <c r="A128" s="13"/>
      <c r="B128" s="13"/>
      <c r="C128" s="13"/>
      <c r="D128" s="33"/>
      <c r="E128" s="12"/>
      <c r="F128" s="13"/>
      <c r="G128" s="14"/>
      <c r="H128" s="17"/>
      <c r="I128" s="17"/>
      <c r="J128" s="13"/>
      <c r="K128" s="25"/>
      <c r="L128" s="13"/>
      <c r="M128" s="12"/>
    </row>
    <row r="129" spans="1:13" s="11" customFormat="1" ht="15">
      <c r="A129" s="13"/>
      <c r="B129" s="13"/>
      <c r="C129" s="13"/>
      <c r="D129" s="33"/>
      <c r="E129" s="12"/>
      <c r="F129" s="13"/>
      <c r="G129" s="14"/>
      <c r="H129" s="17"/>
      <c r="I129" s="17"/>
      <c r="J129" s="13"/>
      <c r="K129" s="25"/>
      <c r="L129" s="13"/>
      <c r="M129" s="12"/>
    </row>
    <row r="130" spans="1:13" s="11" customFormat="1" ht="15">
      <c r="A130" s="13"/>
      <c r="B130" s="13"/>
      <c r="C130" s="13"/>
      <c r="D130" s="33"/>
      <c r="E130" s="12"/>
      <c r="F130" s="13"/>
      <c r="G130" s="14"/>
      <c r="H130" s="17"/>
      <c r="I130" s="17"/>
      <c r="J130" s="13"/>
      <c r="K130" s="25"/>
      <c r="L130" s="13"/>
      <c r="M130" s="12"/>
    </row>
    <row r="131" spans="1:13" s="11" customFormat="1" ht="15">
      <c r="A131" s="13"/>
      <c r="B131" s="13"/>
      <c r="C131" s="13"/>
      <c r="D131" s="33"/>
      <c r="E131" s="12"/>
      <c r="F131" s="13"/>
      <c r="G131" s="14"/>
      <c r="H131" s="17"/>
      <c r="I131" s="17"/>
      <c r="J131" s="13"/>
      <c r="K131" s="25"/>
      <c r="L131" s="13"/>
      <c r="M131" s="12"/>
    </row>
    <row r="132" spans="1:13" s="11" customFormat="1" ht="15">
      <c r="A132" s="13"/>
      <c r="B132" s="13"/>
      <c r="C132" s="13"/>
      <c r="D132" s="33"/>
      <c r="E132" s="12"/>
      <c r="F132" s="13"/>
      <c r="G132" s="14"/>
      <c r="H132" s="17"/>
      <c r="I132" s="17"/>
      <c r="J132" s="13"/>
      <c r="K132" s="25"/>
      <c r="L132" s="13"/>
      <c r="M132" s="12"/>
    </row>
    <row r="133" spans="1:13" s="11" customFormat="1" ht="15">
      <c r="A133" s="13"/>
      <c r="B133" s="13"/>
      <c r="C133" s="13"/>
      <c r="D133" s="33"/>
      <c r="E133" s="12"/>
      <c r="F133" s="13"/>
      <c r="G133" s="14"/>
      <c r="H133" s="17"/>
      <c r="I133" s="17"/>
      <c r="J133" s="13"/>
      <c r="K133" s="25"/>
      <c r="L133" s="13"/>
      <c r="M133" s="12"/>
    </row>
    <row r="134" spans="1:13" s="11" customFormat="1" ht="15">
      <c r="A134" s="13"/>
      <c r="B134" s="13"/>
      <c r="C134" s="13"/>
      <c r="D134" s="33"/>
      <c r="E134" s="12"/>
      <c r="F134" s="13"/>
      <c r="G134" s="14"/>
      <c r="H134" s="17"/>
      <c r="I134" s="17"/>
      <c r="J134" s="13"/>
      <c r="K134" s="25"/>
      <c r="L134" s="13"/>
      <c r="M134" s="12"/>
    </row>
    <row r="135" spans="1:13" s="11" customFormat="1" ht="15">
      <c r="A135" s="13"/>
      <c r="B135" s="13"/>
      <c r="C135" s="13"/>
      <c r="D135" s="33"/>
      <c r="E135" s="12"/>
      <c r="F135" s="13"/>
      <c r="G135" s="14"/>
      <c r="H135" s="17"/>
      <c r="I135" s="17"/>
      <c r="J135" s="13"/>
      <c r="K135" s="25"/>
      <c r="L135" s="13"/>
      <c r="M135" s="12"/>
    </row>
    <row r="136" spans="1:13" s="11" customFormat="1" ht="15">
      <c r="A136" s="13"/>
      <c r="C136" s="13"/>
      <c r="D136" s="33"/>
      <c r="E136" s="12"/>
      <c r="F136" s="13"/>
      <c r="G136" s="14"/>
      <c r="H136" s="17"/>
      <c r="I136" s="17"/>
      <c r="J136" s="13"/>
      <c r="K136" s="25"/>
      <c r="L136" s="13"/>
      <c r="M136" s="12"/>
    </row>
    <row r="137" spans="1:13" s="11" customFormat="1" ht="15">
      <c r="A137" s="13"/>
      <c r="B137" s="13"/>
      <c r="C137" s="13"/>
      <c r="D137" s="33"/>
      <c r="E137" s="12"/>
      <c r="F137" s="13"/>
      <c r="G137" s="14"/>
      <c r="H137" s="17"/>
      <c r="I137" s="17"/>
      <c r="J137" s="13"/>
      <c r="K137" s="25"/>
      <c r="L137" s="13"/>
      <c r="M137" s="12"/>
    </row>
    <row r="138" spans="1:13" s="11" customFormat="1" ht="15">
      <c r="A138" s="13"/>
      <c r="B138" s="13"/>
      <c r="C138" s="13"/>
      <c r="D138" s="33"/>
      <c r="E138" s="12"/>
      <c r="F138" s="13"/>
      <c r="G138" s="14"/>
      <c r="H138" s="17"/>
      <c r="I138" s="17"/>
      <c r="J138" s="13"/>
      <c r="K138" s="25"/>
      <c r="L138" s="13"/>
      <c r="M138" s="12"/>
    </row>
    <row r="139" spans="1:13" s="11" customFormat="1" ht="15">
      <c r="A139" s="13"/>
      <c r="B139" s="13"/>
      <c r="C139" s="13"/>
      <c r="D139" s="33"/>
      <c r="E139" s="12"/>
      <c r="F139" s="13"/>
      <c r="G139" s="14"/>
      <c r="H139" s="17"/>
      <c r="I139" s="17"/>
      <c r="J139" s="13"/>
      <c r="K139" s="25"/>
      <c r="L139" s="13"/>
      <c r="M139" s="12"/>
    </row>
    <row r="140" spans="1:13" s="11" customFormat="1" ht="15">
      <c r="A140" s="13"/>
      <c r="B140" s="13"/>
      <c r="C140" s="13"/>
      <c r="D140" s="33"/>
      <c r="E140" s="12"/>
      <c r="F140" s="13"/>
      <c r="G140" s="14"/>
      <c r="H140" s="17"/>
      <c r="I140" s="17"/>
      <c r="J140" s="13"/>
      <c r="K140" s="25"/>
      <c r="L140" s="13"/>
      <c r="M140" s="12"/>
    </row>
    <row r="141" spans="1:13" s="11" customFormat="1" ht="15">
      <c r="A141" s="13"/>
      <c r="B141" s="13"/>
      <c r="C141" s="13"/>
      <c r="D141" s="33"/>
      <c r="E141" s="12"/>
      <c r="F141" s="13"/>
      <c r="G141" s="14"/>
      <c r="H141" s="17"/>
      <c r="I141" s="17"/>
      <c r="J141" s="13"/>
      <c r="K141" s="25"/>
      <c r="L141" s="13"/>
      <c r="M141" s="12"/>
    </row>
    <row r="142" spans="1:13" s="11" customFormat="1" ht="15">
      <c r="A142" s="13"/>
      <c r="B142" s="13"/>
      <c r="C142" s="13"/>
      <c r="D142" s="33"/>
      <c r="E142" s="12"/>
      <c r="F142" s="13"/>
      <c r="G142" s="14"/>
      <c r="H142" s="17"/>
      <c r="I142" s="17"/>
      <c r="J142" s="13"/>
      <c r="K142" s="25"/>
      <c r="L142" s="13"/>
      <c r="M142" s="12"/>
    </row>
    <row r="143" spans="1:13" s="11" customFormat="1" ht="15">
      <c r="A143" s="13"/>
      <c r="B143" s="13"/>
      <c r="C143" s="13"/>
      <c r="D143" s="33"/>
      <c r="E143" s="12"/>
      <c r="F143" s="13"/>
      <c r="G143" s="14"/>
      <c r="H143" s="17"/>
      <c r="I143" s="17"/>
      <c r="J143" s="13"/>
      <c r="K143" s="25"/>
      <c r="L143" s="13"/>
      <c r="M143" s="12"/>
    </row>
    <row r="144" spans="1:13" s="11" customFormat="1" ht="15">
      <c r="A144" s="13"/>
      <c r="B144" s="13"/>
      <c r="C144" s="13"/>
      <c r="D144" s="33"/>
      <c r="E144" s="12"/>
      <c r="F144" s="13"/>
      <c r="G144" s="14"/>
      <c r="H144" s="17"/>
      <c r="I144" s="17"/>
      <c r="J144" s="13"/>
      <c r="K144" s="25"/>
      <c r="L144" s="13"/>
      <c r="M144" s="12"/>
    </row>
    <row r="145" spans="1:13" s="11" customFormat="1" ht="15">
      <c r="A145" s="13"/>
      <c r="B145" s="13"/>
      <c r="C145" s="13"/>
      <c r="D145" s="33"/>
      <c r="E145" s="12"/>
      <c r="F145" s="13"/>
      <c r="G145" s="14"/>
      <c r="H145" s="17"/>
      <c r="I145" s="17"/>
      <c r="J145" s="13"/>
      <c r="K145" s="25"/>
      <c r="L145" s="13"/>
      <c r="M145" s="12"/>
    </row>
    <row r="146" spans="1:13" s="11" customFormat="1" ht="15">
      <c r="A146" s="13"/>
      <c r="B146" s="13"/>
      <c r="C146" s="13"/>
      <c r="D146" s="33"/>
      <c r="E146" s="12"/>
      <c r="F146" s="13"/>
      <c r="G146" s="14"/>
      <c r="H146" s="17"/>
      <c r="I146" s="17"/>
      <c r="J146" s="13"/>
      <c r="K146" s="25"/>
      <c r="L146" s="13"/>
      <c r="M146" s="12"/>
    </row>
    <row r="147" spans="1:13" s="11" customFormat="1" ht="15">
      <c r="A147" s="13"/>
      <c r="B147" s="13"/>
      <c r="C147" s="13"/>
      <c r="D147" s="33"/>
      <c r="E147" s="12"/>
      <c r="F147" s="13"/>
      <c r="G147" s="14"/>
      <c r="H147" s="17"/>
      <c r="I147" s="17"/>
      <c r="J147" s="13"/>
      <c r="K147" s="25"/>
      <c r="L147" s="13"/>
      <c r="M147" s="12"/>
    </row>
    <row r="148" spans="1:13" s="11" customFormat="1" ht="15">
      <c r="A148" s="13"/>
      <c r="B148" s="13"/>
      <c r="C148" s="13"/>
      <c r="D148" s="33"/>
      <c r="E148" s="12"/>
      <c r="F148" s="13"/>
      <c r="G148" s="14"/>
      <c r="H148" s="17"/>
      <c r="I148" s="17"/>
      <c r="J148" s="13"/>
      <c r="K148" s="25"/>
      <c r="L148" s="13"/>
      <c r="M148" s="12"/>
    </row>
    <row r="149" spans="1:13" s="11" customFormat="1" ht="15">
      <c r="A149" s="13"/>
      <c r="B149" s="13"/>
      <c r="C149" s="13"/>
      <c r="D149" s="33"/>
      <c r="E149" s="12"/>
      <c r="F149" s="13"/>
      <c r="G149" s="14"/>
      <c r="H149" s="17"/>
      <c r="I149" s="17"/>
      <c r="J149" s="13"/>
      <c r="K149" s="25"/>
      <c r="L149" s="13"/>
      <c r="M149" s="12"/>
    </row>
    <row r="150" spans="1:13" s="11" customFormat="1" ht="15">
      <c r="A150" s="13"/>
      <c r="B150" s="13"/>
      <c r="C150" s="13"/>
      <c r="D150" s="33"/>
      <c r="E150" s="12"/>
      <c r="F150" s="13"/>
      <c r="G150" s="14"/>
      <c r="H150" s="17"/>
      <c r="I150" s="17"/>
      <c r="J150" s="13"/>
      <c r="K150" s="25"/>
      <c r="L150" s="13"/>
      <c r="M150" s="12"/>
    </row>
    <row r="151" spans="1:13" s="11" customFormat="1" ht="15">
      <c r="A151" s="13"/>
      <c r="B151" s="13"/>
      <c r="C151" s="13"/>
      <c r="D151" s="33"/>
      <c r="E151" s="12"/>
      <c r="F151" s="13"/>
      <c r="G151" s="14"/>
      <c r="H151" s="17"/>
      <c r="I151" s="17"/>
      <c r="J151" s="13"/>
      <c r="K151" s="25"/>
      <c r="L151" s="13"/>
      <c r="M151" s="12"/>
    </row>
    <row r="152" spans="1:13" s="11" customFormat="1" ht="15">
      <c r="A152" s="13"/>
      <c r="B152" s="13"/>
      <c r="C152" s="13"/>
      <c r="D152" s="33"/>
      <c r="E152" s="12"/>
      <c r="F152" s="13"/>
      <c r="G152" s="14"/>
      <c r="H152" s="17"/>
      <c r="I152" s="17"/>
      <c r="J152" s="13"/>
      <c r="K152" s="25"/>
      <c r="L152" s="13"/>
      <c r="M152" s="12"/>
    </row>
    <row r="153" spans="1:13" s="11" customFormat="1" ht="15">
      <c r="A153" s="13"/>
      <c r="B153" s="13"/>
      <c r="C153" s="13"/>
      <c r="D153" s="33"/>
      <c r="E153" s="12"/>
      <c r="F153" s="13"/>
      <c r="G153" s="14"/>
      <c r="H153" s="17"/>
      <c r="I153" s="17"/>
      <c r="J153" s="13"/>
      <c r="K153" s="25"/>
      <c r="L153" s="13"/>
      <c r="M153" s="12"/>
    </row>
    <row r="154" spans="1:13" s="11" customFormat="1" ht="15">
      <c r="A154" s="13"/>
      <c r="B154" s="13"/>
      <c r="C154" s="13"/>
      <c r="D154" s="33"/>
      <c r="E154" s="12"/>
      <c r="F154" s="13"/>
      <c r="G154" s="14"/>
      <c r="H154" s="17"/>
      <c r="I154" s="17"/>
      <c r="J154" s="13"/>
      <c r="K154" s="25"/>
      <c r="L154" s="13"/>
      <c r="M154" s="12"/>
    </row>
    <row r="155" spans="1:13" s="11" customFormat="1" ht="15">
      <c r="A155" s="13"/>
      <c r="B155" s="13"/>
      <c r="C155" s="13"/>
      <c r="D155" s="33"/>
      <c r="E155" s="12"/>
      <c r="F155" s="13"/>
      <c r="G155" s="14"/>
      <c r="H155" s="17"/>
      <c r="I155" s="17"/>
      <c r="J155" s="13"/>
      <c r="K155" s="25"/>
      <c r="L155" s="13"/>
      <c r="M155" s="12"/>
    </row>
    <row r="156" spans="1:13" s="11" customFormat="1" ht="15">
      <c r="A156" s="13"/>
      <c r="B156" s="13"/>
      <c r="C156" s="13"/>
      <c r="D156" s="33"/>
      <c r="E156" s="12"/>
      <c r="F156" s="13"/>
      <c r="G156" s="14"/>
      <c r="H156" s="17"/>
      <c r="I156" s="17"/>
      <c r="J156" s="13"/>
      <c r="K156" s="25"/>
      <c r="L156" s="13"/>
      <c r="M156" s="12"/>
    </row>
    <row r="157" spans="1:13" s="11" customFormat="1" ht="15">
      <c r="A157" s="13"/>
      <c r="B157" s="13"/>
      <c r="C157" s="13"/>
      <c r="D157" s="33"/>
      <c r="E157" s="12"/>
      <c r="F157" s="13"/>
      <c r="G157" s="14"/>
      <c r="H157" s="17"/>
      <c r="I157" s="17"/>
      <c r="J157" s="13"/>
      <c r="K157" s="25"/>
      <c r="L157" s="13"/>
      <c r="M157" s="12"/>
    </row>
    <row r="158" spans="1:13" s="11" customFormat="1" ht="15">
      <c r="A158" s="13"/>
      <c r="B158" s="13"/>
      <c r="C158" s="13"/>
      <c r="D158" s="33"/>
      <c r="E158" s="12"/>
      <c r="F158" s="13"/>
      <c r="G158" s="14"/>
      <c r="H158" s="17"/>
      <c r="I158" s="17"/>
      <c r="J158" s="13"/>
      <c r="K158" s="25"/>
      <c r="L158" s="13"/>
      <c r="M158" s="12"/>
    </row>
    <row r="159" spans="1:13" s="11" customFormat="1" ht="15">
      <c r="A159" s="13"/>
      <c r="B159" s="13"/>
      <c r="C159" s="13"/>
      <c r="D159" s="33"/>
      <c r="E159" s="12"/>
      <c r="F159" s="13"/>
      <c r="G159" s="14"/>
      <c r="H159" s="17"/>
      <c r="I159" s="17"/>
      <c r="J159" s="13"/>
      <c r="K159" s="25"/>
      <c r="L159" s="13"/>
      <c r="M159" s="12"/>
    </row>
    <row r="160" spans="1:13" s="11" customFormat="1" ht="15">
      <c r="A160" s="13"/>
      <c r="B160" s="13"/>
      <c r="C160" s="13"/>
      <c r="D160" s="33"/>
      <c r="E160" s="12"/>
      <c r="F160" s="13"/>
      <c r="G160" s="14"/>
      <c r="H160" s="17"/>
      <c r="I160" s="17"/>
      <c r="J160" s="13"/>
      <c r="K160" s="25"/>
      <c r="L160" s="13"/>
      <c r="M160" s="12"/>
    </row>
    <row r="161" spans="1:13" s="11" customFormat="1" ht="15">
      <c r="A161" s="13"/>
      <c r="B161" s="13"/>
      <c r="C161" s="13"/>
      <c r="D161" s="33"/>
      <c r="E161" s="12"/>
      <c r="F161" s="13"/>
      <c r="G161" s="14"/>
      <c r="H161" s="17"/>
      <c r="I161" s="17"/>
      <c r="J161" s="13"/>
      <c r="K161" s="25"/>
      <c r="L161" s="13"/>
      <c r="M161" s="12"/>
    </row>
    <row r="162" spans="1:13" s="11" customFormat="1" ht="15">
      <c r="A162" s="13"/>
      <c r="B162" s="13"/>
      <c r="C162" s="13"/>
      <c r="D162" s="33"/>
      <c r="E162" s="12"/>
      <c r="F162" s="13"/>
      <c r="G162" s="14"/>
      <c r="H162" s="17"/>
      <c r="I162" s="17"/>
      <c r="J162" s="13"/>
      <c r="K162" s="25"/>
      <c r="L162" s="13"/>
      <c r="M162" s="12"/>
    </row>
    <row r="163" spans="1:13" s="11" customFormat="1" ht="15">
      <c r="A163" s="13"/>
      <c r="B163" s="13"/>
      <c r="C163" s="13"/>
      <c r="D163" s="33"/>
      <c r="E163" s="12"/>
      <c r="F163" s="13"/>
      <c r="G163" s="14"/>
      <c r="H163" s="17"/>
      <c r="I163" s="17"/>
      <c r="J163" s="13"/>
      <c r="K163" s="25"/>
      <c r="L163" s="13"/>
      <c r="M163" s="12"/>
    </row>
    <row r="164" spans="1:13" s="11" customFormat="1" ht="15">
      <c r="A164" s="13"/>
      <c r="B164" s="13"/>
      <c r="C164" s="13"/>
      <c r="D164" s="33"/>
      <c r="E164" s="12"/>
      <c r="F164" s="13"/>
      <c r="G164" s="14"/>
      <c r="H164" s="17"/>
      <c r="I164" s="17"/>
      <c r="J164" s="13"/>
      <c r="K164" s="25"/>
      <c r="L164" s="13"/>
      <c r="M164" s="12"/>
    </row>
    <row r="165" spans="1:13" s="11" customFormat="1" ht="15">
      <c r="A165" s="13"/>
      <c r="B165" s="13"/>
      <c r="C165" s="13"/>
      <c r="D165" s="33"/>
      <c r="E165" s="12"/>
      <c r="F165" s="13"/>
      <c r="G165" s="14"/>
      <c r="H165" s="17"/>
      <c r="I165" s="17"/>
      <c r="J165" s="13"/>
      <c r="K165" s="25"/>
      <c r="L165" s="13"/>
      <c r="M165" s="12"/>
    </row>
    <row r="166" spans="1:13" s="11" customFormat="1" ht="15">
      <c r="A166" s="13"/>
      <c r="B166" s="13"/>
      <c r="C166" s="13"/>
      <c r="D166" s="33"/>
      <c r="E166" s="12"/>
      <c r="F166" s="13"/>
      <c r="G166" s="14"/>
      <c r="H166" s="17"/>
      <c r="I166" s="17"/>
      <c r="J166" s="13"/>
      <c r="K166" s="25"/>
      <c r="L166" s="13"/>
      <c r="M166" s="12"/>
    </row>
    <row r="167" spans="1:13" s="11" customFormat="1" ht="15">
      <c r="A167" s="13"/>
      <c r="B167" s="13"/>
      <c r="C167" s="13"/>
      <c r="D167" s="33"/>
      <c r="E167" s="12"/>
      <c r="F167" s="13"/>
      <c r="G167" s="14"/>
      <c r="H167" s="17"/>
      <c r="I167" s="17"/>
      <c r="J167" s="13"/>
      <c r="K167" s="25"/>
      <c r="L167" s="13"/>
      <c r="M167" s="12"/>
    </row>
    <row r="168" spans="1:13" s="11" customFormat="1" ht="15">
      <c r="A168" s="13"/>
      <c r="B168" s="13"/>
      <c r="C168" s="13"/>
      <c r="D168" s="33"/>
      <c r="E168" s="12"/>
      <c r="F168" s="13"/>
      <c r="G168" s="14"/>
      <c r="H168" s="17"/>
      <c r="I168" s="17"/>
      <c r="J168" s="13"/>
      <c r="K168" s="25"/>
      <c r="L168" s="13"/>
      <c r="M168" s="12"/>
    </row>
    <row r="169" spans="1:13" s="11" customFormat="1" ht="15">
      <c r="A169" s="13"/>
      <c r="B169" s="13"/>
      <c r="C169" s="13"/>
      <c r="D169" s="33"/>
      <c r="E169" s="12"/>
      <c r="F169" s="13"/>
      <c r="G169" s="14"/>
      <c r="H169" s="17"/>
      <c r="I169" s="17"/>
      <c r="J169" s="13"/>
      <c r="K169" s="25"/>
      <c r="L169" s="13"/>
      <c r="M169" s="12"/>
    </row>
    <row r="170" spans="1:13" s="11" customFormat="1" ht="15">
      <c r="A170" s="13"/>
      <c r="B170" s="13"/>
      <c r="C170" s="13"/>
      <c r="D170" s="33"/>
      <c r="E170" s="12"/>
      <c r="F170" s="13"/>
      <c r="G170" s="14"/>
      <c r="H170" s="17"/>
      <c r="I170" s="17"/>
      <c r="J170" s="13"/>
      <c r="K170" s="25"/>
      <c r="L170" s="13"/>
      <c r="M170" s="12"/>
    </row>
    <row r="171" spans="1:13" s="11" customFormat="1" ht="15">
      <c r="A171" s="13"/>
      <c r="B171" s="13"/>
      <c r="C171" s="13"/>
      <c r="D171" s="33"/>
      <c r="E171" s="12"/>
      <c r="F171" s="13"/>
      <c r="G171" s="14"/>
      <c r="H171" s="17"/>
      <c r="I171" s="17"/>
      <c r="J171" s="13"/>
      <c r="K171" s="25"/>
      <c r="L171" s="13"/>
      <c r="M171" s="12"/>
    </row>
    <row r="172" spans="1:13" s="11" customFormat="1" ht="15">
      <c r="A172" s="13"/>
      <c r="B172" s="13"/>
      <c r="C172" s="13"/>
      <c r="D172" s="33"/>
      <c r="E172" s="12"/>
      <c r="F172" s="13"/>
      <c r="G172" s="14"/>
      <c r="H172" s="17"/>
      <c r="I172" s="17"/>
      <c r="J172" s="13"/>
      <c r="K172" s="25"/>
      <c r="L172" s="13"/>
      <c r="M172" s="12"/>
    </row>
    <row r="173" spans="1:13" s="11" customFormat="1" ht="15">
      <c r="A173" s="13"/>
      <c r="B173" s="13"/>
      <c r="C173" s="13"/>
      <c r="D173" s="33"/>
      <c r="E173" s="12"/>
      <c r="F173" s="13"/>
      <c r="G173" s="14"/>
      <c r="H173" s="17"/>
      <c r="I173" s="17"/>
      <c r="J173" s="13"/>
      <c r="K173" s="25"/>
      <c r="L173" s="13"/>
      <c r="M173" s="12"/>
    </row>
    <row r="174" spans="1:13" s="11" customFormat="1" ht="15">
      <c r="A174" s="13"/>
      <c r="B174" s="13"/>
      <c r="C174" s="13"/>
      <c r="D174" s="33"/>
      <c r="E174" s="12"/>
      <c r="F174" s="13"/>
      <c r="G174" s="14"/>
      <c r="H174" s="17"/>
      <c r="I174" s="17"/>
      <c r="J174" s="13"/>
      <c r="K174" s="25"/>
      <c r="L174" s="13"/>
      <c r="M174" s="12"/>
    </row>
    <row r="175" spans="1:13" s="11" customFormat="1" ht="15">
      <c r="A175" s="13"/>
      <c r="B175" s="13"/>
      <c r="C175" s="13"/>
      <c r="D175" s="33"/>
      <c r="E175" s="12"/>
      <c r="F175" s="13"/>
      <c r="G175" s="14"/>
      <c r="H175" s="17"/>
      <c r="I175" s="17"/>
      <c r="J175" s="13"/>
      <c r="K175" s="25"/>
      <c r="L175" s="13"/>
      <c r="M175" s="12"/>
    </row>
    <row r="176" spans="1:13" s="11" customFormat="1" ht="15">
      <c r="A176" s="13"/>
      <c r="B176" s="13"/>
      <c r="C176" s="13"/>
      <c r="D176" s="33"/>
      <c r="E176" s="12"/>
      <c r="F176" s="13"/>
      <c r="G176" s="14"/>
      <c r="H176" s="17"/>
      <c r="I176" s="17"/>
      <c r="J176" s="13"/>
      <c r="K176" s="25"/>
      <c r="L176" s="13"/>
      <c r="M176" s="12"/>
    </row>
    <row r="177" spans="1:13" s="11" customFormat="1" ht="15">
      <c r="A177" s="13"/>
      <c r="B177" s="13"/>
      <c r="C177" s="13"/>
      <c r="D177" s="33"/>
      <c r="E177" s="12"/>
      <c r="F177" s="13"/>
      <c r="G177" s="14"/>
      <c r="H177" s="17"/>
      <c r="I177" s="17"/>
      <c r="J177" s="13"/>
      <c r="K177" s="25"/>
      <c r="L177" s="13"/>
      <c r="M177" s="12"/>
    </row>
    <row r="178" spans="1:13" s="11" customFormat="1" ht="15">
      <c r="A178" s="13"/>
      <c r="B178" s="13"/>
      <c r="C178" s="13"/>
      <c r="D178" s="33"/>
      <c r="E178" s="12"/>
      <c r="F178" s="13"/>
      <c r="G178" s="14"/>
      <c r="H178" s="17"/>
      <c r="I178" s="17"/>
      <c r="J178" s="13"/>
      <c r="K178" s="25"/>
      <c r="L178" s="13"/>
      <c r="M178" s="12"/>
    </row>
    <row r="179" spans="1:13" s="11" customFormat="1" ht="15">
      <c r="A179" s="13"/>
      <c r="B179" s="13"/>
      <c r="C179" s="13"/>
      <c r="D179" s="33"/>
      <c r="E179" s="12"/>
      <c r="F179" s="13"/>
      <c r="G179" s="14"/>
      <c r="H179" s="17"/>
      <c r="I179" s="17"/>
      <c r="J179" s="13"/>
      <c r="K179" s="25"/>
      <c r="L179" s="13"/>
      <c r="M179" s="12"/>
    </row>
    <row r="180" spans="1:13" s="11" customFormat="1" ht="15">
      <c r="A180" s="13"/>
      <c r="B180" s="13"/>
      <c r="C180" s="13"/>
      <c r="D180" s="33"/>
      <c r="E180" s="12"/>
      <c r="F180" s="13"/>
      <c r="G180" s="14"/>
      <c r="H180" s="17"/>
      <c r="I180" s="17"/>
      <c r="J180" s="13"/>
      <c r="K180" s="25"/>
      <c r="L180" s="13"/>
      <c r="M180" s="12"/>
    </row>
    <row r="181" spans="1:13" s="11" customFormat="1" ht="15">
      <c r="A181" s="13"/>
      <c r="B181" s="13"/>
      <c r="C181" s="13"/>
      <c r="D181" s="33"/>
      <c r="E181" s="12"/>
      <c r="F181" s="13"/>
      <c r="G181" s="14"/>
      <c r="H181" s="17"/>
      <c r="I181" s="17"/>
      <c r="J181" s="13"/>
      <c r="K181" s="25"/>
      <c r="L181" s="13"/>
      <c r="M181" s="12"/>
    </row>
    <row r="182" spans="1:13" s="11" customFormat="1" ht="15">
      <c r="A182" s="13"/>
      <c r="B182" s="13"/>
      <c r="C182" s="13"/>
      <c r="D182" s="33"/>
      <c r="E182" s="12"/>
      <c r="F182" s="13"/>
      <c r="G182" s="14"/>
      <c r="H182" s="17"/>
      <c r="I182" s="17"/>
      <c r="J182" s="13"/>
      <c r="K182" s="25"/>
      <c r="L182" s="13"/>
      <c r="M182" s="12"/>
    </row>
    <row r="183" spans="1:13" s="11" customFormat="1" ht="15">
      <c r="A183" s="13"/>
      <c r="B183" s="13"/>
      <c r="C183" s="13"/>
      <c r="D183" s="33"/>
      <c r="E183" s="12"/>
      <c r="F183" s="13"/>
      <c r="G183" s="14"/>
      <c r="H183" s="17"/>
      <c r="I183" s="17"/>
      <c r="J183" s="13"/>
      <c r="K183" s="25"/>
      <c r="L183" s="13"/>
      <c r="M183" s="12"/>
    </row>
    <row r="184" spans="1:13" s="11" customFormat="1" ht="15">
      <c r="A184" s="13"/>
      <c r="B184" s="13"/>
      <c r="C184" s="13"/>
      <c r="D184" s="33"/>
      <c r="E184" s="12"/>
      <c r="F184" s="13"/>
      <c r="G184" s="14"/>
      <c r="H184" s="17"/>
      <c r="I184" s="17"/>
      <c r="J184" s="13"/>
      <c r="K184" s="25"/>
      <c r="L184" s="13"/>
      <c r="M184" s="12"/>
    </row>
    <row r="185" spans="1:13" s="11" customFormat="1" ht="15">
      <c r="A185" s="13"/>
      <c r="B185" s="13"/>
      <c r="C185" s="13"/>
      <c r="D185" s="33"/>
      <c r="E185" s="12"/>
      <c r="F185" s="13"/>
      <c r="G185" s="14"/>
      <c r="H185" s="17"/>
      <c r="I185" s="17"/>
      <c r="J185" s="13"/>
      <c r="K185" s="25"/>
      <c r="L185" s="13"/>
      <c r="M185" s="12"/>
    </row>
    <row r="186" spans="1:13" s="11" customFormat="1" ht="15">
      <c r="A186" s="13"/>
      <c r="B186" s="13"/>
      <c r="C186" s="13"/>
      <c r="D186" s="33"/>
      <c r="E186" s="12"/>
      <c r="F186" s="13"/>
      <c r="G186" s="14"/>
      <c r="H186" s="17"/>
      <c r="I186" s="17"/>
      <c r="J186" s="13"/>
      <c r="K186" s="25"/>
      <c r="L186" s="13"/>
      <c r="M186" s="12"/>
    </row>
    <row r="187" spans="1:13" s="11" customFormat="1" ht="15">
      <c r="A187" s="13"/>
      <c r="B187" s="13"/>
      <c r="C187" s="13"/>
      <c r="D187" s="33"/>
      <c r="E187" s="12"/>
      <c r="F187" s="13"/>
      <c r="G187" s="14"/>
      <c r="H187" s="17"/>
      <c r="I187" s="17"/>
      <c r="J187" s="13"/>
      <c r="K187" s="25"/>
      <c r="L187" s="13"/>
      <c r="M187" s="12"/>
    </row>
    <row r="188" spans="1:13" s="11" customFormat="1" ht="15">
      <c r="A188" s="13"/>
      <c r="B188" s="13"/>
      <c r="C188" s="13"/>
      <c r="D188" s="33"/>
      <c r="E188" s="12"/>
      <c r="F188" s="13"/>
      <c r="G188" s="14"/>
      <c r="H188" s="17"/>
      <c r="I188" s="17"/>
      <c r="J188" s="13"/>
      <c r="K188" s="25"/>
      <c r="L188" s="13"/>
      <c r="M188" s="12"/>
    </row>
    <row r="189" spans="1:13" s="11" customFormat="1" ht="15">
      <c r="A189" s="13"/>
      <c r="B189" s="13"/>
      <c r="C189" s="13"/>
      <c r="D189" s="33"/>
      <c r="E189" s="12"/>
      <c r="F189" s="13"/>
      <c r="G189" s="14"/>
      <c r="H189" s="17"/>
      <c r="I189" s="17"/>
      <c r="J189" s="13"/>
      <c r="K189" s="25"/>
      <c r="L189" s="13"/>
      <c r="M189" s="12"/>
    </row>
    <row r="190" spans="1:13" s="11" customFormat="1" ht="15">
      <c r="A190" s="13"/>
      <c r="B190" s="13"/>
      <c r="C190" s="13"/>
      <c r="D190" s="33"/>
      <c r="E190" s="12"/>
      <c r="F190" s="13"/>
      <c r="G190" s="14"/>
      <c r="H190" s="17"/>
      <c r="I190" s="17"/>
      <c r="J190" s="13"/>
      <c r="K190" s="25"/>
      <c r="L190" s="13"/>
      <c r="M190" s="12"/>
    </row>
    <row r="191" spans="1:13" s="11" customFormat="1" ht="15">
      <c r="A191" s="13"/>
      <c r="B191" s="13"/>
      <c r="C191" s="13"/>
      <c r="D191" s="33"/>
      <c r="E191" s="12"/>
      <c r="F191" s="13"/>
      <c r="G191" s="14"/>
      <c r="H191" s="17"/>
      <c r="I191" s="17"/>
      <c r="J191" s="13"/>
      <c r="K191" s="25"/>
      <c r="L191" s="13"/>
      <c r="M191" s="12"/>
    </row>
    <row r="192" spans="1:13" s="11" customFormat="1" ht="15">
      <c r="A192" s="13"/>
      <c r="B192" s="13"/>
      <c r="C192" s="13"/>
      <c r="D192" s="33"/>
      <c r="E192" s="12"/>
      <c r="F192" s="13"/>
      <c r="G192" s="14"/>
      <c r="H192" s="17"/>
      <c r="I192" s="17"/>
      <c r="J192" s="13"/>
      <c r="K192" s="25"/>
      <c r="L192" s="13"/>
      <c r="M192" s="12"/>
    </row>
    <row r="193" spans="1:13" s="11" customFormat="1" ht="15">
      <c r="A193" s="13"/>
      <c r="B193" s="13"/>
      <c r="C193" s="13"/>
      <c r="D193" s="33"/>
      <c r="E193" s="12"/>
      <c r="F193" s="13"/>
      <c r="G193" s="14"/>
      <c r="H193" s="17"/>
      <c r="I193" s="17"/>
      <c r="J193" s="13"/>
      <c r="K193" s="25"/>
      <c r="L193" s="13"/>
      <c r="M193" s="12"/>
    </row>
    <row r="194" spans="1:13" s="11" customFormat="1" ht="15">
      <c r="A194" s="13"/>
      <c r="B194" s="13"/>
      <c r="C194" s="13"/>
      <c r="D194" s="33"/>
      <c r="E194" s="12"/>
      <c r="F194" s="13"/>
      <c r="G194" s="14"/>
      <c r="H194" s="17"/>
      <c r="I194" s="17"/>
      <c r="J194" s="13"/>
      <c r="K194" s="25"/>
      <c r="L194" s="13"/>
      <c r="M194" s="12"/>
    </row>
    <row r="195" spans="1:13" s="11" customFormat="1" ht="15">
      <c r="A195" s="13"/>
      <c r="B195" s="13"/>
      <c r="C195" s="13"/>
      <c r="D195" s="33"/>
      <c r="E195" s="12"/>
      <c r="F195" s="13"/>
      <c r="G195" s="14"/>
      <c r="H195" s="17"/>
      <c r="I195" s="17"/>
      <c r="J195" s="13"/>
      <c r="K195" s="25"/>
      <c r="L195" s="13"/>
      <c r="M195" s="12"/>
    </row>
    <row r="196" spans="1:13" s="11" customFormat="1" ht="15">
      <c r="A196" s="13"/>
      <c r="B196" s="13"/>
      <c r="C196" s="13"/>
      <c r="D196" s="33"/>
      <c r="E196" s="12"/>
      <c r="F196" s="13"/>
      <c r="G196" s="14"/>
      <c r="H196" s="17"/>
      <c r="I196" s="17"/>
      <c r="J196" s="13"/>
      <c r="K196" s="25"/>
      <c r="L196" s="13"/>
      <c r="M196" s="12"/>
    </row>
    <row r="197" spans="1:13" s="11" customFormat="1" ht="15">
      <c r="A197" s="13"/>
      <c r="B197" s="13"/>
      <c r="C197" s="13"/>
      <c r="D197" s="33"/>
      <c r="E197" s="12"/>
      <c r="F197" s="13"/>
      <c r="G197" s="14"/>
      <c r="H197" s="17"/>
      <c r="I197" s="17"/>
      <c r="J197" s="13"/>
      <c r="K197" s="25"/>
      <c r="L197" s="13"/>
      <c r="M197" s="12"/>
    </row>
    <row r="198" spans="1:13" s="11" customFormat="1" ht="15">
      <c r="A198" s="13"/>
      <c r="B198" s="13"/>
      <c r="C198" s="13"/>
      <c r="D198" s="33"/>
      <c r="E198" s="12"/>
      <c r="F198" s="13"/>
      <c r="G198" s="14"/>
      <c r="H198" s="17"/>
      <c r="I198" s="17"/>
      <c r="J198" s="13"/>
      <c r="K198" s="25"/>
      <c r="L198" s="13"/>
      <c r="M198" s="12"/>
    </row>
    <row r="199" spans="1:13" s="11" customFormat="1" ht="15">
      <c r="A199" s="13"/>
      <c r="B199" s="13"/>
      <c r="C199" s="13"/>
      <c r="D199" s="33"/>
      <c r="E199" s="12"/>
      <c r="F199" s="13"/>
      <c r="G199" s="14"/>
      <c r="H199" s="17"/>
      <c r="I199" s="17"/>
      <c r="J199" s="13"/>
      <c r="K199" s="25"/>
      <c r="L199" s="13"/>
      <c r="M199" s="12"/>
    </row>
    <row r="200" spans="1:13" s="11" customFormat="1" ht="15">
      <c r="A200" s="13"/>
      <c r="B200" s="13"/>
      <c r="C200" s="13"/>
      <c r="D200" s="33"/>
      <c r="E200" s="12"/>
      <c r="F200" s="13"/>
      <c r="G200" s="14"/>
      <c r="H200" s="17"/>
      <c r="I200" s="17"/>
      <c r="J200" s="13"/>
      <c r="K200" s="25"/>
      <c r="L200" s="13"/>
      <c r="M200" s="12"/>
    </row>
    <row r="201" spans="1:13" s="11" customFormat="1" ht="15">
      <c r="A201" s="13"/>
      <c r="B201" s="13"/>
      <c r="C201" s="13"/>
      <c r="D201" s="33"/>
      <c r="E201" s="12"/>
      <c r="F201" s="13"/>
      <c r="G201" s="14"/>
      <c r="H201" s="17"/>
      <c r="I201" s="17"/>
      <c r="J201" s="13"/>
      <c r="K201" s="25"/>
      <c r="L201" s="13"/>
      <c r="M201" s="12"/>
    </row>
    <row r="202" spans="1:13" s="11" customFormat="1" ht="15">
      <c r="A202" s="13"/>
      <c r="B202" s="13"/>
      <c r="C202" s="13"/>
      <c r="D202" s="33"/>
      <c r="E202" s="12"/>
      <c r="F202" s="13"/>
      <c r="G202" s="14"/>
      <c r="H202" s="17"/>
      <c r="I202" s="17"/>
      <c r="J202" s="13"/>
      <c r="K202" s="25"/>
      <c r="L202" s="13"/>
      <c r="M202" s="12"/>
    </row>
    <row r="203" spans="1:13" s="11" customFormat="1" ht="15">
      <c r="A203" s="13"/>
      <c r="B203" s="13"/>
      <c r="C203" s="13"/>
      <c r="D203" s="33"/>
      <c r="E203" s="12"/>
      <c r="F203" s="13"/>
      <c r="G203" s="14"/>
      <c r="H203" s="17"/>
      <c r="I203" s="17"/>
      <c r="J203" s="13"/>
      <c r="K203" s="25"/>
      <c r="L203" s="13"/>
      <c r="M203" s="12"/>
    </row>
    <row r="204" spans="1:13" s="11" customFormat="1" ht="15">
      <c r="A204" s="13"/>
      <c r="B204" s="13"/>
      <c r="C204" s="13"/>
      <c r="D204" s="33"/>
      <c r="E204" s="12"/>
      <c r="F204" s="13"/>
      <c r="G204" s="14"/>
      <c r="H204" s="17"/>
      <c r="I204" s="17"/>
      <c r="J204" s="13"/>
      <c r="K204" s="25"/>
      <c r="L204" s="13"/>
      <c r="M204" s="12"/>
    </row>
    <row r="205" spans="1:13" s="11" customFormat="1" ht="15">
      <c r="A205" s="13"/>
      <c r="B205" s="13"/>
      <c r="C205" s="13"/>
      <c r="D205" s="33"/>
      <c r="E205" s="12"/>
      <c r="F205" s="13"/>
      <c r="G205" s="14"/>
      <c r="H205" s="17"/>
      <c r="I205" s="17"/>
      <c r="J205" s="13"/>
      <c r="K205" s="25"/>
      <c r="L205" s="13"/>
      <c r="M205" s="12"/>
    </row>
    <row r="206" spans="1:13" s="11" customFormat="1" ht="15">
      <c r="A206" s="13"/>
      <c r="B206" s="13"/>
      <c r="C206" s="13"/>
      <c r="D206" s="33"/>
      <c r="E206" s="12"/>
      <c r="F206" s="13"/>
      <c r="G206" s="14"/>
      <c r="H206" s="17"/>
      <c r="I206" s="17"/>
      <c r="J206" s="13"/>
      <c r="K206" s="25"/>
      <c r="L206" s="13"/>
      <c r="M206" s="12"/>
    </row>
    <row r="207" spans="1:13" s="11" customFormat="1" ht="15">
      <c r="A207" s="13"/>
      <c r="B207" s="13"/>
      <c r="C207" s="13"/>
      <c r="D207" s="33"/>
      <c r="E207" s="12"/>
      <c r="F207" s="13"/>
      <c r="G207" s="14"/>
      <c r="H207" s="17"/>
      <c r="I207" s="17"/>
      <c r="J207" s="13"/>
      <c r="K207" s="25"/>
      <c r="L207" s="13"/>
      <c r="M207" s="12"/>
    </row>
    <row r="208" spans="1:13" s="11" customFormat="1" ht="15">
      <c r="A208" s="13"/>
      <c r="B208" s="13"/>
      <c r="C208" s="13"/>
      <c r="D208" s="33"/>
      <c r="E208" s="12"/>
      <c r="F208" s="13"/>
      <c r="G208" s="14"/>
      <c r="H208" s="17"/>
      <c r="I208" s="17"/>
      <c r="J208" s="13"/>
      <c r="K208" s="25"/>
      <c r="L208" s="13"/>
      <c r="M208" s="12"/>
    </row>
    <row r="209" spans="1:13" s="11" customFormat="1" ht="15">
      <c r="A209" s="13"/>
      <c r="B209" s="13"/>
      <c r="C209" s="13"/>
      <c r="D209" s="33"/>
      <c r="E209" s="12"/>
      <c r="F209" s="13"/>
      <c r="G209" s="14"/>
      <c r="H209" s="17"/>
      <c r="I209" s="17"/>
      <c r="J209" s="13"/>
      <c r="K209" s="25"/>
      <c r="L209" s="13"/>
      <c r="M209" s="12"/>
    </row>
    <row r="210" spans="1:13" s="11" customFormat="1" ht="15">
      <c r="A210" s="13"/>
      <c r="B210" s="13"/>
      <c r="C210" s="13"/>
      <c r="D210" s="33"/>
      <c r="E210" s="12"/>
      <c r="F210" s="13"/>
      <c r="G210" s="14"/>
      <c r="H210" s="17"/>
      <c r="I210" s="17"/>
      <c r="J210" s="13"/>
      <c r="K210" s="25"/>
      <c r="L210" s="13"/>
      <c r="M210" s="12"/>
    </row>
    <row r="211" spans="1:13" s="11" customFormat="1" ht="15">
      <c r="A211" s="13"/>
      <c r="B211" s="13"/>
      <c r="C211" s="13"/>
      <c r="D211" s="33"/>
      <c r="E211" s="12"/>
      <c r="F211" s="13"/>
      <c r="G211" s="14"/>
      <c r="H211" s="17"/>
      <c r="I211" s="17"/>
      <c r="J211" s="13"/>
      <c r="K211" s="25"/>
      <c r="L211" s="13"/>
      <c r="M211" s="12"/>
    </row>
    <row r="212" spans="1:13" s="11" customFormat="1" ht="15">
      <c r="A212" s="13"/>
      <c r="B212" s="13"/>
      <c r="C212" s="13"/>
      <c r="D212" s="33"/>
      <c r="E212" s="12"/>
      <c r="F212" s="13"/>
      <c r="G212" s="14"/>
      <c r="H212" s="17"/>
      <c r="I212" s="17"/>
      <c r="J212" s="13"/>
      <c r="K212" s="25"/>
      <c r="L212" s="13"/>
      <c r="M212" s="12"/>
    </row>
    <row r="213" spans="1:13" s="11" customFormat="1" ht="15">
      <c r="A213" s="13"/>
      <c r="B213" s="13"/>
      <c r="C213" s="13"/>
      <c r="D213" s="33"/>
      <c r="E213" s="12"/>
      <c r="F213" s="13"/>
      <c r="G213" s="14"/>
      <c r="H213" s="17"/>
      <c r="I213" s="17"/>
      <c r="J213" s="13"/>
      <c r="K213" s="25"/>
      <c r="L213" s="13"/>
      <c r="M213" s="12"/>
    </row>
    <row r="214" spans="1:13" s="11" customFormat="1" ht="15">
      <c r="A214" s="13"/>
      <c r="B214" s="13"/>
      <c r="C214" s="13"/>
      <c r="D214" s="33"/>
      <c r="E214" s="12"/>
      <c r="F214" s="13"/>
      <c r="G214" s="14"/>
      <c r="H214" s="17"/>
      <c r="I214" s="17"/>
      <c r="J214" s="13"/>
      <c r="K214" s="25"/>
      <c r="L214" s="13"/>
      <c r="M214" s="12"/>
    </row>
    <row r="215" spans="1:13" s="11" customFormat="1" ht="15">
      <c r="A215" s="13"/>
      <c r="B215" s="13"/>
      <c r="C215" s="13"/>
      <c r="D215" s="33"/>
      <c r="E215" s="12"/>
      <c r="F215" s="13"/>
      <c r="G215" s="14"/>
      <c r="H215" s="17"/>
      <c r="I215" s="17"/>
      <c r="J215" s="13"/>
      <c r="K215" s="25"/>
      <c r="L215" s="13"/>
      <c r="M215" s="12"/>
    </row>
    <row r="216" spans="1:13" s="11" customFormat="1" ht="15">
      <c r="A216" s="13"/>
      <c r="B216" s="13"/>
      <c r="C216" s="13"/>
      <c r="D216" s="33"/>
      <c r="E216" s="12"/>
      <c r="F216" s="13"/>
      <c r="G216" s="14"/>
      <c r="H216" s="17"/>
      <c r="I216" s="17"/>
      <c r="J216" s="13"/>
      <c r="K216" s="25"/>
      <c r="L216" s="13"/>
      <c r="M216" s="12"/>
    </row>
    <row r="217" spans="1:13" s="11" customFormat="1" ht="15">
      <c r="A217" s="13"/>
      <c r="B217" s="13"/>
      <c r="C217" s="13"/>
      <c r="D217" s="33"/>
      <c r="E217" s="12"/>
      <c r="F217" s="13"/>
      <c r="G217" s="14"/>
      <c r="H217" s="17"/>
      <c r="I217" s="17"/>
      <c r="J217" s="13"/>
      <c r="K217" s="25"/>
      <c r="L217" s="13"/>
      <c r="M217" s="12"/>
    </row>
    <row r="218" spans="1:13" s="11" customFormat="1" ht="15">
      <c r="A218" s="13"/>
      <c r="B218" s="13"/>
      <c r="C218" s="13"/>
      <c r="D218" s="33"/>
      <c r="E218" s="12"/>
      <c r="F218" s="13"/>
      <c r="G218" s="14"/>
      <c r="H218" s="17"/>
      <c r="I218" s="17"/>
      <c r="J218" s="13"/>
      <c r="K218" s="25"/>
      <c r="L218" s="13"/>
      <c r="M218" s="12"/>
    </row>
    <row r="219" spans="1:13" s="11" customFormat="1" ht="15">
      <c r="A219" s="13"/>
      <c r="B219" s="13"/>
      <c r="C219" s="13"/>
      <c r="D219" s="33"/>
      <c r="E219" s="12"/>
      <c r="F219" s="13"/>
      <c r="G219" s="14"/>
      <c r="H219" s="17"/>
      <c r="I219" s="17"/>
      <c r="J219" s="13"/>
      <c r="K219" s="25"/>
      <c r="L219" s="13"/>
      <c r="M219" s="12"/>
    </row>
    <row r="220" spans="1:13" s="11" customFormat="1" ht="15">
      <c r="A220" s="13"/>
      <c r="B220" s="13"/>
      <c r="C220" s="13"/>
      <c r="D220" s="33"/>
      <c r="E220" s="12"/>
      <c r="F220" s="13"/>
      <c r="G220" s="14"/>
      <c r="H220" s="17"/>
      <c r="I220" s="17"/>
      <c r="J220" s="13"/>
      <c r="K220" s="25"/>
      <c r="L220" s="13"/>
      <c r="M220" s="12"/>
    </row>
    <row r="221" spans="1:13" s="11" customFormat="1" ht="15">
      <c r="A221" s="13"/>
      <c r="B221" s="13"/>
      <c r="C221" s="13"/>
      <c r="D221" s="33"/>
      <c r="E221" s="12"/>
      <c r="F221" s="13"/>
      <c r="G221" s="14"/>
      <c r="H221" s="17"/>
      <c r="I221" s="17"/>
      <c r="J221" s="13"/>
      <c r="K221" s="25"/>
      <c r="L221" s="13"/>
      <c r="M221" s="12"/>
    </row>
    <row r="222" spans="1:13" s="11" customFormat="1" ht="15">
      <c r="A222" s="13"/>
      <c r="B222" s="13"/>
      <c r="C222" s="13"/>
      <c r="D222" s="33"/>
      <c r="E222" s="12"/>
      <c r="F222" s="13"/>
      <c r="G222" s="14"/>
      <c r="H222" s="17"/>
      <c r="I222" s="17"/>
      <c r="J222" s="13"/>
      <c r="K222" s="25"/>
      <c r="L222" s="13"/>
      <c r="M222" s="12"/>
    </row>
    <row r="223" spans="1:13" s="11" customFormat="1" ht="15">
      <c r="A223" s="13"/>
      <c r="B223" s="13"/>
      <c r="C223" s="13"/>
      <c r="D223" s="33"/>
      <c r="E223" s="12"/>
      <c r="F223" s="13"/>
      <c r="G223" s="14"/>
      <c r="H223" s="17"/>
      <c r="I223" s="17"/>
      <c r="J223" s="13"/>
      <c r="K223" s="25"/>
      <c r="L223" s="13"/>
      <c r="M223" s="12"/>
    </row>
    <row r="224" spans="1:13" s="11" customFormat="1" ht="15">
      <c r="A224" s="13"/>
      <c r="B224" s="13"/>
      <c r="C224" s="13"/>
      <c r="D224" s="33"/>
      <c r="E224" s="12"/>
      <c r="F224" s="13"/>
      <c r="G224" s="14"/>
      <c r="H224" s="17"/>
      <c r="I224" s="17"/>
      <c r="J224" s="13"/>
      <c r="K224" s="25"/>
      <c r="L224" s="13"/>
      <c r="M224" s="12"/>
    </row>
    <row r="225" spans="1:13" s="11" customFormat="1" ht="15">
      <c r="A225" s="13"/>
      <c r="B225" s="13"/>
      <c r="C225" s="13"/>
      <c r="D225" s="33"/>
      <c r="E225" s="12"/>
      <c r="F225" s="13"/>
      <c r="G225" s="14"/>
      <c r="H225" s="17"/>
      <c r="I225" s="17"/>
      <c r="J225" s="13"/>
      <c r="K225" s="25"/>
      <c r="L225" s="13"/>
      <c r="M225" s="12"/>
    </row>
    <row r="226" spans="1:13" s="11" customFormat="1" ht="15">
      <c r="A226" s="13"/>
      <c r="B226" s="13"/>
      <c r="C226" s="13"/>
      <c r="D226" s="33"/>
      <c r="E226" s="12"/>
      <c r="F226" s="13"/>
      <c r="G226" s="14"/>
      <c r="H226" s="17"/>
      <c r="I226" s="17"/>
      <c r="J226" s="13"/>
      <c r="K226" s="25"/>
      <c r="L226" s="13"/>
      <c r="M226" s="12"/>
    </row>
    <row r="227" spans="1:13" s="11" customFormat="1" ht="15">
      <c r="A227" s="13"/>
      <c r="B227" s="13"/>
      <c r="C227" s="13"/>
      <c r="D227" s="33"/>
      <c r="E227" s="12"/>
      <c r="F227" s="13"/>
      <c r="G227" s="14"/>
      <c r="H227" s="17"/>
      <c r="I227" s="17"/>
      <c r="J227" s="13"/>
      <c r="K227" s="25"/>
      <c r="L227" s="13"/>
      <c r="M227" s="12"/>
    </row>
    <row r="228" spans="1:13" s="11" customFormat="1" ht="15">
      <c r="A228" s="13"/>
      <c r="B228" s="13"/>
      <c r="C228" s="13"/>
      <c r="D228" s="33"/>
      <c r="E228" s="12"/>
      <c r="F228" s="13"/>
      <c r="G228" s="14"/>
      <c r="H228" s="17"/>
      <c r="I228" s="17"/>
      <c r="J228" s="13"/>
      <c r="K228" s="25"/>
      <c r="L228" s="13"/>
      <c r="M228" s="12"/>
    </row>
    <row r="229" spans="1:13" s="11" customFormat="1" ht="15">
      <c r="A229" s="13"/>
      <c r="B229" s="13"/>
      <c r="C229" s="13"/>
      <c r="D229" s="33"/>
      <c r="E229" s="12"/>
      <c r="F229" s="13"/>
      <c r="G229" s="14"/>
      <c r="H229" s="17"/>
      <c r="I229" s="17"/>
      <c r="J229" s="13"/>
      <c r="K229" s="25"/>
      <c r="L229" s="13"/>
      <c r="M229" s="12"/>
    </row>
    <row r="230" spans="1:13" s="11" customFormat="1">
      <c r="J230" s="29"/>
      <c r="K230" s="30"/>
      <c r="L230" s="31"/>
      <c r="M230" s="32"/>
    </row>
    <row r="231" spans="1:13" s="11" customFormat="1">
      <c r="J231" s="29"/>
      <c r="K231" s="30"/>
      <c r="L231" s="31"/>
      <c r="M231" s="32"/>
    </row>
    <row r="232" spans="1:13" s="11" customFormat="1">
      <c r="J232" s="29"/>
      <c r="K232" s="30"/>
      <c r="L232" s="31"/>
      <c r="M232" s="32"/>
    </row>
    <row r="233" spans="1:13" s="11" customFormat="1">
      <c r="J233" s="29"/>
      <c r="K233" s="30"/>
      <c r="L233" s="31"/>
      <c r="M233" s="32"/>
    </row>
    <row r="234" spans="1:13" s="11" customFormat="1">
      <c r="J234" s="29"/>
      <c r="K234" s="30"/>
      <c r="L234" s="31"/>
      <c r="M234" s="32"/>
    </row>
    <row r="235" spans="1:13" s="11" customFormat="1">
      <c r="J235" s="29"/>
      <c r="K235" s="30"/>
      <c r="L235" s="31"/>
      <c r="M235" s="32"/>
    </row>
    <row r="236" spans="1:13" s="11" customFormat="1">
      <c r="J236" s="29"/>
      <c r="K236" s="30"/>
      <c r="L236" s="31"/>
      <c r="M236" s="32"/>
    </row>
    <row r="237" spans="1:13" s="11" customFormat="1">
      <c r="J237" s="29"/>
      <c r="K237" s="30"/>
      <c r="L237" s="31"/>
      <c r="M237" s="32"/>
    </row>
    <row r="238" spans="1:13" s="11" customFormat="1">
      <c r="J238" s="29"/>
      <c r="K238" s="30"/>
      <c r="L238" s="31"/>
      <c r="M238" s="32"/>
    </row>
    <row r="239" spans="1:13" s="11" customFormat="1">
      <c r="J239" s="29"/>
      <c r="K239" s="30"/>
      <c r="L239" s="31"/>
      <c r="M239" s="32"/>
    </row>
    <row r="240" spans="1:13" s="11" customFormat="1">
      <c r="J240" s="29"/>
      <c r="K240" s="30"/>
      <c r="L240" s="31"/>
      <c r="M240" s="32"/>
    </row>
    <row r="241" spans="10:13" s="11" customFormat="1">
      <c r="J241" s="29"/>
      <c r="K241" s="30"/>
      <c r="L241" s="31"/>
      <c r="M241" s="32"/>
    </row>
    <row r="242" spans="10:13" s="11" customFormat="1">
      <c r="J242" s="29"/>
      <c r="K242" s="30"/>
      <c r="L242" s="31"/>
      <c r="M242" s="32"/>
    </row>
  </sheetData>
  <mergeCells count="4">
    <mergeCell ref="F4:G4"/>
    <mergeCell ref="A1:D1"/>
    <mergeCell ref="C4:E4"/>
    <mergeCell ref="K8:M8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K32"/>
  <sheetViews>
    <sheetView zoomScaleNormal="100" workbookViewId="0">
      <selection activeCell="C32" sqref="C32"/>
    </sheetView>
  </sheetViews>
  <sheetFormatPr baseColWidth="10" defaultRowHeight="12.75"/>
  <cols>
    <col min="1" max="1" width="13.7109375" style="3" customWidth="1"/>
    <col min="2" max="2" width="19.42578125" style="3" customWidth="1"/>
    <col min="3" max="3" width="14" style="3" customWidth="1"/>
    <col min="4" max="4" width="58.28515625" style="3" customWidth="1"/>
    <col min="5" max="5" width="21.140625" style="3" customWidth="1"/>
    <col min="6" max="6" width="28" style="3" customWidth="1"/>
    <col min="7" max="7" width="17.42578125" style="3" customWidth="1"/>
    <col min="8" max="8" width="11.42578125" style="3"/>
    <col min="9" max="9" width="15.28515625" style="3" customWidth="1"/>
    <col min="10" max="10" width="17.7109375" style="20" customWidth="1"/>
    <col min="11" max="11" width="16.5703125" style="27" customWidth="1"/>
    <col min="12" max="12" width="25.42578125" style="28" customWidth="1"/>
    <col min="13" max="13" width="17.28515625" style="16" customWidth="1"/>
    <col min="14" max="16384" width="11.42578125" style="3"/>
  </cols>
  <sheetData>
    <row r="1" spans="1:245" ht="15.75">
      <c r="A1" s="56" t="s">
        <v>16</v>
      </c>
      <c r="B1" s="56"/>
      <c r="C1" s="56"/>
      <c r="D1" s="56"/>
      <c r="E1" s="6"/>
      <c r="F1" s="6"/>
      <c r="G1" s="6"/>
      <c r="H1" s="6"/>
      <c r="I1" s="18"/>
      <c r="J1" s="21"/>
      <c r="K1" s="26"/>
      <c r="L1" s="62"/>
      <c r="M1" s="23"/>
    </row>
    <row r="2" spans="1:245" ht="15.75">
      <c r="A2" s="15"/>
      <c r="B2" s="15"/>
      <c r="C2" s="15"/>
      <c r="D2" s="15"/>
      <c r="E2" s="6"/>
      <c r="F2" s="6"/>
      <c r="G2" s="6"/>
      <c r="H2" s="6"/>
      <c r="I2" s="18"/>
      <c r="J2" s="21"/>
      <c r="K2" s="26"/>
      <c r="L2" s="24"/>
      <c r="M2" s="2"/>
    </row>
    <row r="3" spans="1:245" ht="15.75" customHeight="1">
      <c r="F3" s="6"/>
      <c r="G3" s="2"/>
      <c r="H3" s="2"/>
      <c r="I3" s="18"/>
      <c r="J3" s="21"/>
      <c r="K3" s="26"/>
      <c r="L3" s="52"/>
      <c r="M3" s="53"/>
    </row>
    <row r="4" spans="1:245" ht="15.75">
      <c r="A4" s="7" t="s">
        <v>5</v>
      </c>
      <c r="B4" s="7"/>
      <c r="C4" s="61" t="s">
        <v>421</v>
      </c>
      <c r="D4" s="61"/>
      <c r="E4" s="61"/>
      <c r="F4" s="61"/>
      <c r="G4" s="61"/>
      <c r="H4" s="2"/>
      <c r="I4" s="18"/>
      <c r="J4" s="21"/>
      <c r="K4" s="26"/>
      <c r="L4" s="52"/>
      <c r="M4" s="53"/>
    </row>
    <row r="5" spans="1:245" ht="15.75">
      <c r="A5" s="7"/>
      <c r="B5" s="7"/>
      <c r="C5" s="7"/>
      <c r="D5" s="7"/>
      <c r="F5" s="1"/>
      <c r="G5" s="2"/>
      <c r="H5" s="2"/>
      <c r="I5" s="50"/>
      <c r="J5" s="51"/>
      <c r="K5" s="26"/>
      <c r="L5" s="34"/>
      <c r="M5" s="2"/>
    </row>
    <row r="6" spans="1:245" ht="15.75">
      <c r="A6" s="7"/>
      <c r="B6" s="7"/>
      <c r="C6" s="7"/>
      <c r="D6" s="7"/>
      <c r="F6" s="41"/>
      <c r="G6" s="2"/>
      <c r="H6" s="2"/>
      <c r="I6" s="50"/>
      <c r="J6" s="51"/>
      <c r="K6" s="26"/>
      <c r="L6" s="37"/>
      <c r="M6" s="2"/>
    </row>
    <row r="7" spans="1:245" ht="17.25" customHeight="1">
      <c r="F7" s="1"/>
      <c r="G7" s="2"/>
      <c r="H7" s="2"/>
      <c r="I7" s="18"/>
      <c r="J7" s="21"/>
      <c r="K7" s="26"/>
    </row>
    <row r="8" spans="1:245" ht="15" customHeight="1">
      <c r="A8" s="8"/>
      <c r="B8" s="8"/>
      <c r="C8" s="8"/>
      <c r="D8" s="38"/>
      <c r="E8" s="8"/>
      <c r="F8" s="5"/>
      <c r="G8" s="4"/>
      <c r="H8" s="4"/>
      <c r="I8" s="8"/>
      <c r="J8" s="19"/>
      <c r="K8" s="57" t="s">
        <v>4</v>
      </c>
      <c r="L8" s="58"/>
      <c r="M8" s="59"/>
    </row>
    <row r="9" spans="1:245" ht="38.25">
      <c r="A9" s="35" t="s">
        <v>11</v>
      </c>
      <c r="B9" s="9" t="s">
        <v>8</v>
      </c>
      <c r="C9" s="9" t="s">
        <v>0</v>
      </c>
      <c r="D9" s="9" t="s">
        <v>1</v>
      </c>
      <c r="E9" s="9" t="s">
        <v>10</v>
      </c>
      <c r="F9" s="9" t="s">
        <v>2</v>
      </c>
      <c r="G9" s="9" t="s">
        <v>9</v>
      </c>
      <c r="H9" s="9" t="s">
        <v>12</v>
      </c>
      <c r="I9" s="9" t="s">
        <v>13</v>
      </c>
      <c r="J9" s="9" t="s">
        <v>6</v>
      </c>
      <c r="K9" s="10" t="s">
        <v>7</v>
      </c>
      <c r="L9" s="9" t="s">
        <v>2</v>
      </c>
      <c r="M9" s="22" t="s">
        <v>3</v>
      </c>
    </row>
    <row r="10" spans="1:245" s="46" customFormat="1" ht="38.25" customHeight="1">
      <c r="A10" s="83">
        <v>22</v>
      </c>
      <c r="B10" s="83" t="s">
        <v>156</v>
      </c>
      <c r="C10" s="83" t="s">
        <v>89</v>
      </c>
      <c r="D10" s="48" t="s">
        <v>157</v>
      </c>
      <c r="E10" s="84">
        <v>27050403</v>
      </c>
      <c r="F10" s="83" t="s">
        <v>158</v>
      </c>
      <c r="G10" s="85">
        <v>45253</v>
      </c>
      <c r="H10" s="44"/>
      <c r="I10" s="44"/>
      <c r="J10" s="83" t="s">
        <v>23</v>
      </c>
      <c r="K10" s="85">
        <v>45253</v>
      </c>
      <c r="L10" s="83" t="s">
        <v>158</v>
      </c>
      <c r="M10" s="84">
        <v>27050403</v>
      </c>
    </row>
    <row r="11" spans="1:245" s="46" customFormat="1" ht="14.25">
      <c r="A11" s="66"/>
      <c r="B11" s="66"/>
      <c r="C11" s="66"/>
      <c r="D11" s="49" t="s">
        <v>159</v>
      </c>
      <c r="E11" s="67"/>
      <c r="F11" s="66"/>
      <c r="G11" s="86"/>
      <c r="H11" s="44"/>
      <c r="I11" s="44"/>
      <c r="J11" s="66"/>
      <c r="K11" s="86"/>
      <c r="L11" s="66"/>
      <c r="M11" s="67"/>
    </row>
    <row r="12" spans="1:245" s="46" customFormat="1" ht="14.25">
      <c r="A12" s="66"/>
      <c r="B12" s="66"/>
      <c r="C12" s="66"/>
      <c r="D12" s="49" t="s">
        <v>160</v>
      </c>
      <c r="E12" s="67"/>
      <c r="F12" s="66"/>
      <c r="G12" s="86"/>
      <c r="H12" s="44"/>
      <c r="I12" s="44"/>
      <c r="J12" s="66"/>
      <c r="K12" s="86"/>
      <c r="L12" s="66"/>
      <c r="M12" s="67"/>
      <c r="IK12" s="11"/>
    </row>
    <row r="13" spans="1:245" s="46" customFormat="1" ht="28.5">
      <c r="A13" s="66"/>
      <c r="B13" s="66"/>
      <c r="C13" s="66"/>
      <c r="D13" s="49" t="s">
        <v>161</v>
      </c>
      <c r="E13" s="67"/>
      <c r="F13" s="66"/>
      <c r="G13" s="86"/>
      <c r="H13" s="44"/>
      <c r="I13" s="44"/>
      <c r="J13" s="66"/>
      <c r="K13" s="86"/>
      <c r="L13" s="66"/>
      <c r="M13" s="67"/>
    </row>
    <row r="14" spans="1:245" s="11" customFormat="1" ht="15">
      <c r="A14" s="66"/>
      <c r="B14" s="66"/>
      <c r="C14" s="66"/>
      <c r="D14" s="33" t="s">
        <v>162</v>
      </c>
      <c r="E14" s="67"/>
      <c r="F14" s="66"/>
      <c r="G14" s="86"/>
      <c r="H14" s="17"/>
      <c r="I14" s="17"/>
      <c r="J14" s="66"/>
      <c r="K14" s="86"/>
      <c r="L14" s="66"/>
      <c r="M14" s="67"/>
      <c r="IK14" s="54" t="s">
        <v>14</v>
      </c>
    </row>
    <row r="15" spans="1:245" s="11" customFormat="1" ht="15">
      <c r="A15" s="66"/>
      <c r="B15" s="66"/>
      <c r="C15" s="66"/>
      <c r="D15" s="33" t="s">
        <v>163</v>
      </c>
      <c r="E15" s="67"/>
      <c r="F15" s="66"/>
      <c r="G15" s="86"/>
      <c r="H15" s="17"/>
      <c r="I15" s="17"/>
      <c r="J15" s="66"/>
      <c r="K15" s="86"/>
      <c r="L15" s="66"/>
      <c r="M15" s="67"/>
    </row>
    <row r="16" spans="1:245" s="11" customFormat="1" ht="30">
      <c r="A16" s="69"/>
      <c r="B16" s="69"/>
      <c r="C16" s="69"/>
      <c r="D16" s="33" t="s">
        <v>164</v>
      </c>
      <c r="E16" s="70"/>
      <c r="F16" s="69"/>
      <c r="G16" s="87"/>
      <c r="H16" s="17"/>
      <c r="I16" s="17"/>
      <c r="J16" s="69"/>
      <c r="K16" s="87"/>
      <c r="L16" s="69"/>
      <c r="M16" s="70"/>
      <c r="IK16" s="54" t="s">
        <v>15</v>
      </c>
    </row>
    <row r="17" spans="1:13" s="11" customFormat="1" ht="38.25" customHeight="1">
      <c r="A17" s="63">
        <v>22</v>
      </c>
      <c r="B17" s="83" t="s">
        <v>156</v>
      </c>
      <c r="C17" s="73" t="s">
        <v>417</v>
      </c>
      <c r="D17" s="33" t="s">
        <v>169</v>
      </c>
      <c r="E17" s="74">
        <f>17499460</f>
        <v>17499460</v>
      </c>
      <c r="F17" s="73" t="s">
        <v>165</v>
      </c>
      <c r="G17" s="65">
        <v>45280</v>
      </c>
      <c r="H17" s="17"/>
      <c r="I17" s="17"/>
      <c r="J17" s="73" t="s">
        <v>23</v>
      </c>
      <c r="K17" s="65">
        <v>45280</v>
      </c>
      <c r="L17" s="63" t="s">
        <v>165</v>
      </c>
      <c r="M17" s="74">
        <v>17499460</v>
      </c>
    </row>
    <row r="18" spans="1:13" s="11" customFormat="1" ht="15">
      <c r="A18" s="66"/>
      <c r="B18" s="66"/>
      <c r="C18" s="76"/>
      <c r="D18" s="33" t="s">
        <v>166</v>
      </c>
      <c r="E18" s="77"/>
      <c r="F18" s="76"/>
      <c r="G18" s="68"/>
      <c r="H18" s="17"/>
      <c r="I18" s="17"/>
      <c r="J18" s="76"/>
      <c r="K18" s="68"/>
      <c r="L18" s="66"/>
      <c r="M18" s="77"/>
    </row>
    <row r="19" spans="1:13" s="11" customFormat="1" ht="15">
      <c r="A19" s="66"/>
      <c r="B19" s="66"/>
      <c r="C19" s="76"/>
      <c r="D19" s="33" t="s">
        <v>170</v>
      </c>
      <c r="E19" s="77"/>
      <c r="F19" s="76"/>
      <c r="G19" s="68"/>
      <c r="H19" s="17"/>
      <c r="I19" s="17"/>
      <c r="J19" s="76"/>
      <c r="K19" s="68"/>
      <c r="L19" s="66"/>
      <c r="M19" s="77"/>
    </row>
    <row r="20" spans="1:13" s="11" customFormat="1" ht="15">
      <c r="A20" s="66"/>
      <c r="B20" s="66"/>
      <c r="C20" s="76"/>
      <c r="D20" s="33" t="s">
        <v>171</v>
      </c>
      <c r="E20" s="77"/>
      <c r="F20" s="76"/>
      <c r="G20" s="68"/>
      <c r="H20" s="17"/>
      <c r="I20" s="17"/>
      <c r="J20" s="76"/>
      <c r="K20" s="68"/>
      <c r="L20" s="66"/>
      <c r="M20" s="77"/>
    </row>
    <row r="21" spans="1:13" s="11" customFormat="1" ht="15">
      <c r="A21" s="66"/>
      <c r="B21" s="66"/>
      <c r="C21" s="76"/>
      <c r="D21" s="33" t="s">
        <v>167</v>
      </c>
      <c r="E21" s="77"/>
      <c r="F21" s="76"/>
      <c r="G21" s="68"/>
      <c r="H21" s="17"/>
      <c r="I21" s="17"/>
      <c r="J21" s="76"/>
      <c r="K21" s="68"/>
      <c r="L21" s="66"/>
      <c r="M21" s="77"/>
    </row>
    <row r="22" spans="1:13" s="11" customFormat="1" ht="15">
      <c r="A22" s="66"/>
      <c r="B22" s="66"/>
      <c r="C22" s="76"/>
      <c r="D22" s="33" t="s">
        <v>172</v>
      </c>
      <c r="E22" s="77"/>
      <c r="F22" s="76"/>
      <c r="G22" s="68"/>
      <c r="H22" s="17"/>
      <c r="I22" s="17"/>
      <c r="J22" s="76"/>
      <c r="K22" s="68"/>
      <c r="L22" s="66"/>
      <c r="M22" s="77"/>
    </row>
    <row r="23" spans="1:13" s="11" customFormat="1" ht="15">
      <c r="A23" s="66"/>
      <c r="B23" s="66"/>
      <c r="C23" s="76"/>
      <c r="D23" s="33" t="s">
        <v>173</v>
      </c>
      <c r="E23" s="77"/>
      <c r="F23" s="76"/>
      <c r="G23" s="68"/>
      <c r="H23" s="17"/>
      <c r="I23" s="17"/>
      <c r="J23" s="76"/>
      <c r="K23" s="68"/>
      <c r="L23" s="66"/>
      <c r="M23" s="77"/>
    </row>
    <row r="24" spans="1:13" s="11" customFormat="1" ht="15">
      <c r="A24" s="66"/>
      <c r="B24" s="66"/>
      <c r="C24" s="79"/>
      <c r="D24" s="33" t="s">
        <v>168</v>
      </c>
      <c r="E24" s="80"/>
      <c r="F24" s="79"/>
      <c r="G24" s="71"/>
      <c r="H24" s="17"/>
      <c r="I24" s="17"/>
      <c r="J24" s="79"/>
      <c r="K24" s="71"/>
      <c r="L24" s="69"/>
      <c r="M24" s="80"/>
    </row>
    <row r="25" spans="1:13" s="11" customFormat="1" ht="15">
      <c r="A25" s="13"/>
      <c r="B25" s="13"/>
      <c r="C25" s="13"/>
      <c r="D25" s="33"/>
      <c r="E25" s="12"/>
      <c r="F25" s="13"/>
      <c r="G25" s="14"/>
      <c r="H25" s="17"/>
      <c r="I25" s="17"/>
      <c r="J25" s="13"/>
      <c r="K25" s="25"/>
      <c r="L25" s="13"/>
      <c r="M25" s="12"/>
    </row>
    <row r="26" spans="1:13" s="11" customFormat="1" ht="15">
      <c r="A26" s="13"/>
      <c r="B26" s="13"/>
      <c r="C26" s="13"/>
      <c r="D26" s="33"/>
      <c r="E26" s="12"/>
      <c r="F26" s="13"/>
      <c r="G26" s="14"/>
      <c r="H26" s="17"/>
      <c r="I26" s="17"/>
      <c r="J26" s="13"/>
      <c r="K26" s="25"/>
      <c r="L26" s="13"/>
      <c r="M26" s="12"/>
    </row>
    <row r="27" spans="1:13" s="11" customFormat="1" ht="15">
      <c r="A27" s="13"/>
      <c r="B27" s="13"/>
      <c r="C27" s="13"/>
      <c r="D27" s="33"/>
      <c r="E27" s="12"/>
      <c r="F27" s="13"/>
      <c r="G27" s="14"/>
      <c r="H27" s="17"/>
      <c r="I27" s="17"/>
      <c r="J27" s="13"/>
      <c r="K27" s="25"/>
      <c r="L27" s="13"/>
      <c r="M27" s="12"/>
    </row>
    <row r="28" spans="1:13" s="11" customFormat="1" ht="15">
      <c r="A28" s="13"/>
      <c r="B28" s="13"/>
      <c r="C28" s="13"/>
      <c r="D28" s="33"/>
      <c r="E28" s="12"/>
      <c r="F28" s="13"/>
      <c r="G28" s="14"/>
      <c r="H28" s="17"/>
      <c r="I28" s="17"/>
      <c r="J28" s="13"/>
      <c r="K28" s="25"/>
      <c r="L28" s="13"/>
      <c r="M28" s="12"/>
    </row>
    <row r="29" spans="1:13" s="11" customFormat="1">
      <c r="J29" s="29"/>
      <c r="K29" s="30"/>
      <c r="L29" s="31"/>
      <c r="M29" s="32"/>
    </row>
    <row r="30" spans="1:13" s="11" customFormat="1">
      <c r="J30" s="29"/>
      <c r="K30" s="30"/>
      <c r="L30" s="31"/>
      <c r="M30" s="32"/>
    </row>
    <row r="31" spans="1:13" s="11" customFormat="1">
      <c r="J31" s="29"/>
      <c r="K31" s="30"/>
      <c r="L31" s="31"/>
      <c r="M31" s="32"/>
    </row>
    <row r="32" spans="1:13" s="11" customFormat="1">
      <c r="J32" s="29"/>
      <c r="K32" s="30"/>
      <c r="L32" s="31"/>
      <c r="M32" s="32"/>
    </row>
  </sheetData>
  <mergeCells count="24">
    <mergeCell ref="F4:G4"/>
    <mergeCell ref="A10:A16"/>
    <mergeCell ref="J17:J24"/>
    <mergeCell ref="K17:K24"/>
    <mergeCell ref="L17:L24"/>
    <mergeCell ref="M17:M24"/>
    <mergeCell ref="A17:A24"/>
    <mergeCell ref="B17:B24"/>
    <mergeCell ref="C17:C24"/>
    <mergeCell ref="E17:E24"/>
    <mergeCell ref="F17:F24"/>
    <mergeCell ref="G17:G24"/>
    <mergeCell ref="B10:B16"/>
    <mergeCell ref="C10:C16"/>
    <mergeCell ref="E10:E16"/>
    <mergeCell ref="F10:F16"/>
    <mergeCell ref="G10:G16"/>
    <mergeCell ref="J10:J16"/>
    <mergeCell ref="K10:K16"/>
    <mergeCell ref="L10:L16"/>
    <mergeCell ref="M10:M16"/>
    <mergeCell ref="A1:D1"/>
    <mergeCell ref="C4:E4"/>
    <mergeCell ref="K8:M8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K243"/>
  <sheetViews>
    <sheetView zoomScaleNormal="100" workbookViewId="0">
      <selection activeCell="C32" sqref="C32"/>
    </sheetView>
  </sheetViews>
  <sheetFormatPr baseColWidth="10" defaultRowHeight="12.75"/>
  <cols>
    <col min="1" max="1" width="13.7109375" style="3" customWidth="1"/>
    <col min="2" max="2" width="19.42578125" style="3" customWidth="1"/>
    <col min="3" max="3" width="14" style="3" customWidth="1"/>
    <col min="4" max="4" width="58.28515625" style="3" customWidth="1"/>
    <col min="5" max="5" width="20.5703125" style="3" customWidth="1"/>
    <col min="6" max="6" width="28.140625" style="3" customWidth="1"/>
    <col min="7" max="7" width="14" style="3" customWidth="1"/>
    <col min="8" max="8" width="11.42578125" style="3"/>
    <col min="9" max="9" width="15.28515625" style="3" customWidth="1"/>
    <col min="10" max="10" width="17.7109375" style="20" customWidth="1"/>
    <col min="11" max="11" width="16.5703125" style="27" customWidth="1"/>
    <col min="12" max="12" width="25.42578125" style="28" customWidth="1"/>
    <col min="13" max="13" width="17.28515625" style="16" customWidth="1"/>
    <col min="14" max="16384" width="11.42578125" style="3"/>
  </cols>
  <sheetData>
    <row r="1" spans="1:245" ht="15.75">
      <c r="A1" s="56" t="s">
        <v>16</v>
      </c>
      <c r="B1" s="56"/>
      <c r="C1" s="56"/>
      <c r="D1" s="56"/>
      <c r="E1" s="6"/>
      <c r="F1" s="6"/>
      <c r="G1" s="6"/>
      <c r="H1" s="6"/>
      <c r="I1" s="18"/>
      <c r="J1" s="21"/>
      <c r="K1" s="26"/>
      <c r="L1" s="62"/>
      <c r="M1" s="23"/>
    </row>
    <row r="2" spans="1:245" ht="15.75">
      <c r="A2" s="15"/>
      <c r="B2" s="15"/>
      <c r="C2" s="15"/>
      <c r="D2" s="15"/>
      <c r="E2" s="6"/>
      <c r="F2" s="6"/>
      <c r="G2" s="6"/>
      <c r="H2" s="6"/>
      <c r="I2" s="18"/>
      <c r="J2" s="21"/>
      <c r="K2" s="26"/>
      <c r="L2" s="24"/>
      <c r="M2" s="2"/>
    </row>
    <row r="3" spans="1:245" ht="15.75" customHeight="1">
      <c r="F3" s="6"/>
      <c r="G3" s="2"/>
      <c r="H3" s="2"/>
      <c r="I3" s="18"/>
      <c r="J3" s="21"/>
      <c r="K3" s="26"/>
      <c r="L3" s="52"/>
      <c r="M3" s="53"/>
    </row>
    <row r="4" spans="1:245" ht="15.75">
      <c r="A4" s="7" t="s">
        <v>5</v>
      </c>
      <c r="B4" s="7"/>
      <c r="C4" s="88" t="s">
        <v>174</v>
      </c>
      <c r="D4" s="88"/>
      <c r="E4" s="88"/>
      <c r="F4" s="39"/>
      <c r="G4" s="2"/>
      <c r="H4" s="2"/>
      <c r="I4" s="18"/>
      <c r="J4" s="21"/>
      <c r="K4" s="26"/>
      <c r="L4" s="52"/>
      <c r="M4" s="53"/>
    </row>
    <row r="5" spans="1:245" ht="15.75">
      <c r="A5" s="7"/>
      <c r="B5" s="7"/>
      <c r="C5" s="7"/>
      <c r="D5" s="7"/>
      <c r="F5" s="1"/>
      <c r="G5" s="2"/>
      <c r="H5" s="2"/>
      <c r="I5" s="50"/>
      <c r="J5" s="51"/>
      <c r="K5" s="26"/>
      <c r="L5" s="34"/>
      <c r="M5" s="2"/>
    </row>
    <row r="6" spans="1:245" ht="15.75">
      <c r="A6" s="7"/>
      <c r="B6" s="7"/>
      <c r="C6" s="7"/>
      <c r="D6" s="7"/>
      <c r="F6" s="41"/>
      <c r="G6" s="2"/>
      <c r="H6" s="2"/>
      <c r="I6" s="50"/>
      <c r="J6" s="51"/>
      <c r="K6" s="26"/>
      <c r="L6" s="37"/>
      <c r="M6" s="2"/>
    </row>
    <row r="7" spans="1:245" ht="17.25" customHeight="1">
      <c r="F7" s="1"/>
      <c r="G7" s="2"/>
      <c r="H7" s="2"/>
      <c r="I7" s="18"/>
      <c r="J7" s="21"/>
      <c r="K7" s="26"/>
    </row>
    <row r="8" spans="1:245" ht="15" customHeight="1">
      <c r="A8" s="8"/>
      <c r="B8" s="8"/>
      <c r="C8" s="8"/>
      <c r="D8" s="38"/>
      <c r="E8" s="8"/>
      <c r="F8" s="5"/>
      <c r="G8" s="4"/>
      <c r="H8" s="4"/>
      <c r="I8" s="8"/>
      <c r="J8" s="19"/>
      <c r="K8" s="57" t="s">
        <v>4</v>
      </c>
      <c r="L8" s="58"/>
      <c r="M8" s="59"/>
    </row>
    <row r="9" spans="1:245" ht="38.25">
      <c r="A9" s="35" t="s">
        <v>11</v>
      </c>
      <c r="B9" s="9" t="s">
        <v>8</v>
      </c>
      <c r="C9" s="9" t="s">
        <v>0</v>
      </c>
      <c r="D9" s="9" t="s">
        <v>1</v>
      </c>
      <c r="E9" s="9" t="s">
        <v>10</v>
      </c>
      <c r="F9" s="9" t="s">
        <v>2</v>
      </c>
      <c r="G9" s="9" t="s">
        <v>9</v>
      </c>
      <c r="H9" s="9" t="s">
        <v>12</v>
      </c>
      <c r="I9" s="9" t="s">
        <v>13</v>
      </c>
      <c r="J9" s="9" t="s">
        <v>6</v>
      </c>
      <c r="K9" s="10" t="s">
        <v>7</v>
      </c>
      <c r="L9" s="9" t="s">
        <v>2</v>
      </c>
      <c r="M9" s="22" t="s">
        <v>3</v>
      </c>
    </row>
    <row r="10" spans="1:245" s="46" customFormat="1" ht="57">
      <c r="A10" s="36">
        <v>24</v>
      </c>
      <c r="B10" s="36" t="s">
        <v>174</v>
      </c>
      <c r="C10" s="36" t="s">
        <v>352</v>
      </c>
      <c r="D10" s="48" t="s">
        <v>175</v>
      </c>
      <c r="E10" s="47">
        <v>387000</v>
      </c>
      <c r="F10" s="36" t="s">
        <v>176</v>
      </c>
      <c r="G10" s="45">
        <v>45372</v>
      </c>
      <c r="H10" s="44"/>
      <c r="I10" s="44"/>
      <c r="J10" s="36" t="s">
        <v>177</v>
      </c>
      <c r="K10" s="45">
        <v>45372</v>
      </c>
      <c r="L10" s="36" t="s">
        <v>178</v>
      </c>
      <c r="M10" s="55">
        <v>387000</v>
      </c>
    </row>
    <row r="11" spans="1:245" s="46" customFormat="1" ht="42.75">
      <c r="A11" s="36">
        <v>24</v>
      </c>
      <c r="B11" s="36" t="s">
        <v>174</v>
      </c>
      <c r="C11" s="36" t="s">
        <v>417</v>
      </c>
      <c r="D11" s="49" t="s">
        <v>179</v>
      </c>
      <c r="E11" s="47">
        <f>30098*900</f>
        <v>27088200</v>
      </c>
      <c r="F11" s="36" t="s">
        <v>180</v>
      </c>
      <c r="G11" s="43">
        <v>45394</v>
      </c>
      <c r="H11" s="44"/>
      <c r="I11" s="44"/>
      <c r="J11" s="36" t="s">
        <v>181</v>
      </c>
      <c r="K11" s="43">
        <v>45394</v>
      </c>
      <c r="L11" s="36" t="s">
        <v>180</v>
      </c>
      <c r="M11" s="47" t="s">
        <v>182</v>
      </c>
    </row>
    <row r="12" spans="1:245" s="46" customFormat="1" ht="25.5">
      <c r="A12" s="36">
        <v>24</v>
      </c>
      <c r="B12" s="36" t="s">
        <v>174</v>
      </c>
      <c r="C12" s="36" t="s">
        <v>352</v>
      </c>
      <c r="D12" s="49" t="s">
        <v>183</v>
      </c>
      <c r="E12" s="47">
        <f>4500*890</f>
        <v>4005000</v>
      </c>
      <c r="F12" s="36" t="s">
        <v>184</v>
      </c>
      <c r="G12" s="43">
        <v>45401</v>
      </c>
      <c r="H12" s="44"/>
      <c r="I12" s="44"/>
      <c r="J12" s="36" t="s">
        <v>185</v>
      </c>
      <c r="K12" s="45">
        <v>45401</v>
      </c>
      <c r="L12" s="36" t="s">
        <v>184</v>
      </c>
      <c r="M12" s="47" t="s">
        <v>186</v>
      </c>
      <c r="IK12" s="11"/>
    </row>
    <row r="13" spans="1:245" s="46" customFormat="1" ht="14.25">
      <c r="A13" s="36"/>
      <c r="B13" s="36"/>
      <c r="C13" s="36"/>
      <c r="D13" s="49"/>
      <c r="E13" s="47"/>
      <c r="F13" s="36"/>
      <c r="G13" s="43"/>
      <c r="H13" s="44"/>
      <c r="I13" s="44"/>
      <c r="J13" s="36"/>
      <c r="K13" s="43"/>
      <c r="L13" s="36"/>
      <c r="M13" s="47"/>
    </row>
    <row r="14" spans="1:245" s="11" customFormat="1" ht="15">
      <c r="A14" s="36"/>
      <c r="B14" s="36"/>
      <c r="C14" s="36"/>
      <c r="D14" s="33"/>
      <c r="E14" s="47"/>
      <c r="F14" s="36"/>
      <c r="G14" s="14"/>
      <c r="H14" s="17"/>
      <c r="I14" s="17"/>
      <c r="J14" s="36"/>
      <c r="K14" s="14"/>
      <c r="L14" s="36"/>
      <c r="M14" s="47"/>
      <c r="IK14" s="54" t="s">
        <v>14</v>
      </c>
    </row>
    <row r="15" spans="1:245" s="11" customFormat="1" ht="15">
      <c r="A15" s="36"/>
      <c r="B15" s="36"/>
      <c r="C15" s="36"/>
      <c r="D15" s="33"/>
      <c r="E15" s="47"/>
      <c r="F15" s="36"/>
      <c r="G15" s="14"/>
      <c r="H15" s="17"/>
      <c r="I15" s="17"/>
      <c r="J15" s="36"/>
      <c r="K15" s="14"/>
      <c r="L15" s="36"/>
      <c r="M15" s="47"/>
    </row>
    <row r="16" spans="1:245" s="11" customFormat="1" ht="15">
      <c r="A16" s="36"/>
      <c r="B16" s="36"/>
      <c r="C16" s="36"/>
      <c r="D16" s="33"/>
      <c r="E16" s="12"/>
      <c r="F16" s="36"/>
      <c r="G16" s="14"/>
      <c r="H16" s="17"/>
      <c r="I16" s="17"/>
      <c r="J16" s="36"/>
      <c r="K16" s="14"/>
      <c r="L16" s="36"/>
      <c r="M16" s="12"/>
      <c r="IK16" s="54" t="s">
        <v>15</v>
      </c>
    </row>
    <row r="17" spans="1:13" s="11" customFormat="1" ht="15">
      <c r="A17" s="36"/>
      <c r="B17" s="36"/>
      <c r="C17" s="13"/>
      <c r="D17" s="33"/>
      <c r="E17" s="12"/>
      <c r="F17" s="13"/>
      <c r="G17" s="14"/>
      <c r="H17" s="17"/>
      <c r="I17" s="17"/>
      <c r="J17" s="36"/>
      <c r="K17" s="14"/>
      <c r="L17" s="36"/>
      <c r="M17" s="12"/>
    </row>
    <row r="18" spans="1:13" s="11" customFormat="1" ht="15">
      <c r="A18" s="36"/>
      <c r="B18" s="36"/>
      <c r="C18" s="13"/>
      <c r="D18" s="33"/>
      <c r="E18" s="12"/>
      <c r="F18" s="13"/>
      <c r="G18" s="14"/>
      <c r="H18" s="17"/>
      <c r="I18" s="17"/>
      <c r="J18" s="36"/>
      <c r="K18" s="25"/>
      <c r="L18" s="13"/>
      <c r="M18" s="12"/>
    </row>
    <row r="19" spans="1:13" s="11" customFormat="1" ht="15">
      <c r="A19" s="13"/>
      <c r="B19" s="13"/>
      <c r="C19" s="13"/>
      <c r="D19" s="33"/>
      <c r="E19" s="12"/>
      <c r="F19" s="13"/>
      <c r="G19" s="14"/>
      <c r="H19" s="17"/>
      <c r="I19" s="17"/>
      <c r="J19" s="13"/>
      <c r="K19" s="25"/>
      <c r="L19" s="13"/>
      <c r="M19" s="12"/>
    </row>
    <row r="20" spans="1:13" s="11" customFormat="1" ht="15">
      <c r="A20" s="13"/>
      <c r="B20" s="13"/>
      <c r="C20" s="13"/>
      <c r="D20" s="33"/>
      <c r="E20" s="12"/>
      <c r="F20" s="13"/>
      <c r="G20" s="14"/>
      <c r="H20" s="17"/>
      <c r="I20" s="17"/>
      <c r="J20" s="13"/>
      <c r="K20" s="25"/>
      <c r="L20" s="13"/>
      <c r="M20" s="12"/>
    </row>
    <row r="21" spans="1:13" s="11" customFormat="1" ht="15">
      <c r="A21" s="13"/>
      <c r="B21" s="13"/>
      <c r="C21" s="13"/>
      <c r="D21" s="33"/>
      <c r="E21" s="12"/>
      <c r="F21" s="13"/>
      <c r="G21" s="14"/>
      <c r="H21" s="17"/>
      <c r="I21" s="17"/>
      <c r="J21" s="13"/>
      <c r="K21" s="25"/>
      <c r="L21" s="13"/>
      <c r="M21" s="12"/>
    </row>
    <row r="22" spans="1:13" s="11" customFormat="1" ht="15">
      <c r="A22" s="13"/>
      <c r="B22" s="13"/>
      <c r="C22" s="13"/>
      <c r="D22" s="33"/>
      <c r="E22" s="12"/>
      <c r="F22" s="13"/>
      <c r="G22" s="14"/>
      <c r="H22" s="17"/>
      <c r="I22" s="17"/>
      <c r="J22" s="13"/>
      <c r="K22" s="25"/>
      <c r="L22" s="13"/>
      <c r="M22" s="12"/>
    </row>
    <row r="23" spans="1:13" s="11" customFormat="1" ht="15">
      <c r="A23" s="13"/>
      <c r="B23" s="13"/>
      <c r="C23" s="13"/>
      <c r="D23" s="33"/>
      <c r="E23" s="12"/>
      <c r="F23" s="13"/>
      <c r="G23" s="14"/>
      <c r="H23" s="17"/>
      <c r="I23" s="17"/>
      <c r="J23" s="13"/>
      <c r="K23" s="25"/>
      <c r="L23" s="13"/>
      <c r="M23" s="12"/>
    </row>
    <row r="24" spans="1:13" s="11" customFormat="1" ht="15">
      <c r="A24" s="13"/>
      <c r="B24" s="13"/>
      <c r="C24" s="13"/>
      <c r="D24" s="33"/>
      <c r="E24" s="12"/>
      <c r="F24" s="13"/>
      <c r="G24" s="14"/>
      <c r="H24" s="17"/>
      <c r="I24" s="17"/>
      <c r="J24" s="13"/>
      <c r="K24" s="25"/>
      <c r="L24" s="13"/>
      <c r="M24" s="12"/>
    </row>
    <row r="25" spans="1:13" s="11" customFormat="1" ht="15">
      <c r="A25" s="13"/>
      <c r="B25" s="13"/>
      <c r="C25" s="13"/>
      <c r="D25" s="33"/>
      <c r="E25" s="12"/>
      <c r="F25" s="13"/>
      <c r="G25" s="14"/>
      <c r="H25" s="17"/>
      <c r="I25" s="17"/>
      <c r="J25" s="13"/>
      <c r="K25" s="25"/>
      <c r="L25" s="13"/>
      <c r="M25" s="12"/>
    </row>
    <row r="26" spans="1:13" s="11" customFormat="1" ht="15">
      <c r="A26" s="13"/>
      <c r="B26" s="13"/>
      <c r="C26" s="13"/>
      <c r="D26" s="33"/>
      <c r="E26" s="12"/>
      <c r="F26" s="13"/>
      <c r="G26" s="14"/>
      <c r="H26" s="17"/>
      <c r="I26" s="17"/>
      <c r="J26" s="13"/>
      <c r="K26" s="25"/>
      <c r="L26" s="13"/>
      <c r="M26" s="12"/>
    </row>
    <row r="27" spans="1:13" s="11" customFormat="1" ht="15">
      <c r="A27" s="13"/>
      <c r="B27" s="13"/>
      <c r="C27" s="13"/>
      <c r="D27" s="33"/>
      <c r="E27" s="12"/>
      <c r="F27" s="13"/>
      <c r="G27" s="14"/>
      <c r="H27" s="17"/>
      <c r="I27" s="17"/>
      <c r="J27" s="13"/>
      <c r="K27" s="25"/>
      <c r="L27" s="13"/>
      <c r="M27" s="12"/>
    </row>
    <row r="28" spans="1:13" s="11" customFormat="1" ht="15">
      <c r="A28" s="13"/>
      <c r="B28" s="13"/>
      <c r="C28" s="13"/>
      <c r="D28" s="33"/>
      <c r="E28" s="12"/>
      <c r="F28" s="13"/>
      <c r="G28" s="14"/>
      <c r="H28" s="17"/>
      <c r="I28" s="17"/>
      <c r="J28" s="13"/>
      <c r="K28" s="25"/>
      <c r="L28" s="13"/>
      <c r="M28" s="12"/>
    </row>
    <row r="29" spans="1:13" s="11" customFormat="1" ht="15">
      <c r="A29" s="13"/>
      <c r="B29" s="13"/>
      <c r="C29" s="13"/>
      <c r="D29" s="33"/>
      <c r="E29" s="12"/>
      <c r="F29" s="13"/>
      <c r="G29" s="14"/>
      <c r="H29" s="17"/>
      <c r="I29" s="17"/>
      <c r="J29" s="13"/>
      <c r="K29" s="25"/>
      <c r="L29" s="13"/>
      <c r="M29" s="12"/>
    </row>
    <row r="30" spans="1:13" s="11" customFormat="1" ht="15">
      <c r="A30" s="13"/>
      <c r="B30" s="13"/>
      <c r="C30" s="13"/>
      <c r="D30" s="33"/>
      <c r="E30" s="12"/>
      <c r="F30" s="13"/>
      <c r="G30" s="14"/>
      <c r="H30" s="17"/>
      <c r="I30" s="17"/>
      <c r="J30" s="13"/>
      <c r="K30" s="25"/>
      <c r="L30" s="13"/>
      <c r="M30" s="12"/>
    </row>
    <row r="31" spans="1:13" s="11" customFormat="1" ht="15">
      <c r="A31" s="13"/>
      <c r="B31" s="13"/>
      <c r="C31" s="13"/>
      <c r="D31" s="33"/>
      <c r="E31" s="12"/>
      <c r="F31" s="13"/>
      <c r="G31" s="14"/>
      <c r="H31" s="17"/>
      <c r="I31" s="17"/>
      <c r="J31" s="13"/>
      <c r="K31" s="25"/>
      <c r="L31" s="13"/>
      <c r="M31" s="12"/>
    </row>
    <row r="32" spans="1:13" s="11" customFormat="1" ht="15">
      <c r="A32" s="13"/>
      <c r="B32" s="13"/>
      <c r="C32" s="13"/>
      <c r="D32" s="33"/>
      <c r="E32" s="12"/>
      <c r="F32" s="13"/>
      <c r="G32" s="14"/>
      <c r="H32" s="17"/>
      <c r="I32" s="17"/>
      <c r="J32" s="13"/>
      <c r="K32" s="25"/>
      <c r="L32" s="13"/>
      <c r="M32" s="12"/>
    </row>
    <row r="33" spans="1:13" s="11" customFormat="1" ht="15">
      <c r="A33" s="13"/>
      <c r="B33" s="13"/>
      <c r="C33" s="13"/>
      <c r="D33" s="33"/>
      <c r="E33" s="12"/>
      <c r="F33" s="13"/>
      <c r="G33" s="14"/>
      <c r="H33" s="17"/>
      <c r="I33" s="17"/>
      <c r="J33" s="13"/>
      <c r="K33" s="25"/>
      <c r="L33" s="13"/>
      <c r="M33" s="12"/>
    </row>
    <row r="34" spans="1:13" s="11" customFormat="1" ht="15">
      <c r="A34" s="13"/>
      <c r="B34" s="13"/>
      <c r="C34" s="13"/>
      <c r="D34" s="33"/>
      <c r="E34" s="12"/>
      <c r="F34" s="13"/>
      <c r="G34" s="14"/>
      <c r="H34" s="17"/>
      <c r="I34" s="17"/>
      <c r="J34" s="13"/>
      <c r="K34" s="25"/>
      <c r="L34" s="13"/>
      <c r="M34" s="12"/>
    </row>
    <row r="35" spans="1:13" s="11" customFormat="1" ht="15">
      <c r="A35" s="13"/>
      <c r="B35" s="13"/>
      <c r="C35" s="13"/>
      <c r="D35" s="33"/>
      <c r="E35" s="12"/>
      <c r="F35" s="13"/>
      <c r="G35" s="14"/>
      <c r="H35" s="17"/>
      <c r="I35" s="17"/>
      <c r="J35" s="13"/>
      <c r="K35" s="25"/>
      <c r="L35" s="13"/>
      <c r="M35" s="12"/>
    </row>
    <row r="36" spans="1:13" s="11" customFormat="1" ht="15">
      <c r="A36" s="13"/>
      <c r="B36" s="13"/>
      <c r="C36" s="13"/>
      <c r="D36" s="33"/>
      <c r="E36" s="12"/>
      <c r="F36" s="13"/>
      <c r="G36" s="14"/>
      <c r="H36" s="17"/>
      <c r="I36" s="17"/>
      <c r="J36" s="13"/>
      <c r="K36" s="25"/>
      <c r="L36" s="13"/>
      <c r="M36" s="12"/>
    </row>
    <row r="37" spans="1:13" s="11" customFormat="1" ht="15">
      <c r="A37" s="13"/>
      <c r="B37" s="13"/>
      <c r="C37" s="13"/>
      <c r="D37" s="33"/>
      <c r="E37" s="12"/>
      <c r="F37" s="13"/>
      <c r="G37" s="14"/>
      <c r="H37" s="17"/>
      <c r="I37" s="17"/>
      <c r="J37" s="13"/>
      <c r="K37" s="25"/>
      <c r="L37" s="13"/>
      <c r="M37" s="12"/>
    </row>
    <row r="38" spans="1:13" s="11" customFormat="1" ht="15">
      <c r="A38" s="13"/>
      <c r="B38" s="13"/>
      <c r="C38" s="13"/>
      <c r="D38" s="33"/>
      <c r="E38" s="12"/>
      <c r="F38" s="13"/>
      <c r="G38" s="14"/>
      <c r="H38" s="17"/>
      <c r="I38" s="17"/>
      <c r="J38" s="13"/>
      <c r="K38" s="25"/>
      <c r="L38" s="13"/>
      <c r="M38" s="12"/>
    </row>
    <row r="39" spans="1:13" s="11" customFormat="1" ht="15">
      <c r="A39" s="13"/>
      <c r="B39" s="13"/>
      <c r="C39" s="13"/>
      <c r="D39" s="33"/>
      <c r="E39" s="12"/>
      <c r="F39" s="13"/>
      <c r="G39" s="14"/>
      <c r="H39" s="17"/>
      <c r="I39" s="17"/>
      <c r="J39" s="13"/>
      <c r="K39" s="25"/>
      <c r="L39" s="13"/>
      <c r="M39" s="12"/>
    </row>
    <row r="40" spans="1:13" s="11" customFormat="1" ht="15">
      <c r="A40" s="13"/>
      <c r="B40" s="13"/>
      <c r="C40" s="13"/>
      <c r="D40" s="33"/>
      <c r="E40" s="12"/>
      <c r="F40" s="13"/>
      <c r="G40" s="14"/>
      <c r="H40" s="17"/>
      <c r="I40" s="17"/>
      <c r="J40" s="13"/>
      <c r="K40" s="25"/>
      <c r="L40" s="13"/>
      <c r="M40" s="12"/>
    </row>
    <row r="41" spans="1:13" s="11" customFormat="1" ht="15">
      <c r="A41" s="13"/>
      <c r="B41" s="13"/>
      <c r="C41" s="13"/>
      <c r="D41" s="33"/>
      <c r="E41" s="12"/>
      <c r="F41" s="13"/>
      <c r="G41" s="14"/>
      <c r="H41" s="17"/>
      <c r="I41" s="17"/>
      <c r="J41" s="13"/>
      <c r="K41" s="25"/>
      <c r="L41" s="13"/>
      <c r="M41" s="12"/>
    </row>
    <row r="42" spans="1:13" s="11" customFormat="1" ht="15">
      <c r="A42" s="13"/>
      <c r="B42" s="13"/>
      <c r="C42" s="13"/>
      <c r="D42" s="33"/>
      <c r="E42" s="12"/>
      <c r="F42" s="13"/>
      <c r="G42" s="14"/>
      <c r="H42" s="17"/>
      <c r="I42" s="17"/>
      <c r="J42" s="13"/>
      <c r="K42" s="25"/>
      <c r="L42" s="13"/>
      <c r="M42" s="12"/>
    </row>
    <row r="43" spans="1:13" s="11" customFormat="1" ht="15">
      <c r="A43" s="13"/>
      <c r="B43" s="13"/>
      <c r="C43" s="13"/>
      <c r="D43" s="33"/>
      <c r="E43" s="12"/>
      <c r="F43" s="13"/>
      <c r="G43" s="14"/>
      <c r="H43" s="17"/>
      <c r="I43" s="17"/>
      <c r="J43" s="13"/>
      <c r="K43" s="25"/>
      <c r="L43" s="13"/>
      <c r="M43" s="12"/>
    </row>
    <row r="44" spans="1:13" s="11" customFormat="1" ht="15">
      <c r="A44" s="13"/>
      <c r="B44" s="13"/>
      <c r="C44" s="13"/>
      <c r="D44" s="33"/>
      <c r="E44" s="12"/>
      <c r="F44" s="13"/>
      <c r="G44" s="14"/>
      <c r="H44" s="17"/>
      <c r="I44" s="17"/>
      <c r="J44" s="13"/>
      <c r="K44" s="25"/>
      <c r="L44" s="13"/>
      <c r="M44" s="12"/>
    </row>
    <row r="45" spans="1:13" s="11" customFormat="1" ht="15">
      <c r="A45" s="13"/>
      <c r="B45" s="13"/>
      <c r="C45" s="13"/>
      <c r="D45" s="33"/>
      <c r="E45" s="12"/>
      <c r="F45" s="13"/>
      <c r="G45" s="14"/>
      <c r="H45" s="17"/>
      <c r="I45" s="17"/>
      <c r="J45" s="13"/>
      <c r="K45" s="25"/>
      <c r="L45" s="13"/>
      <c r="M45" s="12"/>
    </row>
    <row r="46" spans="1:13" s="11" customFormat="1" ht="15">
      <c r="A46" s="13"/>
      <c r="B46" s="13"/>
      <c r="C46" s="13"/>
      <c r="D46" s="33"/>
      <c r="E46" s="12"/>
      <c r="F46" s="13"/>
      <c r="G46" s="14"/>
      <c r="H46" s="17"/>
      <c r="I46" s="17"/>
      <c r="J46" s="13"/>
      <c r="K46" s="25"/>
      <c r="L46" s="13"/>
      <c r="M46" s="12"/>
    </row>
    <row r="47" spans="1:13" s="11" customFormat="1" ht="15">
      <c r="A47" s="13"/>
      <c r="B47" s="13"/>
      <c r="C47" s="13"/>
      <c r="D47" s="33"/>
      <c r="E47" s="12"/>
      <c r="F47" s="13"/>
      <c r="G47" s="14"/>
      <c r="H47" s="17"/>
      <c r="I47" s="17"/>
      <c r="J47" s="13"/>
      <c r="K47" s="25"/>
      <c r="L47" s="13"/>
      <c r="M47" s="12"/>
    </row>
    <row r="48" spans="1:13" s="11" customFormat="1" ht="15">
      <c r="A48" s="13"/>
      <c r="B48" s="13"/>
      <c r="C48" s="13"/>
      <c r="D48" s="33"/>
      <c r="E48" s="12"/>
      <c r="F48" s="13"/>
      <c r="G48" s="14"/>
      <c r="H48" s="17"/>
      <c r="I48" s="17"/>
      <c r="J48" s="13"/>
      <c r="K48" s="25"/>
      <c r="L48" s="13"/>
      <c r="M48" s="12"/>
    </row>
    <row r="49" spans="1:13" s="11" customFormat="1" ht="15">
      <c r="A49" s="13"/>
      <c r="B49" s="13"/>
      <c r="C49" s="13"/>
      <c r="D49" s="33"/>
      <c r="E49" s="12"/>
      <c r="F49" s="13"/>
      <c r="G49" s="14"/>
      <c r="H49" s="17"/>
      <c r="I49" s="17"/>
      <c r="J49" s="13"/>
      <c r="K49" s="25"/>
      <c r="L49" s="13"/>
      <c r="M49" s="12"/>
    </row>
    <row r="50" spans="1:13" s="11" customFormat="1" ht="15">
      <c r="A50" s="13"/>
      <c r="B50" s="13"/>
      <c r="C50" s="13"/>
      <c r="D50" s="33"/>
      <c r="E50" s="12"/>
      <c r="F50" s="13"/>
      <c r="G50" s="14"/>
      <c r="H50" s="17"/>
      <c r="I50" s="17"/>
      <c r="J50" s="13"/>
      <c r="K50" s="25"/>
      <c r="L50" s="13"/>
      <c r="M50" s="12"/>
    </row>
    <row r="51" spans="1:13" s="11" customFormat="1" ht="15">
      <c r="A51" s="13"/>
      <c r="B51" s="13"/>
      <c r="C51" s="13"/>
      <c r="D51" s="33"/>
      <c r="E51" s="12"/>
      <c r="F51" s="13"/>
      <c r="G51" s="14"/>
      <c r="H51" s="17"/>
      <c r="I51" s="17"/>
      <c r="J51" s="13"/>
      <c r="K51" s="25"/>
      <c r="L51" s="13"/>
      <c r="M51" s="12"/>
    </row>
    <row r="52" spans="1:13" s="11" customFormat="1" ht="15">
      <c r="A52" s="13"/>
      <c r="B52" s="13"/>
      <c r="C52" s="13"/>
      <c r="D52" s="33"/>
      <c r="E52" s="12"/>
      <c r="F52" s="13"/>
      <c r="G52" s="14"/>
      <c r="H52" s="17"/>
      <c r="I52" s="17"/>
      <c r="J52" s="13"/>
      <c r="K52" s="25"/>
      <c r="L52" s="13"/>
      <c r="M52" s="12"/>
    </row>
    <row r="53" spans="1:13" s="11" customFormat="1" ht="15">
      <c r="A53" s="13"/>
      <c r="B53" s="13"/>
      <c r="C53" s="13"/>
      <c r="D53" s="33"/>
      <c r="E53" s="12"/>
      <c r="F53" s="13"/>
      <c r="G53" s="14"/>
      <c r="H53" s="17"/>
      <c r="I53" s="17"/>
      <c r="J53" s="13"/>
      <c r="K53" s="25"/>
      <c r="L53" s="13"/>
      <c r="M53" s="12"/>
    </row>
    <row r="54" spans="1:13" s="11" customFormat="1" ht="15">
      <c r="A54" s="13"/>
      <c r="B54" s="13"/>
      <c r="C54" s="13"/>
      <c r="D54" s="33"/>
      <c r="E54" s="12"/>
      <c r="F54" s="13"/>
      <c r="G54" s="14"/>
      <c r="H54" s="17"/>
      <c r="I54" s="17"/>
      <c r="J54" s="13"/>
      <c r="K54" s="25"/>
      <c r="L54" s="13"/>
      <c r="M54" s="12"/>
    </row>
    <row r="55" spans="1:13" s="11" customFormat="1" ht="15">
      <c r="A55" s="13"/>
      <c r="B55" s="13"/>
      <c r="C55" s="13"/>
      <c r="D55" s="33"/>
      <c r="E55" s="12"/>
      <c r="F55" s="13"/>
      <c r="G55" s="14"/>
      <c r="H55" s="17"/>
      <c r="I55" s="17"/>
      <c r="J55" s="13"/>
      <c r="K55" s="25"/>
      <c r="L55" s="13"/>
      <c r="M55" s="12"/>
    </row>
    <row r="56" spans="1:13" s="11" customFormat="1" ht="15">
      <c r="A56" s="13"/>
      <c r="B56" s="13"/>
      <c r="C56" s="13"/>
      <c r="D56" s="33"/>
      <c r="E56" s="12"/>
      <c r="F56" s="13"/>
      <c r="G56" s="14"/>
      <c r="H56" s="17"/>
      <c r="I56" s="17"/>
      <c r="J56" s="13"/>
      <c r="K56" s="25"/>
      <c r="L56" s="13"/>
      <c r="M56" s="12"/>
    </row>
    <row r="57" spans="1:13" s="11" customFormat="1" ht="15">
      <c r="A57" s="13"/>
      <c r="B57" s="13"/>
      <c r="C57" s="13"/>
      <c r="D57" s="33"/>
      <c r="E57" s="12"/>
      <c r="F57" s="13"/>
      <c r="G57" s="14"/>
      <c r="H57" s="17"/>
      <c r="I57" s="17"/>
      <c r="J57" s="13"/>
      <c r="K57" s="25"/>
      <c r="L57" s="13"/>
      <c r="M57" s="12"/>
    </row>
    <row r="58" spans="1:13" s="11" customFormat="1" ht="15">
      <c r="A58" s="13"/>
      <c r="B58" s="13"/>
      <c r="C58" s="13"/>
      <c r="D58" s="33"/>
      <c r="E58" s="12"/>
      <c r="F58" s="13"/>
      <c r="G58" s="14"/>
      <c r="H58" s="17"/>
      <c r="I58" s="17"/>
      <c r="J58" s="13"/>
      <c r="K58" s="25"/>
      <c r="L58" s="13"/>
      <c r="M58" s="12"/>
    </row>
    <row r="59" spans="1:13" s="11" customFormat="1" ht="15">
      <c r="A59" s="13"/>
      <c r="B59" s="13"/>
      <c r="C59" s="13"/>
      <c r="D59" s="33"/>
      <c r="E59" s="12"/>
      <c r="F59" s="13"/>
      <c r="G59" s="14"/>
      <c r="H59" s="17"/>
      <c r="I59" s="17"/>
      <c r="J59" s="13"/>
      <c r="K59" s="25"/>
      <c r="L59" s="13"/>
      <c r="M59" s="12"/>
    </row>
    <row r="60" spans="1:13" s="11" customFormat="1" ht="15">
      <c r="A60" s="13"/>
      <c r="B60" s="13"/>
      <c r="C60" s="13"/>
      <c r="D60" s="33"/>
      <c r="E60" s="12"/>
      <c r="F60" s="13"/>
      <c r="G60" s="14"/>
      <c r="H60" s="17"/>
      <c r="I60" s="17"/>
      <c r="J60" s="13"/>
      <c r="K60" s="25"/>
      <c r="L60" s="13"/>
      <c r="M60" s="12"/>
    </row>
    <row r="61" spans="1:13" s="11" customFormat="1" ht="15">
      <c r="A61" s="13"/>
      <c r="B61" s="13"/>
      <c r="C61" s="13"/>
      <c r="D61" s="33"/>
      <c r="E61" s="12"/>
      <c r="F61" s="13"/>
      <c r="G61" s="14"/>
      <c r="H61" s="17"/>
      <c r="I61" s="17"/>
      <c r="J61" s="13"/>
      <c r="K61" s="25"/>
      <c r="L61" s="13"/>
      <c r="M61" s="12"/>
    </row>
    <row r="62" spans="1:13" s="11" customFormat="1" ht="15">
      <c r="A62" s="13"/>
      <c r="B62" s="13"/>
      <c r="C62" s="13"/>
      <c r="D62" s="33"/>
      <c r="E62" s="12"/>
      <c r="F62" s="13"/>
      <c r="G62" s="14"/>
      <c r="H62" s="17"/>
      <c r="I62" s="17"/>
      <c r="J62" s="13"/>
      <c r="K62" s="25"/>
      <c r="L62" s="13"/>
      <c r="M62" s="12"/>
    </row>
    <row r="63" spans="1:13" s="11" customFormat="1" ht="15">
      <c r="A63" s="13"/>
      <c r="B63" s="13"/>
      <c r="C63" s="13"/>
      <c r="D63" s="33"/>
      <c r="E63" s="12"/>
      <c r="F63" s="13"/>
      <c r="G63" s="14"/>
      <c r="H63" s="17"/>
      <c r="I63" s="17"/>
      <c r="J63" s="13"/>
      <c r="K63" s="25"/>
      <c r="L63" s="13"/>
      <c r="M63" s="12"/>
    </row>
    <row r="64" spans="1:13" s="11" customFormat="1" ht="15">
      <c r="A64" s="13"/>
      <c r="B64" s="13"/>
      <c r="C64" s="13"/>
      <c r="D64" s="33"/>
      <c r="E64" s="12"/>
      <c r="F64" s="13"/>
      <c r="G64" s="14"/>
      <c r="H64" s="17"/>
      <c r="I64" s="17"/>
      <c r="J64" s="13"/>
      <c r="K64" s="25"/>
      <c r="L64" s="13"/>
      <c r="M64" s="12"/>
    </row>
    <row r="65" spans="1:13" s="11" customFormat="1" ht="15">
      <c r="A65" s="13"/>
      <c r="B65" s="13"/>
      <c r="C65" s="13"/>
      <c r="D65" s="33"/>
      <c r="E65" s="12"/>
      <c r="F65" s="13"/>
      <c r="G65" s="14"/>
      <c r="H65" s="17"/>
      <c r="I65" s="17"/>
      <c r="J65" s="13"/>
      <c r="K65" s="25"/>
      <c r="L65" s="13"/>
      <c r="M65" s="12"/>
    </row>
    <row r="66" spans="1:13" s="11" customFormat="1" ht="15">
      <c r="A66" s="13"/>
      <c r="B66" s="13"/>
      <c r="C66" s="13"/>
      <c r="D66" s="33"/>
      <c r="E66" s="12"/>
      <c r="F66" s="13"/>
      <c r="G66" s="14"/>
      <c r="H66" s="17"/>
      <c r="I66" s="17"/>
      <c r="J66" s="13"/>
      <c r="K66" s="25"/>
      <c r="L66" s="13"/>
      <c r="M66" s="12"/>
    </row>
    <row r="67" spans="1:13" s="11" customFormat="1" ht="15">
      <c r="A67" s="13"/>
      <c r="B67" s="13"/>
      <c r="C67" s="13"/>
      <c r="D67" s="33"/>
      <c r="E67" s="12"/>
      <c r="F67" s="13"/>
      <c r="G67" s="14"/>
      <c r="H67" s="17"/>
      <c r="I67" s="17"/>
      <c r="J67" s="13"/>
      <c r="K67" s="25"/>
      <c r="L67" s="13"/>
      <c r="M67" s="12"/>
    </row>
    <row r="68" spans="1:13" s="11" customFormat="1" ht="15">
      <c r="A68" s="13"/>
      <c r="B68" s="13"/>
      <c r="C68" s="13"/>
      <c r="D68" s="33"/>
      <c r="E68" s="12"/>
      <c r="F68" s="13"/>
      <c r="G68" s="14"/>
      <c r="H68" s="17"/>
      <c r="I68" s="17"/>
      <c r="J68" s="13"/>
      <c r="K68" s="25"/>
      <c r="L68" s="13"/>
      <c r="M68" s="12"/>
    </row>
    <row r="69" spans="1:13" s="11" customFormat="1" ht="15">
      <c r="A69" s="13"/>
      <c r="B69" s="13"/>
      <c r="C69" s="13"/>
      <c r="D69" s="33"/>
      <c r="E69" s="12"/>
      <c r="F69" s="13"/>
      <c r="G69" s="14"/>
      <c r="H69" s="17"/>
      <c r="I69" s="17"/>
      <c r="J69" s="13"/>
      <c r="K69" s="25"/>
      <c r="L69" s="13"/>
      <c r="M69" s="12"/>
    </row>
    <row r="70" spans="1:13" s="11" customFormat="1" ht="15">
      <c r="A70" s="13"/>
      <c r="B70" s="13"/>
      <c r="C70" s="13"/>
      <c r="D70" s="33"/>
      <c r="E70" s="12"/>
      <c r="F70" s="13"/>
      <c r="G70" s="14"/>
      <c r="H70" s="17"/>
      <c r="I70" s="17"/>
      <c r="J70" s="13"/>
      <c r="K70" s="25"/>
      <c r="L70" s="13"/>
      <c r="M70" s="12"/>
    </row>
    <row r="71" spans="1:13" s="11" customFormat="1" ht="15">
      <c r="A71" s="13"/>
      <c r="B71" s="13"/>
      <c r="C71" s="13"/>
      <c r="D71" s="33"/>
      <c r="E71" s="12"/>
      <c r="F71" s="13"/>
      <c r="G71" s="14"/>
      <c r="H71" s="17"/>
      <c r="I71" s="17"/>
      <c r="J71" s="13"/>
      <c r="K71" s="25"/>
      <c r="L71" s="13"/>
      <c r="M71" s="12"/>
    </row>
    <row r="72" spans="1:13" s="11" customFormat="1" ht="15">
      <c r="A72" s="13"/>
      <c r="B72" s="13"/>
      <c r="C72" s="13"/>
      <c r="D72" s="33"/>
      <c r="E72" s="12"/>
      <c r="F72" s="13"/>
      <c r="G72" s="14"/>
      <c r="H72" s="17"/>
      <c r="I72" s="17"/>
      <c r="J72" s="13"/>
      <c r="K72" s="25"/>
      <c r="L72" s="13"/>
      <c r="M72" s="12"/>
    </row>
    <row r="73" spans="1:13" s="11" customFormat="1" ht="15">
      <c r="A73" s="13"/>
      <c r="B73" s="13"/>
      <c r="C73" s="13"/>
      <c r="D73" s="33"/>
      <c r="E73" s="12"/>
      <c r="F73" s="13"/>
      <c r="G73" s="14"/>
      <c r="H73" s="17"/>
      <c r="I73" s="17"/>
      <c r="J73" s="13"/>
      <c r="K73" s="25"/>
      <c r="L73" s="13"/>
      <c r="M73" s="12"/>
    </row>
    <row r="74" spans="1:13" s="11" customFormat="1" ht="15">
      <c r="A74" s="13"/>
      <c r="B74" s="13"/>
      <c r="C74" s="13"/>
      <c r="D74" s="33"/>
      <c r="E74" s="12"/>
      <c r="F74" s="13"/>
      <c r="G74" s="14"/>
      <c r="H74" s="17"/>
      <c r="I74" s="17"/>
      <c r="J74" s="13"/>
      <c r="K74" s="25"/>
      <c r="L74" s="13"/>
      <c r="M74" s="12"/>
    </row>
    <row r="75" spans="1:13" s="11" customFormat="1" ht="15">
      <c r="A75" s="13"/>
      <c r="B75" s="13"/>
      <c r="C75" s="13"/>
      <c r="D75" s="33"/>
      <c r="E75" s="12"/>
      <c r="F75" s="13"/>
      <c r="G75" s="14"/>
      <c r="H75" s="17"/>
      <c r="I75" s="17"/>
      <c r="J75" s="13"/>
      <c r="K75" s="25"/>
      <c r="L75" s="13"/>
      <c r="M75" s="12"/>
    </row>
    <row r="76" spans="1:13" s="11" customFormat="1" ht="15">
      <c r="A76" s="13"/>
      <c r="B76" s="13"/>
      <c r="C76" s="13"/>
      <c r="D76" s="33"/>
      <c r="E76" s="12"/>
      <c r="F76" s="13"/>
      <c r="G76" s="14"/>
      <c r="H76" s="17"/>
      <c r="I76" s="17"/>
      <c r="J76" s="13"/>
      <c r="K76" s="25"/>
      <c r="L76" s="13"/>
      <c r="M76" s="12"/>
    </row>
    <row r="77" spans="1:13" s="11" customFormat="1" ht="15">
      <c r="A77" s="13"/>
      <c r="B77" s="13"/>
      <c r="C77" s="13"/>
      <c r="D77" s="33"/>
      <c r="E77" s="12"/>
      <c r="F77" s="13"/>
      <c r="G77" s="14"/>
      <c r="H77" s="17"/>
      <c r="I77" s="17"/>
      <c r="J77" s="13"/>
      <c r="K77" s="25"/>
      <c r="L77" s="13"/>
      <c r="M77" s="12"/>
    </row>
    <row r="78" spans="1:13" s="11" customFormat="1" ht="15">
      <c r="A78" s="13"/>
      <c r="B78" s="13"/>
      <c r="C78" s="13"/>
      <c r="D78" s="33"/>
      <c r="E78" s="12"/>
      <c r="F78" s="13"/>
      <c r="G78" s="14"/>
      <c r="H78" s="17"/>
      <c r="I78" s="17"/>
      <c r="J78" s="13"/>
      <c r="K78" s="25"/>
      <c r="L78" s="13"/>
      <c r="M78" s="12"/>
    </row>
    <row r="79" spans="1:13" s="11" customFormat="1" ht="15">
      <c r="A79" s="13"/>
      <c r="B79" s="13"/>
      <c r="C79" s="13"/>
      <c r="D79" s="33"/>
      <c r="E79" s="12"/>
      <c r="F79" s="13"/>
      <c r="G79" s="14"/>
      <c r="H79" s="17"/>
      <c r="I79" s="17"/>
      <c r="J79" s="13"/>
      <c r="K79" s="25"/>
      <c r="L79" s="13"/>
      <c r="M79" s="12"/>
    </row>
    <row r="80" spans="1:13" s="11" customFormat="1" ht="15">
      <c r="A80" s="13"/>
      <c r="B80" s="13"/>
      <c r="C80" s="13"/>
      <c r="D80" s="33"/>
      <c r="E80" s="12"/>
      <c r="F80" s="13"/>
      <c r="G80" s="14"/>
      <c r="H80" s="17"/>
      <c r="I80" s="17"/>
      <c r="J80" s="13"/>
      <c r="K80" s="25"/>
      <c r="L80" s="13"/>
      <c r="M80" s="12"/>
    </row>
    <row r="81" spans="1:13" s="11" customFormat="1" ht="15">
      <c r="A81" s="13"/>
      <c r="B81" s="13"/>
      <c r="C81" s="13"/>
      <c r="D81" s="33"/>
      <c r="E81" s="12"/>
      <c r="F81" s="13"/>
      <c r="G81" s="14"/>
      <c r="H81" s="17"/>
      <c r="I81" s="17"/>
      <c r="J81" s="13"/>
      <c r="K81" s="25"/>
      <c r="L81" s="13"/>
      <c r="M81" s="12"/>
    </row>
    <row r="82" spans="1:13" s="11" customFormat="1" ht="15">
      <c r="A82" s="13"/>
      <c r="B82" s="13"/>
      <c r="C82" s="13"/>
      <c r="D82" s="33"/>
      <c r="E82" s="12"/>
      <c r="F82" s="13"/>
      <c r="G82" s="14"/>
      <c r="H82" s="17"/>
      <c r="I82" s="17"/>
      <c r="J82" s="13"/>
      <c r="K82" s="25"/>
      <c r="L82" s="13"/>
      <c r="M82" s="12"/>
    </row>
    <row r="83" spans="1:13" s="11" customFormat="1" ht="15">
      <c r="A83" s="13"/>
      <c r="B83" s="13"/>
      <c r="C83" s="13"/>
      <c r="D83" s="33"/>
      <c r="E83" s="12"/>
      <c r="F83" s="13"/>
      <c r="G83" s="14"/>
      <c r="H83" s="17"/>
      <c r="I83" s="17"/>
      <c r="J83" s="13"/>
      <c r="K83" s="25"/>
      <c r="L83" s="13"/>
      <c r="M83" s="12"/>
    </row>
    <row r="84" spans="1:13" s="11" customFormat="1" ht="15">
      <c r="A84" s="13"/>
      <c r="B84" s="13"/>
      <c r="C84" s="13"/>
      <c r="D84" s="33"/>
      <c r="E84" s="12"/>
      <c r="F84" s="13"/>
      <c r="G84" s="14"/>
      <c r="H84" s="17"/>
      <c r="I84" s="17"/>
      <c r="J84" s="13"/>
      <c r="K84" s="25"/>
      <c r="L84" s="13"/>
      <c r="M84" s="12"/>
    </row>
    <row r="85" spans="1:13" s="11" customFormat="1" ht="15">
      <c r="A85" s="13"/>
      <c r="B85" s="13"/>
      <c r="C85" s="13"/>
      <c r="D85" s="33"/>
      <c r="E85" s="12"/>
      <c r="F85" s="13"/>
      <c r="G85" s="14"/>
      <c r="H85" s="17"/>
      <c r="I85" s="17"/>
      <c r="J85" s="13"/>
      <c r="K85" s="25"/>
      <c r="L85" s="13"/>
      <c r="M85" s="12"/>
    </row>
    <row r="86" spans="1:13" s="11" customFormat="1" ht="15">
      <c r="A86" s="13"/>
      <c r="B86" s="13"/>
      <c r="C86" s="13"/>
      <c r="D86" s="33"/>
      <c r="E86" s="12"/>
      <c r="F86" s="13"/>
      <c r="G86" s="14"/>
      <c r="H86" s="17"/>
      <c r="I86" s="17"/>
      <c r="J86" s="13"/>
      <c r="K86" s="25"/>
      <c r="L86" s="13"/>
      <c r="M86" s="12"/>
    </row>
    <row r="87" spans="1:13" s="11" customFormat="1" ht="15">
      <c r="A87" s="13"/>
      <c r="B87" s="13"/>
      <c r="C87" s="13"/>
      <c r="D87" s="33"/>
      <c r="E87" s="12"/>
      <c r="F87" s="13"/>
      <c r="G87" s="14"/>
      <c r="H87" s="17"/>
      <c r="I87" s="17"/>
      <c r="J87" s="13"/>
      <c r="K87" s="25"/>
      <c r="L87" s="13"/>
      <c r="M87" s="12"/>
    </row>
    <row r="88" spans="1:13" s="11" customFormat="1" ht="15">
      <c r="A88" s="13"/>
      <c r="B88" s="13"/>
      <c r="C88" s="13"/>
      <c r="D88" s="33"/>
      <c r="E88" s="12"/>
      <c r="F88" s="13"/>
      <c r="G88" s="14"/>
      <c r="H88" s="17"/>
      <c r="I88" s="17"/>
      <c r="J88" s="13"/>
      <c r="K88" s="25"/>
      <c r="L88" s="13"/>
      <c r="M88" s="12"/>
    </row>
    <row r="89" spans="1:13" s="11" customFormat="1" ht="15">
      <c r="A89" s="13"/>
      <c r="B89" s="13"/>
      <c r="C89" s="13"/>
      <c r="D89" s="33"/>
      <c r="E89" s="12"/>
      <c r="F89" s="13"/>
      <c r="G89" s="14"/>
      <c r="H89" s="17"/>
      <c r="I89" s="17"/>
      <c r="J89" s="13"/>
      <c r="K89" s="25"/>
      <c r="L89" s="13"/>
      <c r="M89" s="12"/>
    </row>
    <row r="90" spans="1:13" s="11" customFormat="1" ht="15">
      <c r="A90" s="13"/>
      <c r="B90" s="13"/>
      <c r="C90" s="13"/>
      <c r="D90" s="33"/>
      <c r="E90" s="12"/>
      <c r="F90" s="13"/>
      <c r="G90" s="14"/>
      <c r="H90" s="17"/>
      <c r="I90" s="17"/>
      <c r="J90" s="13"/>
      <c r="K90" s="25"/>
      <c r="L90" s="13"/>
      <c r="M90" s="12"/>
    </row>
    <row r="91" spans="1:13" s="11" customFormat="1" ht="15">
      <c r="A91" s="13"/>
      <c r="B91" s="13"/>
      <c r="C91" s="13"/>
      <c r="D91" s="33"/>
      <c r="E91" s="12"/>
      <c r="F91" s="13"/>
      <c r="G91" s="14"/>
      <c r="H91" s="17"/>
      <c r="I91" s="17"/>
      <c r="J91" s="13"/>
      <c r="K91" s="25"/>
      <c r="L91" s="13"/>
      <c r="M91" s="12"/>
    </row>
    <row r="92" spans="1:13" s="11" customFormat="1" ht="15">
      <c r="A92" s="13"/>
      <c r="B92" s="13"/>
      <c r="C92" s="13"/>
      <c r="D92" s="33"/>
      <c r="E92" s="12"/>
      <c r="F92" s="13"/>
      <c r="G92" s="14"/>
      <c r="H92" s="17"/>
      <c r="I92" s="17"/>
      <c r="J92" s="13"/>
      <c r="K92" s="25"/>
      <c r="L92" s="13"/>
      <c r="M92" s="12"/>
    </row>
    <row r="93" spans="1:13" s="11" customFormat="1" ht="15">
      <c r="A93" s="13"/>
      <c r="B93" s="13"/>
      <c r="C93" s="13"/>
      <c r="D93" s="33"/>
      <c r="E93" s="12"/>
      <c r="F93" s="13"/>
      <c r="G93" s="14"/>
      <c r="H93" s="17"/>
      <c r="I93" s="17"/>
      <c r="J93" s="13"/>
      <c r="K93" s="25"/>
      <c r="L93" s="13"/>
      <c r="M93" s="12"/>
    </row>
    <row r="94" spans="1:13" s="11" customFormat="1" ht="15">
      <c r="A94" s="13"/>
      <c r="B94" s="13"/>
      <c r="C94" s="13"/>
      <c r="D94" s="33"/>
      <c r="E94" s="12"/>
      <c r="F94" s="13"/>
      <c r="G94" s="14"/>
      <c r="H94" s="17"/>
      <c r="I94" s="17"/>
      <c r="J94" s="13"/>
      <c r="K94" s="25"/>
      <c r="L94" s="13"/>
      <c r="M94" s="12"/>
    </row>
    <row r="95" spans="1:13" s="11" customFormat="1" ht="15">
      <c r="A95" s="13"/>
      <c r="B95" s="13"/>
      <c r="C95" s="13"/>
      <c r="D95" s="33"/>
      <c r="E95" s="12"/>
      <c r="F95" s="13"/>
      <c r="G95" s="14"/>
      <c r="H95" s="17"/>
      <c r="I95" s="17"/>
      <c r="J95" s="13"/>
      <c r="K95" s="25"/>
      <c r="L95" s="13"/>
      <c r="M95" s="12"/>
    </row>
    <row r="96" spans="1:13" s="11" customFormat="1" ht="15">
      <c r="A96" s="13"/>
      <c r="B96" s="13"/>
      <c r="C96" s="13"/>
      <c r="D96" s="33"/>
      <c r="E96" s="12"/>
      <c r="F96" s="13"/>
      <c r="G96" s="14"/>
      <c r="H96" s="17"/>
      <c r="I96" s="17"/>
      <c r="J96" s="13"/>
      <c r="K96" s="25"/>
      <c r="L96" s="13"/>
      <c r="M96" s="12"/>
    </row>
    <row r="97" spans="1:13" s="11" customFormat="1" ht="15">
      <c r="A97" s="13"/>
      <c r="B97" s="13"/>
      <c r="C97" s="13"/>
      <c r="D97" s="33"/>
      <c r="E97" s="12"/>
      <c r="F97" s="13"/>
      <c r="G97" s="14"/>
      <c r="H97" s="17"/>
      <c r="I97" s="17"/>
      <c r="J97" s="13"/>
      <c r="K97" s="25"/>
      <c r="L97" s="13"/>
      <c r="M97" s="12"/>
    </row>
    <row r="98" spans="1:13" s="11" customFormat="1" ht="15">
      <c r="A98" s="13"/>
      <c r="B98" s="13"/>
      <c r="C98" s="13"/>
      <c r="D98" s="33"/>
      <c r="E98" s="12"/>
      <c r="F98" s="13"/>
      <c r="G98" s="14"/>
      <c r="H98" s="17"/>
      <c r="I98" s="17"/>
      <c r="J98" s="13"/>
      <c r="K98" s="25"/>
      <c r="L98" s="13"/>
      <c r="M98" s="12"/>
    </row>
    <row r="99" spans="1:13" s="11" customFormat="1" ht="15">
      <c r="A99" s="13"/>
      <c r="B99" s="13"/>
      <c r="C99" s="13"/>
      <c r="D99" s="33"/>
      <c r="E99" s="12"/>
      <c r="F99" s="13"/>
      <c r="G99" s="14"/>
      <c r="H99" s="17"/>
      <c r="I99" s="17"/>
      <c r="J99" s="13"/>
      <c r="K99" s="25"/>
      <c r="L99" s="13"/>
      <c r="M99" s="12"/>
    </row>
    <row r="100" spans="1:13" s="11" customFormat="1" ht="15">
      <c r="A100" s="13"/>
      <c r="B100" s="13"/>
      <c r="C100" s="13"/>
      <c r="D100" s="33"/>
      <c r="E100" s="12"/>
      <c r="F100" s="13"/>
      <c r="G100" s="14"/>
      <c r="H100" s="17"/>
      <c r="I100" s="17"/>
      <c r="J100" s="13"/>
      <c r="K100" s="25"/>
      <c r="L100" s="13"/>
      <c r="M100" s="12"/>
    </row>
    <row r="101" spans="1:13" s="11" customFormat="1" ht="15">
      <c r="A101" s="13"/>
      <c r="B101" s="13"/>
      <c r="C101" s="13"/>
      <c r="D101" s="33"/>
      <c r="E101" s="12"/>
      <c r="F101" s="13"/>
      <c r="G101" s="14"/>
      <c r="H101" s="17"/>
      <c r="I101" s="17"/>
      <c r="J101" s="13"/>
      <c r="K101" s="25"/>
      <c r="L101" s="13"/>
      <c r="M101" s="12"/>
    </row>
    <row r="102" spans="1:13" s="11" customFormat="1" ht="15">
      <c r="A102" s="13"/>
      <c r="B102" s="13"/>
      <c r="C102" s="13"/>
      <c r="D102" s="33"/>
      <c r="E102" s="12"/>
      <c r="F102" s="13"/>
      <c r="G102" s="14"/>
      <c r="H102" s="17"/>
      <c r="I102" s="17"/>
      <c r="J102" s="13"/>
      <c r="K102" s="25"/>
      <c r="L102" s="13"/>
      <c r="M102" s="12"/>
    </row>
    <row r="103" spans="1:13" s="11" customFormat="1" ht="15">
      <c r="A103" s="13"/>
      <c r="B103" s="13"/>
      <c r="C103" s="13"/>
      <c r="D103" s="33"/>
      <c r="E103" s="12"/>
      <c r="F103" s="13"/>
      <c r="G103" s="14"/>
      <c r="H103" s="17"/>
      <c r="I103" s="17"/>
      <c r="J103" s="13"/>
      <c r="K103" s="25"/>
      <c r="L103" s="13"/>
      <c r="M103" s="12"/>
    </row>
    <row r="104" spans="1:13" s="11" customFormat="1" ht="15">
      <c r="A104" s="13"/>
      <c r="B104" s="13"/>
      <c r="C104" s="13"/>
      <c r="D104" s="33"/>
      <c r="E104" s="12"/>
      <c r="F104" s="13"/>
      <c r="G104" s="14"/>
      <c r="H104" s="17"/>
      <c r="I104" s="17"/>
      <c r="J104" s="13"/>
      <c r="K104" s="25"/>
      <c r="L104" s="13"/>
      <c r="M104" s="12"/>
    </row>
    <row r="105" spans="1:13" s="11" customFormat="1" ht="15">
      <c r="A105" s="13"/>
      <c r="B105" s="13"/>
      <c r="C105" s="13"/>
      <c r="D105" s="33"/>
      <c r="E105" s="12"/>
      <c r="F105" s="13"/>
      <c r="G105" s="14"/>
      <c r="H105" s="17"/>
      <c r="I105" s="17"/>
      <c r="J105" s="13"/>
      <c r="K105" s="25"/>
      <c r="L105" s="13"/>
      <c r="M105" s="12"/>
    </row>
    <row r="106" spans="1:13" s="11" customFormat="1" ht="15">
      <c r="A106" s="13"/>
      <c r="B106" s="13"/>
      <c r="C106" s="13"/>
      <c r="D106" s="33"/>
      <c r="E106" s="12"/>
      <c r="F106" s="13"/>
      <c r="G106" s="14"/>
      <c r="H106" s="17"/>
      <c r="I106" s="17"/>
      <c r="J106" s="13"/>
      <c r="K106" s="25"/>
      <c r="L106" s="13"/>
      <c r="M106" s="12"/>
    </row>
    <row r="107" spans="1:13" s="11" customFormat="1" ht="15">
      <c r="A107" s="13"/>
      <c r="B107" s="13"/>
      <c r="C107" s="13"/>
      <c r="D107" s="33"/>
      <c r="E107" s="12"/>
      <c r="F107" s="13"/>
      <c r="G107" s="14"/>
      <c r="H107" s="17"/>
      <c r="I107" s="17"/>
      <c r="J107" s="13"/>
      <c r="K107" s="25"/>
      <c r="L107" s="13"/>
      <c r="M107" s="12"/>
    </row>
    <row r="108" spans="1:13" s="11" customFormat="1" ht="15">
      <c r="A108" s="13"/>
      <c r="B108" s="13"/>
      <c r="C108" s="13"/>
      <c r="D108" s="33"/>
      <c r="E108" s="12"/>
      <c r="F108" s="13"/>
      <c r="G108" s="14"/>
      <c r="H108" s="17"/>
      <c r="I108" s="17"/>
      <c r="J108" s="13"/>
      <c r="K108" s="25"/>
      <c r="L108" s="13"/>
      <c r="M108" s="12"/>
    </row>
    <row r="109" spans="1:13" s="11" customFormat="1" ht="15">
      <c r="A109" s="13"/>
      <c r="B109" s="13"/>
      <c r="C109" s="13"/>
      <c r="D109" s="33"/>
      <c r="E109" s="12"/>
      <c r="F109" s="13"/>
      <c r="G109" s="14"/>
      <c r="H109" s="17"/>
      <c r="I109" s="17"/>
      <c r="J109" s="13"/>
      <c r="K109" s="25"/>
      <c r="L109" s="13"/>
      <c r="M109" s="12"/>
    </row>
    <row r="110" spans="1:13" s="11" customFormat="1" ht="15">
      <c r="A110" s="13"/>
      <c r="B110" s="13"/>
      <c r="C110" s="13"/>
      <c r="D110" s="33"/>
      <c r="E110" s="12"/>
      <c r="F110" s="13"/>
      <c r="G110" s="14"/>
      <c r="H110" s="17"/>
      <c r="I110" s="17"/>
      <c r="J110" s="13"/>
      <c r="K110" s="25"/>
      <c r="L110" s="13"/>
      <c r="M110" s="12"/>
    </row>
    <row r="111" spans="1:13" s="11" customFormat="1" ht="15">
      <c r="A111" s="13"/>
      <c r="B111" s="13"/>
      <c r="C111" s="13"/>
      <c r="D111" s="33"/>
      <c r="E111" s="12"/>
      <c r="F111" s="13"/>
      <c r="G111" s="14"/>
      <c r="H111" s="17"/>
      <c r="I111" s="17"/>
      <c r="J111" s="13"/>
      <c r="K111" s="25"/>
      <c r="L111" s="13"/>
      <c r="M111" s="12"/>
    </row>
    <row r="112" spans="1:13" s="11" customFormat="1" ht="15">
      <c r="A112" s="13"/>
      <c r="B112" s="13"/>
      <c r="C112" s="13"/>
      <c r="D112" s="33"/>
      <c r="E112" s="12"/>
      <c r="F112" s="13"/>
      <c r="G112" s="14"/>
      <c r="H112" s="17"/>
      <c r="I112" s="17"/>
      <c r="J112" s="13"/>
      <c r="K112" s="25"/>
      <c r="L112" s="13"/>
      <c r="M112" s="12"/>
    </row>
    <row r="113" spans="1:13" s="11" customFormat="1" ht="15">
      <c r="A113" s="13"/>
      <c r="B113" s="13"/>
      <c r="C113" s="13"/>
      <c r="D113" s="33"/>
      <c r="E113" s="12"/>
      <c r="F113" s="13"/>
      <c r="G113" s="14"/>
      <c r="H113" s="17"/>
      <c r="I113" s="17"/>
      <c r="J113" s="13"/>
      <c r="K113" s="25"/>
      <c r="L113" s="13"/>
      <c r="M113" s="12"/>
    </row>
    <row r="114" spans="1:13" s="11" customFormat="1" ht="15">
      <c r="A114" s="13"/>
      <c r="B114" s="13"/>
      <c r="C114" s="13"/>
      <c r="D114" s="33"/>
      <c r="E114" s="12"/>
      <c r="F114" s="13"/>
      <c r="G114" s="14"/>
      <c r="H114" s="17"/>
      <c r="I114" s="17"/>
      <c r="J114" s="13"/>
      <c r="K114" s="25"/>
      <c r="L114" s="13"/>
      <c r="M114" s="12"/>
    </row>
    <row r="115" spans="1:13" s="11" customFormat="1" ht="15">
      <c r="A115" s="13"/>
      <c r="B115" s="13"/>
      <c r="C115" s="13"/>
      <c r="D115" s="33"/>
      <c r="E115" s="12"/>
      <c r="F115" s="13"/>
      <c r="G115" s="14"/>
      <c r="H115" s="17"/>
      <c r="I115" s="17"/>
      <c r="J115" s="13"/>
      <c r="K115" s="25"/>
      <c r="L115" s="13"/>
      <c r="M115" s="12"/>
    </row>
    <row r="116" spans="1:13" s="11" customFormat="1" ht="15">
      <c r="A116" s="13"/>
      <c r="B116" s="13"/>
      <c r="C116" s="13"/>
      <c r="D116" s="33"/>
      <c r="E116" s="12"/>
      <c r="F116" s="13"/>
      <c r="G116" s="14"/>
      <c r="H116" s="17"/>
      <c r="I116" s="17"/>
      <c r="J116" s="13"/>
      <c r="K116" s="25"/>
      <c r="L116" s="13"/>
      <c r="M116" s="12"/>
    </row>
    <row r="117" spans="1:13" s="11" customFormat="1" ht="15">
      <c r="A117" s="13"/>
      <c r="B117" s="13"/>
      <c r="C117" s="13"/>
      <c r="D117" s="33"/>
      <c r="E117" s="12"/>
      <c r="F117" s="13"/>
      <c r="G117" s="14"/>
      <c r="H117" s="17"/>
      <c r="I117" s="17"/>
      <c r="J117" s="13"/>
      <c r="K117" s="25"/>
      <c r="L117" s="13"/>
      <c r="M117" s="12"/>
    </row>
    <row r="118" spans="1:13" s="11" customFormat="1" ht="15">
      <c r="A118" s="13"/>
      <c r="B118" s="13"/>
      <c r="C118" s="13"/>
      <c r="D118" s="33"/>
      <c r="E118" s="12"/>
      <c r="F118" s="13"/>
      <c r="G118" s="14"/>
      <c r="H118" s="17"/>
      <c r="I118" s="17"/>
      <c r="J118" s="13"/>
      <c r="K118" s="25"/>
      <c r="L118" s="13"/>
      <c r="M118" s="12"/>
    </row>
    <row r="119" spans="1:13" s="11" customFormat="1" ht="15">
      <c r="A119" s="13"/>
      <c r="B119" s="13"/>
      <c r="C119" s="13"/>
      <c r="D119" s="33"/>
      <c r="E119" s="12"/>
      <c r="F119" s="13"/>
      <c r="G119" s="14"/>
      <c r="H119" s="17"/>
      <c r="I119" s="17"/>
      <c r="J119" s="13"/>
      <c r="K119" s="25"/>
      <c r="L119" s="13"/>
      <c r="M119" s="12"/>
    </row>
    <row r="120" spans="1:13" s="11" customFormat="1" ht="15">
      <c r="A120" s="13"/>
      <c r="B120" s="13"/>
      <c r="C120" s="13"/>
      <c r="D120" s="33"/>
      <c r="E120" s="12"/>
      <c r="F120" s="13"/>
      <c r="G120" s="14"/>
      <c r="H120" s="17"/>
      <c r="I120" s="17"/>
      <c r="J120" s="13"/>
      <c r="K120" s="25"/>
      <c r="L120" s="13"/>
      <c r="M120" s="12"/>
    </row>
    <row r="121" spans="1:13" s="11" customFormat="1" ht="15">
      <c r="A121" s="13"/>
      <c r="B121" s="13"/>
      <c r="C121" s="13"/>
      <c r="D121" s="33"/>
      <c r="E121" s="12"/>
      <c r="F121" s="13"/>
      <c r="G121" s="14"/>
      <c r="H121" s="17"/>
      <c r="I121" s="17"/>
      <c r="J121" s="13"/>
      <c r="K121" s="25"/>
      <c r="L121" s="13"/>
      <c r="M121" s="12"/>
    </row>
    <row r="122" spans="1:13" s="11" customFormat="1" ht="15">
      <c r="A122" s="13"/>
      <c r="B122" s="13"/>
      <c r="C122" s="13"/>
      <c r="D122" s="33"/>
      <c r="E122" s="12"/>
      <c r="F122" s="13"/>
      <c r="G122" s="14"/>
      <c r="H122" s="17"/>
      <c r="I122" s="17"/>
      <c r="J122" s="13"/>
      <c r="K122" s="25"/>
      <c r="L122" s="13"/>
      <c r="M122" s="12"/>
    </row>
    <row r="123" spans="1:13" s="11" customFormat="1" ht="15">
      <c r="A123" s="13"/>
      <c r="B123" s="13"/>
      <c r="C123" s="13"/>
      <c r="D123" s="33"/>
      <c r="E123" s="12"/>
      <c r="F123" s="13"/>
      <c r="G123" s="14"/>
      <c r="H123" s="17"/>
      <c r="I123" s="17"/>
      <c r="J123" s="13"/>
      <c r="K123" s="25"/>
      <c r="L123" s="13"/>
      <c r="M123" s="12"/>
    </row>
    <row r="124" spans="1:13" s="11" customFormat="1" ht="15">
      <c r="A124" s="13"/>
      <c r="B124" s="13"/>
      <c r="C124" s="13"/>
      <c r="D124" s="33"/>
      <c r="E124" s="12"/>
      <c r="F124" s="13"/>
      <c r="G124" s="14"/>
      <c r="H124" s="17"/>
      <c r="I124" s="17"/>
      <c r="J124" s="13"/>
      <c r="K124" s="25"/>
      <c r="L124" s="13"/>
      <c r="M124" s="12"/>
    </row>
    <row r="125" spans="1:13" s="11" customFormat="1" ht="15">
      <c r="A125" s="13"/>
      <c r="B125" s="13"/>
      <c r="C125" s="13"/>
      <c r="D125" s="33"/>
      <c r="E125" s="12"/>
      <c r="F125" s="13"/>
      <c r="G125" s="14"/>
      <c r="H125" s="17"/>
      <c r="I125" s="17"/>
      <c r="J125" s="13"/>
      <c r="K125" s="25"/>
      <c r="L125" s="13"/>
      <c r="M125" s="12"/>
    </row>
    <row r="126" spans="1:13" s="11" customFormat="1" ht="15">
      <c r="A126" s="13"/>
      <c r="B126" s="13"/>
      <c r="C126" s="13"/>
      <c r="D126" s="33"/>
      <c r="E126" s="12"/>
      <c r="F126" s="13"/>
      <c r="G126" s="14"/>
      <c r="H126" s="17"/>
      <c r="I126" s="17"/>
      <c r="J126" s="13"/>
      <c r="K126" s="25"/>
      <c r="L126" s="13"/>
      <c r="M126" s="12"/>
    </row>
    <row r="127" spans="1:13" s="11" customFormat="1" ht="15">
      <c r="A127" s="13"/>
      <c r="B127" s="13"/>
      <c r="C127" s="13"/>
      <c r="D127" s="33"/>
      <c r="E127" s="12"/>
      <c r="F127" s="13"/>
      <c r="G127" s="14"/>
      <c r="H127" s="17"/>
      <c r="I127" s="17"/>
      <c r="J127" s="13"/>
      <c r="K127" s="25"/>
      <c r="L127" s="13"/>
      <c r="M127" s="12"/>
    </row>
    <row r="128" spans="1:13" s="11" customFormat="1" ht="15">
      <c r="A128" s="13"/>
      <c r="B128" s="13"/>
      <c r="C128" s="13"/>
      <c r="D128" s="33"/>
      <c r="E128" s="12"/>
      <c r="F128" s="13"/>
      <c r="G128" s="14"/>
      <c r="H128" s="17"/>
      <c r="I128" s="17"/>
      <c r="J128" s="13"/>
      <c r="K128" s="25"/>
      <c r="L128" s="13"/>
      <c r="M128" s="12"/>
    </row>
    <row r="129" spans="1:13" s="11" customFormat="1" ht="15">
      <c r="A129" s="13"/>
      <c r="B129" s="13"/>
      <c r="C129" s="13"/>
      <c r="D129" s="33"/>
      <c r="E129" s="12"/>
      <c r="F129" s="13"/>
      <c r="G129" s="14"/>
      <c r="H129" s="17"/>
      <c r="I129" s="17"/>
      <c r="J129" s="13"/>
      <c r="K129" s="25"/>
      <c r="L129" s="13"/>
      <c r="M129" s="12"/>
    </row>
    <row r="130" spans="1:13" s="11" customFormat="1" ht="15">
      <c r="A130" s="13"/>
      <c r="B130" s="13"/>
      <c r="C130" s="13"/>
      <c r="D130" s="33"/>
      <c r="E130" s="12"/>
      <c r="F130" s="13"/>
      <c r="G130" s="14"/>
      <c r="H130" s="17"/>
      <c r="I130" s="17"/>
      <c r="J130" s="13"/>
      <c r="K130" s="25"/>
      <c r="L130" s="13"/>
      <c r="M130" s="12"/>
    </row>
    <row r="131" spans="1:13" s="11" customFormat="1" ht="15">
      <c r="A131" s="13"/>
      <c r="B131" s="13"/>
      <c r="C131" s="13"/>
      <c r="D131" s="33"/>
      <c r="E131" s="12"/>
      <c r="F131" s="13"/>
      <c r="G131" s="14"/>
      <c r="H131" s="17"/>
      <c r="I131" s="17"/>
      <c r="J131" s="13"/>
      <c r="K131" s="25"/>
      <c r="L131" s="13"/>
      <c r="M131" s="12"/>
    </row>
    <row r="132" spans="1:13" s="11" customFormat="1" ht="15">
      <c r="A132" s="13"/>
      <c r="B132" s="13"/>
      <c r="C132" s="13"/>
      <c r="D132" s="33"/>
      <c r="E132" s="12"/>
      <c r="F132" s="13"/>
      <c r="G132" s="14"/>
      <c r="H132" s="17"/>
      <c r="I132" s="17"/>
      <c r="J132" s="13"/>
      <c r="K132" s="25"/>
      <c r="L132" s="13"/>
      <c r="M132" s="12"/>
    </row>
    <row r="133" spans="1:13" s="11" customFormat="1" ht="15">
      <c r="A133" s="13"/>
      <c r="B133" s="13"/>
      <c r="C133" s="13"/>
      <c r="D133" s="33"/>
      <c r="E133" s="12"/>
      <c r="F133" s="13"/>
      <c r="G133" s="14"/>
      <c r="H133" s="17"/>
      <c r="I133" s="17"/>
      <c r="J133" s="13"/>
      <c r="K133" s="25"/>
      <c r="L133" s="13"/>
      <c r="M133" s="12"/>
    </row>
    <row r="134" spans="1:13" s="11" customFormat="1" ht="15">
      <c r="A134" s="13"/>
      <c r="B134" s="13"/>
      <c r="C134" s="13"/>
      <c r="D134" s="33"/>
      <c r="E134" s="12"/>
      <c r="F134" s="13"/>
      <c r="G134" s="14"/>
      <c r="H134" s="17"/>
      <c r="I134" s="17"/>
      <c r="J134" s="13"/>
      <c r="K134" s="25"/>
      <c r="L134" s="13"/>
      <c r="M134" s="12"/>
    </row>
    <row r="135" spans="1:13" s="11" customFormat="1" ht="15">
      <c r="A135" s="13"/>
      <c r="B135" s="13"/>
      <c r="C135" s="13"/>
      <c r="D135" s="33"/>
      <c r="E135" s="12"/>
      <c r="F135" s="13"/>
      <c r="G135" s="14"/>
      <c r="H135" s="17"/>
      <c r="I135" s="17"/>
      <c r="J135" s="13"/>
      <c r="K135" s="25"/>
      <c r="L135" s="13"/>
      <c r="M135" s="12"/>
    </row>
    <row r="136" spans="1:13" s="11" customFormat="1" ht="15">
      <c r="A136" s="13"/>
      <c r="C136" s="13"/>
      <c r="D136" s="33"/>
      <c r="E136" s="12"/>
      <c r="F136" s="13"/>
      <c r="G136" s="14"/>
      <c r="H136" s="17"/>
      <c r="I136" s="17"/>
      <c r="J136" s="13"/>
      <c r="K136" s="25"/>
      <c r="L136" s="13"/>
      <c r="M136" s="12"/>
    </row>
    <row r="137" spans="1:13" s="11" customFormat="1" ht="15">
      <c r="A137" s="13"/>
      <c r="B137" s="13"/>
      <c r="C137" s="13"/>
      <c r="D137" s="33"/>
      <c r="E137" s="12"/>
      <c r="F137" s="13"/>
      <c r="G137" s="14"/>
      <c r="H137" s="17"/>
      <c r="I137" s="17"/>
      <c r="J137" s="13"/>
      <c r="K137" s="25"/>
      <c r="L137" s="13"/>
      <c r="M137" s="12"/>
    </row>
    <row r="138" spans="1:13" s="11" customFormat="1" ht="15">
      <c r="A138" s="13"/>
      <c r="B138" s="13"/>
      <c r="C138" s="13"/>
      <c r="D138" s="33"/>
      <c r="E138" s="12"/>
      <c r="F138" s="13"/>
      <c r="G138" s="14"/>
      <c r="H138" s="17"/>
      <c r="I138" s="17"/>
      <c r="J138" s="13"/>
      <c r="K138" s="25"/>
      <c r="L138" s="13"/>
      <c r="M138" s="12"/>
    </row>
    <row r="139" spans="1:13" s="11" customFormat="1" ht="15">
      <c r="A139" s="13"/>
      <c r="B139" s="13"/>
      <c r="C139" s="13"/>
      <c r="D139" s="33"/>
      <c r="E139" s="12"/>
      <c r="F139" s="13"/>
      <c r="G139" s="14"/>
      <c r="H139" s="17"/>
      <c r="I139" s="17"/>
      <c r="J139" s="13"/>
      <c r="K139" s="25"/>
      <c r="L139" s="13"/>
      <c r="M139" s="12"/>
    </row>
    <row r="140" spans="1:13" s="11" customFormat="1" ht="15">
      <c r="A140" s="13"/>
      <c r="B140" s="13"/>
      <c r="C140" s="13"/>
      <c r="D140" s="33"/>
      <c r="E140" s="12"/>
      <c r="F140" s="13"/>
      <c r="G140" s="14"/>
      <c r="H140" s="17"/>
      <c r="I140" s="17"/>
      <c r="J140" s="13"/>
      <c r="K140" s="25"/>
      <c r="L140" s="13"/>
      <c r="M140" s="12"/>
    </row>
    <row r="141" spans="1:13" s="11" customFormat="1" ht="15">
      <c r="A141" s="13"/>
      <c r="B141" s="13"/>
      <c r="C141" s="13"/>
      <c r="D141" s="33"/>
      <c r="E141" s="12"/>
      <c r="F141" s="13"/>
      <c r="G141" s="14"/>
      <c r="H141" s="17"/>
      <c r="I141" s="17"/>
      <c r="J141" s="13"/>
      <c r="K141" s="25"/>
      <c r="L141" s="13"/>
      <c r="M141" s="12"/>
    </row>
    <row r="142" spans="1:13" s="11" customFormat="1" ht="15">
      <c r="A142" s="13"/>
      <c r="B142" s="13"/>
      <c r="C142" s="13"/>
      <c r="D142" s="33"/>
      <c r="E142" s="12"/>
      <c r="F142" s="13"/>
      <c r="G142" s="14"/>
      <c r="H142" s="17"/>
      <c r="I142" s="17"/>
      <c r="J142" s="13"/>
      <c r="K142" s="25"/>
      <c r="L142" s="13"/>
      <c r="M142" s="12"/>
    </row>
    <row r="143" spans="1:13" s="11" customFormat="1" ht="15">
      <c r="A143" s="13"/>
      <c r="B143" s="13"/>
      <c r="C143" s="13"/>
      <c r="D143" s="33"/>
      <c r="E143" s="12"/>
      <c r="F143" s="13"/>
      <c r="G143" s="14"/>
      <c r="H143" s="17"/>
      <c r="I143" s="17"/>
      <c r="J143" s="13"/>
      <c r="K143" s="25"/>
      <c r="L143" s="13"/>
      <c r="M143" s="12"/>
    </row>
    <row r="144" spans="1:13" s="11" customFormat="1" ht="15">
      <c r="A144" s="13"/>
      <c r="B144" s="13"/>
      <c r="C144" s="13"/>
      <c r="D144" s="33"/>
      <c r="E144" s="12"/>
      <c r="F144" s="13"/>
      <c r="G144" s="14"/>
      <c r="H144" s="17"/>
      <c r="I144" s="17"/>
      <c r="J144" s="13"/>
      <c r="K144" s="25"/>
      <c r="L144" s="13"/>
      <c r="M144" s="12"/>
    </row>
    <row r="145" spans="1:13" s="11" customFormat="1" ht="15">
      <c r="A145" s="13"/>
      <c r="B145" s="13"/>
      <c r="C145" s="13"/>
      <c r="D145" s="33"/>
      <c r="E145" s="12"/>
      <c r="F145" s="13"/>
      <c r="G145" s="14"/>
      <c r="H145" s="17"/>
      <c r="I145" s="17"/>
      <c r="J145" s="13"/>
      <c r="K145" s="25"/>
      <c r="L145" s="13"/>
      <c r="M145" s="12"/>
    </row>
    <row r="146" spans="1:13" s="11" customFormat="1" ht="15">
      <c r="A146" s="13"/>
      <c r="B146" s="13"/>
      <c r="C146" s="13"/>
      <c r="D146" s="33"/>
      <c r="E146" s="12"/>
      <c r="F146" s="13"/>
      <c r="G146" s="14"/>
      <c r="H146" s="17"/>
      <c r="I146" s="17"/>
      <c r="J146" s="13"/>
      <c r="K146" s="25"/>
      <c r="L146" s="13"/>
      <c r="M146" s="12"/>
    </row>
    <row r="147" spans="1:13" s="11" customFormat="1" ht="15">
      <c r="A147" s="13"/>
      <c r="B147" s="13"/>
      <c r="C147" s="13"/>
      <c r="D147" s="33"/>
      <c r="E147" s="12"/>
      <c r="F147" s="13"/>
      <c r="G147" s="14"/>
      <c r="H147" s="17"/>
      <c r="I147" s="17"/>
      <c r="J147" s="13"/>
      <c r="K147" s="25"/>
      <c r="L147" s="13"/>
      <c r="M147" s="12"/>
    </row>
    <row r="148" spans="1:13" s="11" customFormat="1" ht="15">
      <c r="A148" s="13"/>
      <c r="B148" s="13"/>
      <c r="C148" s="13"/>
      <c r="D148" s="33"/>
      <c r="E148" s="12"/>
      <c r="F148" s="13"/>
      <c r="G148" s="14"/>
      <c r="H148" s="17"/>
      <c r="I148" s="17"/>
      <c r="J148" s="13"/>
      <c r="K148" s="25"/>
      <c r="L148" s="13"/>
      <c r="M148" s="12"/>
    </row>
    <row r="149" spans="1:13" s="11" customFormat="1" ht="15">
      <c r="A149" s="13"/>
      <c r="B149" s="13"/>
      <c r="C149" s="13"/>
      <c r="D149" s="33"/>
      <c r="E149" s="12"/>
      <c r="F149" s="13"/>
      <c r="G149" s="14"/>
      <c r="H149" s="17"/>
      <c r="I149" s="17"/>
      <c r="J149" s="13"/>
      <c r="K149" s="25"/>
      <c r="L149" s="13"/>
      <c r="M149" s="12"/>
    </row>
    <row r="150" spans="1:13" s="11" customFormat="1" ht="15">
      <c r="A150" s="13"/>
      <c r="B150" s="13"/>
      <c r="C150" s="13"/>
      <c r="D150" s="33"/>
      <c r="E150" s="12"/>
      <c r="F150" s="13"/>
      <c r="G150" s="14"/>
      <c r="H150" s="17"/>
      <c r="I150" s="17"/>
      <c r="J150" s="13"/>
      <c r="K150" s="25"/>
      <c r="L150" s="13"/>
      <c r="M150" s="12"/>
    </row>
    <row r="151" spans="1:13" s="11" customFormat="1" ht="15">
      <c r="A151" s="13"/>
      <c r="B151" s="13"/>
      <c r="C151" s="13"/>
      <c r="D151" s="33"/>
      <c r="E151" s="12"/>
      <c r="F151" s="13"/>
      <c r="G151" s="14"/>
      <c r="H151" s="17"/>
      <c r="I151" s="17"/>
      <c r="J151" s="13"/>
      <c r="K151" s="25"/>
      <c r="L151" s="13"/>
      <c r="M151" s="12"/>
    </row>
    <row r="152" spans="1:13" s="11" customFormat="1" ht="15">
      <c r="A152" s="13"/>
      <c r="B152" s="13"/>
      <c r="C152" s="13"/>
      <c r="D152" s="33"/>
      <c r="E152" s="12"/>
      <c r="F152" s="13"/>
      <c r="G152" s="14"/>
      <c r="H152" s="17"/>
      <c r="I152" s="17"/>
      <c r="J152" s="13"/>
      <c r="K152" s="25"/>
      <c r="L152" s="13"/>
      <c r="M152" s="12"/>
    </row>
    <row r="153" spans="1:13" s="11" customFormat="1" ht="15">
      <c r="A153" s="13"/>
      <c r="B153" s="13"/>
      <c r="C153" s="13"/>
      <c r="D153" s="33"/>
      <c r="E153" s="12"/>
      <c r="F153" s="13"/>
      <c r="G153" s="14"/>
      <c r="H153" s="17"/>
      <c r="I153" s="17"/>
      <c r="J153" s="13"/>
      <c r="K153" s="25"/>
      <c r="L153" s="13"/>
      <c r="M153" s="12"/>
    </row>
    <row r="154" spans="1:13" s="11" customFormat="1" ht="15">
      <c r="A154" s="13"/>
      <c r="B154" s="13"/>
      <c r="C154" s="13"/>
      <c r="D154" s="33"/>
      <c r="E154" s="12"/>
      <c r="F154" s="13"/>
      <c r="G154" s="14"/>
      <c r="H154" s="17"/>
      <c r="I154" s="17"/>
      <c r="J154" s="13"/>
      <c r="K154" s="25"/>
      <c r="L154" s="13"/>
      <c r="M154" s="12"/>
    </row>
    <row r="155" spans="1:13" s="11" customFormat="1" ht="15">
      <c r="A155" s="13"/>
      <c r="B155" s="13"/>
      <c r="C155" s="13"/>
      <c r="D155" s="33"/>
      <c r="E155" s="12"/>
      <c r="F155" s="13"/>
      <c r="G155" s="14"/>
      <c r="H155" s="17"/>
      <c r="I155" s="17"/>
      <c r="J155" s="13"/>
      <c r="K155" s="25"/>
      <c r="L155" s="13"/>
      <c r="M155" s="12"/>
    </row>
    <row r="156" spans="1:13" s="11" customFormat="1" ht="15">
      <c r="A156" s="13"/>
      <c r="B156" s="13"/>
      <c r="C156" s="13"/>
      <c r="D156" s="33"/>
      <c r="E156" s="12"/>
      <c r="F156" s="13"/>
      <c r="G156" s="14"/>
      <c r="H156" s="17"/>
      <c r="I156" s="17"/>
      <c r="J156" s="13"/>
      <c r="K156" s="25"/>
      <c r="L156" s="13"/>
      <c r="M156" s="12"/>
    </row>
    <row r="157" spans="1:13" s="11" customFormat="1" ht="15">
      <c r="A157" s="13"/>
      <c r="B157" s="13"/>
      <c r="C157" s="13"/>
      <c r="D157" s="33"/>
      <c r="E157" s="12"/>
      <c r="F157" s="13"/>
      <c r="G157" s="14"/>
      <c r="H157" s="17"/>
      <c r="I157" s="17"/>
      <c r="J157" s="13"/>
      <c r="K157" s="25"/>
      <c r="L157" s="13"/>
      <c r="M157" s="12"/>
    </row>
    <row r="158" spans="1:13" s="11" customFormat="1" ht="15">
      <c r="A158" s="13"/>
      <c r="B158" s="13"/>
      <c r="C158" s="13"/>
      <c r="D158" s="33"/>
      <c r="E158" s="12"/>
      <c r="F158" s="13"/>
      <c r="G158" s="14"/>
      <c r="H158" s="17"/>
      <c r="I158" s="17"/>
      <c r="J158" s="13"/>
      <c r="K158" s="25"/>
      <c r="L158" s="13"/>
      <c r="M158" s="12"/>
    </row>
    <row r="159" spans="1:13" s="11" customFormat="1" ht="15">
      <c r="A159" s="13"/>
      <c r="B159" s="13"/>
      <c r="C159" s="13"/>
      <c r="D159" s="33"/>
      <c r="E159" s="12"/>
      <c r="F159" s="13"/>
      <c r="G159" s="14"/>
      <c r="H159" s="17"/>
      <c r="I159" s="17"/>
      <c r="J159" s="13"/>
      <c r="K159" s="25"/>
      <c r="L159" s="13"/>
      <c r="M159" s="12"/>
    </row>
    <row r="160" spans="1:13" s="11" customFormat="1" ht="15">
      <c r="A160" s="13"/>
      <c r="B160" s="13"/>
      <c r="C160" s="13"/>
      <c r="D160" s="33"/>
      <c r="E160" s="12"/>
      <c r="F160" s="13"/>
      <c r="G160" s="14"/>
      <c r="H160" s="17"/>
      <c r="I160" s="17"/>
      <c r="J160" s="13"/>
      <c r="K160" s="25"/>
      <c r="L160" s="13"/>
      <c r="M160" s="12"/>
    </row>
    <row r="161" spans="1:13" s="11" customFormat="1" ht="15">
      <c r="A161" s="13"/>
      <c r="B161" s="13"/>
      <c r="C161" s="13"/>
      <c r="D161" s="33"/>
      <c r="E161" s="12"/>
      <c r="F161" s="13"/>
      <c r="G161" s="14"/>
      <c r="H161" s="17"/>
      <c r="I161" s="17"/>
      <c r="J161" s="13"/>
      <c r="K161" s="25"/>
      <c r="L161" s="13"/>
      <c r="M161" s="12"/>
    </row>
    <row r="162" spans="1:13" s="11" customFormat="1" ht="15">
      <c r="A162" s="13"/>
      <c r="B162" s="13"/>
      <c r="C162" s="13"/>
      <c r="D162" s="33"/>
      <c r="E162" s="12"/>
      <c r="F162" s="13"/>
      <c r="G162" s="14"/>
      <c r="H162" s="17"/>
      <c r="I162" s="17"/>
      <c r="J162" s="13"/>
      <c r="K162" s="25"/>
      <c r="L162" s="13"/>
      <c r="M162" s="12"/>
    </row>
    <row r="163" spans="1:13" s="11" customFormat="1" ht="15">
      <c r="A163" s="13"/>
      <c r="B163" s="13"/>
      <c r="C163" s="13"/>
      <c r="D163" s="33"/>
      <c r="E163" s="12"/>
      <c r="F163" s="13"/>
      <c r="G163" s="14"/>
      <c r="H163" s="17"/>
      <c r="I163" s="17"/>
      <c r="J163" s="13"/>
      <c r="K163" s="25"/>
      <c r="L163" s="13"/>
      <c r="M163" s="12"/>
    </row>
    <row r="164" spans="1:13" s="11" customFormat="1" ht="15">
      <c r="A164" s="13"/>
      <c r="B164" s="13"/>
      <c r="C164" s="13"/>
      <c r="D164" s="33"/>
      <c r="E164" s="12"/>
      <c r="F164" s="13"/>
      <c r="G164" s="14"/>
      <c r="H164" s="17"/>
      <c r="I164" s="17"/>
      <c r="J164" s="13"/>
      <c r="K164" s="25"/>
      <c r="L164" s="13"/>
      <c r="M164" s="12"/>
    </row>
    <row r="165" spans="1:13" s="11" customFormat="1" ht="15">
      <c r="A165" s="13"/>
      <c r="B165" s="13"/>
      <c r="C165" s="13"/>
      <c r="D165" s="33"/>
      <c r="E165" s="12"/>
      <c r="F165" s="13"/>
      <c r="G165" s="14"/>
      <c r="H165" s="17"/>
      <c r="I165" s="17"/>
      <c r="J165" s="13"/>
      <c r="K165" s="25"/>
      <c r="L165" s="13"/>
      <c r="M165" s="12"/>
    </row>
    <row r="166" spans="1:13" s="11" customFormat="1" ht="15">
      <c r="A166" s="13"/>
      <c r="B166" s="13"/>
      <c r="C166" s="13"/>
      <c r="D166" s="33"/>
      <c r="E166" s="12"/>
      <c r="F166" s="13"/>
      <c r="G166" s="14"/>
      <c r="H166" s="17"/>
      <c r="I166" s="17"/>
      <c r="J166" s="13"/>
      <c r="K166" s="25"/>
      <c r="L166" s="13"/>
      <c r="M166" s="12"/>
    </row>
    <row r="167" spans="1:13" s="11" customFormat="1" ht="15">
      <c r="A167" s="13"/>
      <c r="B167" s="13"/>
      <c r="C167" s="13"/>
      <c r="D167" s="33"/>
      <c r="E167" s="12"/>
      <c r="F167" s="13"/>
      <c r="G167" s="14"/>
      <c r="H167" s="17"/>
      <c r="I167" s="17"/>
      <c r="J167" s="13"/>
      <c r="K167" s="25"/>
      <c r="L167" s="13"/>
      <c r="M167" s="12"/>
    </row>
    <row r="168" spans="1:13" s="11" customFormat="1" ht="15">
      <c r="A168" s="13"/>
      <c r="B168" s="13"/>
      <c r="C168" s="13"/>
      <c r="D168" s="33"/>
      <c r="E168" s="12"/>
      <c r="F168" s="13"/>
      <c r="G168" s="14"/>
      <c r="H168" s="17"/>
      <c r="I168" s="17"/>
      <c r="J168" s="13"/>
      <c r="K168" s="25"/>
      <c r="L168" s="13"/>
      <c r="M168" s="12"/>
    </row>
    <row r="169" spans="1:13" s="11" customFormat="1" ht="15">
      <c r="A169" s="13"/>
      <c r="B169" s="13"/>
      <c r="C169" s="13"/>
      <c r="D169" s="33"/>
      <c r="E169" s="12"/>
      <c r="F169" s="13"/>
      <c r="G169" s="14"/>
      <c r="H169" s="17"/>
      <c r="I169" s="17"/>
      <c r="J169" s="13"/>
      <c r="K169" s="25"/>
      <c r="L169" s="13"/>
      <c r="M169" s="12"/>
    </row>
    <row r="170" spans="1:13" s="11" customFormat="1" ht="15">
      <c r="A170" s="13"/>
      <c r="B170" s="13"/>
      <c r="C170" s="13"/>
      <c r="D170" s="33"/>
      <c r="E170" s="12"/>
      <c r="F170" s="13"/>
      <c r="G170" s="14"/>
      <c r="H170" s="17"/>
      <c r="I170" s="17"/>
      <c r="J170" s="13"/>
      <c r="K170" s="25"/>
      <c r="L170" s="13"/>
      <c r="M170" s="12"/>
    </row>
    <row r="171" spans="1:13" s="11" customFormat="1" ht="15">
      <c r="A171" s="13"/>
      <c r="B171" s="13"/>
      <c r="C171" s="13"/>
      <c r="D171" s="33"/>
      <c r="E171" s="12"/>
      <c r="F171" s="13"/>
      <c r="G171" s="14"/>
      <c r="H171" s="17"/>
      <c r="I171" s="17"/>
      <c r="J171" s="13"/>
      <c r="K171" s="25"/>
      <c r="L171" s="13"/>
      <c r="M171" s="12"/>
    </row>
    <row r="172" spans="1:13" s="11" customFormat="1" ht="15">
      <c r="A172" s="13"/>
      <c r="B172" s="13"/>
      <c r="C172" s="13"/>
      <c r="D172" s="33"/>
      <c r="E172" s="12"/>
      <c r="F172" s="13"/>
      <c r="G172" s="14"/>
      <c r="H172" s="17"/>
      <c r="I172" s="17"/>
      <c r="J172" s="13"/>
      <c r="K172" s="25"/>
      <c r="L172" s="13"/>
      <c r="M172" s="12"/>
    </row>
    <row r="173" spans="1:13" s="11" customFormat="1" ht="15">
      <c r="A173" s="13"/>
      <c r="B173" s="13"/>
      <c r="C173" s="13"/>
      <c r="D173" s="33"/>
      <c r="E173" s="12"/>
      <c r="F173" s="13"/>
      <c r="G173" s="14"/>
      <c r="H173" s="17"/>
      <c r="I173" s="17"/>
      <c r="J173" s="13"/>
      <c r="K173" s="25"/>
      <c r="L173" s="13"/>
      <c r="M173" s="12"/>
    </row>
    <row r="174" spans="1:13" s="11" customFormat="1" ht="15">
      <c r="A174" s="13"/>
      <c r="B174" s="13"/>
      <c r="C174" s="13"/>
      <c r="D174" s="33"/>
      <c r="E174" s="12"/>
      <c r="F174" s="13"/>
      <c r="G174" s="14"/>
      <c r="H174" s="17"/>
      <c r="I174" s="17"/>
      <c r="J174" s="13"/>
      <c r="K174" s="25"/>
      <c r="L174" s="13"/>
      <c r="M174" s="12"/>
    </row>
    <row r="175" spans="1:13" s="11" customFormat="1" ht="15">
      <c r="A175" s="13"/>
      <c r="B175" s="13"/>
      <c r="C175" s="13"/>
      <c r="D175" s="33"/>
      <c r="E175" s="12"/>
      <c r="F175" s="13"/>
      <c r="G175" s="14"/>
      <c r="H175" s="17"/>
      <c r="I175" s="17"/>
      <c r="J175" s="13"/>
      <c r="K175" s="25"/>
      <c r="L175" s="13"/>
      <c r="M175" s="12"/>
    </row>
    <row r="176" spans="1:13" s="11" customFormat="1" ht="15">
      <c r="A176" s="13"/>
      <c r="B176" s="13"/>
      <c r="C176" s="13"/>
      <c r="D176" s="33"/>
      <c r="E176" s="12"/>
      <c r="F176" s="13"/>
      <c r="G176" s="14"/>
      <c r="H176" s="17"/>
      <c r="I176" s="17"/>
      <c r="J176" s="13"/>
      <c r="K176" s="25"/>
      <c r="L176" s="13"/>
      <c r="M176" s="12"/>
    </row>
    <row r="177" spans="1:13" s="11" customFormat="1" ht="15">
      <c r="A177" s="13"/>
      <c r="B177" s="13"/>
      <c r="C177" s="13"/>
      <c r="D177" s="33"/>
      <c r="E177" s="12"/>
      <c r="F177" s="13"/>
      <c r="G177" s="14"/>
      <c r="H177" s="17"/>
      <c r="I177" s="17"/>
      <c r="J177" s="13"/>
      <c r="K177" s="25"/>
      <c r="L177" s="13"/>
      <c r="M177" s="12"/>
    </row>
    <row r="178" spans="1:13" s="11" customFormat="1" ht="15">
      <c r="A178" s="13"/>
      <c r="B178" s="13"/>
      <c r="C178" s="13"/>
      <c r="D178" s="33"/>
      <c r="E178" s="12"/>
      <c r="F178" s="13"/>
      <c r="G178" s="14"/>
      <c r="H178" s="17"/>
      <c r="I178" s="17"/>
      <c r="J178" s="13"/>
      <c r="K178" s="25"/>
      <c r="L178" s="13"/>
      <c r="M178" s="12"/>
    </row>
    <row r="179" spans="1:13" s="11" customFormat="1" ht="15">
      <c r="A179" s="13"/>
      <c r="B179" s="13"/>
      <c r="C179" s="13"/>
      <c r="D179" s="33"/>
      <c r="E179" s="12"/>
      <c r="F179" s="13"/>
      <c r="G179" s="14"/>
      <c r="H179" s="17"/>
      <c r="I179" s="17"/>
      <c r="J179" s="13"/>
      <c r="K179" s="25"/>
      <c r="L179" s="13"/>
      <c r="M179" s="12"/>
    </row>
    <row r="180" spans="1:13" s="11" customFormat="1" ht="15">
      <c r="A180" s="13"/>
      <c r="B180" s="13"/>
      <c r="C180" s="13"/>
      <c r="D180" s="33"/>
      <c r="E180" s="12"/>
      <c r="F180" s="13"/>
      <c r="G180" s="14"/>
      <c r="H180" s="17"/>
      <c r="I180" s="17"/>
      <c r="J180" s="13"/>
      <c r="K180" s="25"/>
      <c r="L180" s="13"/>
      <c r="M180" s="12"/>
    </row>
    <row r="181" spans="1:13" s="11" customFormat="1" ht="15">
      <c r="A181" s="13"/>
      <c r="B181" s="13"/>
      <c r="C181" s="13"/>
      <c r="D181" s="33"/>
      <c r="E181" s="12"/>
      <c r="F181" s="13"/>
      <c r="G181" s="14"/>
      <c r="H181" s="17"/>
      <c r="I181" s="17"/>
      <c r="J181" s="13"/>
      <c r="K181" s="25"/>
      <c r="L181" s="13"/>
      <c r="M181" s="12"/>
    </row>
    <row r="182" spans="1:13" s="11" customFormat="1" ht="15">
      <c r="A182" s="13"/>
      <c r="B182" s="13"/>
      <c r="C182" s="13"/>
      <c r="D182" s="33"/>
      <c r="E182" s="12"/>
      <c r="F182" s="13"/>
      <c r="G182" s="14"/>
      <c r="H182" s="17"/>
      <c r="I182" s="17"/>
      <c r="J182" s="13"/>
      <c r="K182" s="25"/>
      <c r="L182" s="13"/>
      <c r="M182" s="12"/>
    </row>
    <row r="183" spans="1:13" s="11" customFormat="1" ht="15">
      <c r="A183" s="13"/>
      <c r="B183" s="13"/>
      <c r="C183" s="13"/>
      <c r="D183" s="33"/>
      <c r="E183" s="12"/>
      <c r="F183" s="13"/>
      <c r="G183" s="14"/>
      <c r="H183" s="17"/>
      <c r="I183" s="17"/>
      <c r="J183" s="13"/>
      <c r="K183" s="25"/>
      <c r="L183" s="13"/>
      <c r="M183" s="12"/>
    </row>
    <row r="184" spans="1:13" s="11" customFormat="1" ht="15">
      <c r="A184" s="13"/>
      <c r="B184" s="13"/>
      <c r="C184" s="13"/>
      <c r="D184" s="33"/>
      <c r="E184" s="12"/>
      <c r="F184" s="13"/>
      <c r="G184" s="14"/>
      <c r="H184" s="17"/>
      <c r="I184" s="17"/>
      <c r="J184" s="13"/>
      <c r="K184" s="25"/>
      <c r="L184" s="13"/>
      <c r="M184" s="12"/>
    </row>
    <row r="185" spans="1:13" s="11" customFormat="1" ht="15">
      <c r="A185" s="13"/>
      <c r="B185" s="13"/>
      <c r="C185" s="13"/>
      <c r="D185" s="33"/>
      <c r="E185" s="12"/>
      <c r="F185" s="13"/>
      <c r="G185" s="14"/>
      <c r="H185" s="17"/>
      <c r="I185" s="17"/>
      <c r="J185" s="13"/>
      <c r="K185" s="25"/>
      <c r="L185" s="13"/>
      <c r="M185" s="12"/>
    </row>
    <row r="186" spans="1:13" s="11" customFormat="1" ht="15">
      <c r="A186" s="13"/>
      <c r="B186" s="13"/>
      <c r="C186" s="13"/>
      <c r="D186" s="33"/>
      <c r="E186" s="12"/>
      <c r="F186" s="13"/>
      <c r="G186" s="14"/>
      <c r="H186" s="17"/>
      <c r="I186" s="17"/>
      <c r="J186" s="13"/>
      <c r="K186" s="25"/>
      <c r="L186" s="13"/>
      <c r="M186" s="12"/>
    </row>
    <row r="187" spans="1:13" s="11" customFormat="1" ht="15">
      <c r="A187" s="13"/>
      <c r="B187" s="13"/>
      <c r="C187" s="13"/>
      <c r="D187" s="33"/>
      <c r="E187" s="12"/>
      <c r="F187" s="13"/>
      <c r="G187" s="14"/>
      <c r="H187" s="17"/>
      <c r="I187" s="17"/>
      <c r="J187" s="13"/>
      <c r="K187" s="25"/>
      <c r="L187" s="13"/>
      <c r="M187" s="12"/>
    </row>
    <row r="188" spans="1:13" s="11" customFormat="1" ht="15">
      <c r="A188" s="13"/>
      <c r="B188" s="13"/>
      <c r="C188" s="13"/>
      <c r="D188" s="33"/>
      <c r="E188" s="12"/>
      <c r="F188" s="13"/>
      <c r="G188" s="14"/>
      <c r="H188" s="17"/>
      <c r="I188" s="17"/>
      <c r="J188" s="13"/>
      <c r="K188" s="25"/>
      <c r="L188" s="13"/>
      <c r="M188" s="12"/>
    </row>
    <row r="189" spans="1:13" s="11" customFormat="1" ht="15">
      <c r="A189" s="13"/>
      <c r="B189" s="13"/>
      <c r="C189" s="13"/>
      <c r="D189" s="33"/>
      <c r="E189" s="12"/>
      <c r="F189" s="13"/>
      <c r="G189" s="14"/>
      <c r="H189" s="17"/>
      <c r="I189" s="17"/>
      <c r="J189" s="13"/>
      <c r="K189" s="25"/>
      <c r="L189" s="13"/>
      <c r="M189" s="12"/>
    </row>
    <row r="190" spans="1:13" s="11" customFormat="1" ht="15">
      <c r="A190" s="13"/>
      <c r="B190" s="13"/>
      <c r="C190" s="13"/>
      <c r="D190" s="33"/>
      <c r="E190" s="12"/>
      <c r="F190" s="13"/>
      <c r="G190" s="14"/>
      <c r="H190" s="17"/>
      <c r="I190" s="17"/>
      <c r="J190" s="13"/>
      <c r="K190" s="25"/>
      <c r="L190" s="13"/>
      <c r="M190" s="12"/>
    </row>
    <row r="191" spans="1:13" s="11" customFormat="1" ht="15">
      <c r="A191" s="13"/>
      <c r="B191" s="13"/>
      <c r="C191" s="13"/>
      <c r="D191" s="33"/>
      <c r="E191" s="12"/>
      <c r="F191" s="13"/>
      <c r="G191" s="14"/>
      <c r="H191" s="17"/>
      <c r="I191" s="17"/>
      <c r="J191" s="13"/>
      <c r="K191" s="25"/>
      <c r="L191" s="13"/>
      <c r="M191" s="12"/>
    </row>
    <row r="192" spans="1:13" s="11" customFormat="1" ht="15">
      <c r="A192" s="13"/>
      <c r="B192" s="13"/>
      <c r="C192" s="13"/>
      <c r="D192" s="33"/>
      <c r="E192" s="12"/>
      <c r="F192" s="13"/>
      <c r="G192" s="14"/>
      <c r="H192" s="17"/>
      <c r="I192" s="17"/>
      <c r="J192" s="13"/>
      <c r="K192" s="25"/>
      <c r="L192" s="13"/>
      <c r="M192" s="12"/>
    </row>
    <row r="193" spans="1:13" s="11" customFormat="1" ht="15">
      <c r="A193" s="13"/>
      <c r="B193" s="13"/>
      <c r="C193" s="13"/>
      <c r="D193" s="33"/>
      <c r="E193" s="12"/>
      <c r="F193" s="13"/>
      <c r="G193" s="14"/>
      <c r="H193" s="17"/>
      <c r="I193" s="17"/>
      <c r="J193" s="13"/>
      <c r="K193" s="25"/>
      <c r="L193" s="13"/>
      <c r="M193" s="12"/>
    </row>
    <row r="194" spans="1:13" s="11" customFormat="1" ht="15">
      <c r="A194" s="13"/>
      <c r="B194" s="13"/>
      <c r="C194" s="13"/>
      <c r="D194" s="33"/>
      <c r="E194" s="12"/>
      <c r="F194" s="13"/>
      <c r="G194" s="14"/>
      <c r="H194" s="17"/>
      <c r="I194" s="17"/>
      <c r="J194" s="13"/>
      <c r="K194" s="25"/>
      <c r="L194" s="13"/>
      <c r="M194" s="12"/>
    </row>
    <row r="195" spans="1:13" s="11" customFormat="1" ht="15">
      <c r="A195" s="13"/>
      <c r="B195" s="13"/>
      <c r="C195" s="13"/>
      <c r="D195" s="33"/>
      <c r="E195" s="12"/>
      <c r="F195" s="13"/>
      <c r="G195" s="14"/>
      <c r="H195" s="17"/>
      <c r="I195" s="17"/>
      <c r="J195" s="13"/>
      <c r="K195" s="25"/>
      <c r="L195" s="13"/>
      <c r="M195" s="12"/>
    </row>
    <row r="196" spans="1:13" s="11" customFormat="1" ht="15">
      <c r="A196" s="13"/>
      <c r="B196" s="13"/>
      <c r="C196" s="13"/>
      <c r="D196" s="33"/>
      <c r="E196" s="12"/>
      <c r="F196" s="13"/>
      <c r="G196" s="14"/>
      <c r="H196" s="17"/>
      <c r="I196" s="17"/>
      <c r="J196" s="13"/>
      <c r="K196" s="25"/>
      <c r="L196" s="13"/>
      <c r="M196" s="12"/>
    </row>
    <row r="197" spans="1:13" s="11" customFormat="1" ht="15">
      <c r="A197" s="13"/>
      <c r="B197" s="13"/>
      <c r="C197" s="13"/>
      <c r="D197" s="33"/>
      <c r="E197" s="12"/>
      <c r="F197" s="13"/>
      <c r="G197" s="14"/>
      <c r="H197" s="17"/>
      <c r="I197" s="17"/>
      <c r="J197" s="13"/>
      <c r="K197" s="25"/>
      <c r="L197" s="13"/>
      <c r="M197" s="12"/>
    </row>
    <row r="198" spans="1:13" s="11" customFormat="1" ht="15">
      <c r="A198" s="13"/>
      <c r="B198" s="13"/>
      <c r="C198" s="13"/>
      <c r="D198" s="33"/>
      <c r="E198" s="12"/>
      <c r="F198" s="13"/>
      <c r="G198" s="14"/>
      <c r="H198" s="17"/>
      <c r="I198" s="17"/>
      <c r="J198" s="13"/>
      <c r="K198" s="25"/>
      <c r="L198" s="13"/>
      <c r="M198" s="12"/>
    </row>
    <row r="199" spans="1:13" s="11" customFormat="1" ht="15">
      <c r="A199" s="13"/>
      <c r="B199" s="13"/>
      <c r="C199" s="13"/>
      <c r="D199" s="33"/>
      <c r="E199" s="12"/>
      <c r="F199" s="13"/>
      <c r="G199" s="14"/>
      <c r="H199" s="17"/>
      <c r="I199" s="17"/>
      <c r="J199" s="13"/>
      <c r="K199" s="25"/>
      <c r="L199" s="13"/>
      <c r="M199" s="12"/>
    </row>
    <row r="200" spans="1:13" s="11" customFormat="1" ht="15">
      <c r="A200" s="13"/>
      <c r="B200" s="13"/>
      <c r="C200" s="13"/>
      <c r="D200" s="33"/>
      <c r="E200" s="12"/>
      <c r="F200" s="13"/>
      <c r="G200" s="14"/>
      <c r="H200" s="17"/>
      <c r="I200" s="17"/>
      <c r="J200" s="13"/>
      <c r="K200" s="25"/>
      <c r="L200" s="13"/>
      <c r="M200" s="12"/>
    </row>
    <row r="201" spans="1:13" s="11" customFormat="1" ht="15">
      <c r="A201" s="13"/>
      <c r="B201" s="13"/>
      <c r="C201" s="13"/>
      <c r="D201" s="33"/>
      <c r="E201" s="12"/>
      <c r="F201" s="13"/>
      <c r="G201" s="14"/>
      <c r="H201" s="17"/>
      <c r="I201" s="17"/>
      <c r="J201" s="13"/>
      <c r="K201" s="25"/>
      <c r="L201" s="13"/>
      <c r="M201" s="12"/>
    </row>
    <row r="202" spans="1:13" s="11" customFormat="1" ht="15">
      <c r="A202" s="13"/>
      <c r="B202" s="13"/>
      <c r="C202" s="13"/>
      <c r="D202" s="33"/>
      <c r="E202" s="12"/>
      <c r="F202" s="13"/>
      <c r="G202" s="14"/>
      <c r="H202" s="17"/>
      <c r="I202" s="17"/>
      <c r="J202" s="13"/>
      <c r="K202" s="25"/>
      <c r="L202" s="13"/>
      <c r="M202" s="12"/>
    </row>
    <row r="203" spans="1:13" s="11" customFormat="1" ht="15">
      <c r="A203" s="13"/>
      <c r="B203" s="13"/>
      <c r="C203" s="13"/>
      <c r="D203" s="33"/>
      <c r="E203" s="12"/>
      <c r="F203" s="13"/>
      <c r="G203" s="14"/>
      <c r="H203" s="17"/>
      <c r="I203" s="17"/>
      <c r="J203" s="13"/>
      <c r="K203" s="25"/>
      <c r="L203" s="13"/>
      <c r="M203" s="12"/>
    </row>
    <row r="204" spans="1:13" s="11" customFormat="1" ht="15">
      <c r="A204" s="13"/>
      <c r="B204" s="13"/>
      <c r="C204" s="13"/>
      <c r="D204" s="33"/>
      <c r="E204" s="12"/>
      <c r="F204" s="13"/>
      <c r="G204" s="14"/>
      <c r="H204" s="17"/>
      <c r="I204" s="17"/>
      <c r="J204" s="13"/>
      <c r="K204" s="25"/>
      <c r="L204" s="13"/>
      <c r="M204" s="12"/>
    </row>
    <row r="205" spans="1:13" s="11" customFormat="1" ht="15">
      <c r="A205" s="13"/>
      <c r="B205" s="13"/>
      <c r="C205" s="13"/>
      <c r="D205" s="33"/>
      <c r="E205" s="12"/>
      <c r="F205" s="13"/>
      <c r="G205" s="14"/>
      <c r="H205" s="17"/>
      <c r="I205" s="17"/>
      <c r="J205" s="13"/>
      <c r="K205" s="25"/>
      <c r="L205" s="13"/>
      <c r="M205" s="12"/>
    </row>
    <row r="206" spans="1:13" s="11" customFormat="1" ht="15">
      <c r="A206" s="13"/>
      <c r="B206" s="13"/>
      <c r="C206" s="13"/>
      <c r="D206" s="33"/>
      <c r="E206" s="12"/>
      <c r="F206" s="13"/>
      <c r="G206" s="14"/>
      <c r="H206" s="17"/>
      <c r="I206" s="17"/>
      <c r="J206" s="13"/>
      <c r="K206" s="25"/>
      <c r="L206" s="13"/>
      <c r="M206" s="12"/>
    </row>
    <row r="207" spans="1:13" s="11" customFormat="1" ht="15">
      <c r="A207" s="13"/>
      <c r="B207" s="13"/>
      <c r="C207" s="13"/>
      <c r="D207" s="33"/>
      <c r="E207" s="12"/>
      <c r="F207" s="13"/>
      <c r="G207" s="14"/>
      <c r="H207" s="17"/>
      <c r="I207" s="17"/>
      <c r="J207" s="13"/>
      <c r="K207" s="25"/>
      <c r="L207" s="13"/>
      <c r="M207" s="12"/>
    </row>
    <row r="208" spans="1:13" s="11" customFormat="1" ht="15">
      <c r="A208" s="13"/>
      <c r="B208" s="13"/>
      <c r="C208" s="13"/>
      <c r="D208" s="33"/>
      <c r="E208" s="12"/>
      <c r="F208" s="13"/>
      <c r="G208" s="14"/>
      <c r="H208" s="17"/>
      <c r="I208" s="17"/>
      <c r="J208" s="13"/>
      <c r="K208" s="25"/>
      <c r="L208" s="13"/>
      <c r="M208" s="12"/>
    </row>
    <row r="209" spans="1:13" s="11" customFormat="1" ht="15">
      <c r="A209" s="13"/>
      <c r="B209" s="13"/>
      <c r="C209" s="13"/>
      <c r="D209" s="33"/>
      <c r="E209" s="12"/>
      <c r="F209" s="13"/>
      <c r="G209" s="14"/>
      <c r="H209" s="17"/>
      <c r="I209" s="17"/>
      <c r="J209" s="13"/>
      <c r="K209" s="25"/>
      <c r="L209" s="13"/>
      <c r="M209" s="12"/>
    </row>
    <row r="210" spans="1:13" s="11" customFormat="1" ht="15">
      <c r="A210" s="13"/>
      <c r="B210" s="13"/>
      <c r="C210" s="13"/>
      <c r="D210" s="33"/>
      <c r="E210" s="12"/>
      <c r="F210" s="13"/>
      <c r="G210" s="14"/>
      <c r="H210" s="17"/>
      <c r="I210" s="17"/>
      <c r="J210" s="13"/>
      <c r="K210" s="25"/>
      <c r="L210" s="13"/>
      <c r="M210" s="12"/>
    </row>
    <row r="211" spans="1:13" s="11" customFormat="1" ht="15">
      <c r="A211" s="13"/>
      <c r="B211" s="13"/>
      <c r="C211" s="13"/>
      <c r="D211" s="33"/>
      <c r="E211" s="12"/>
      <c r="F211" s="13"/>
      <c r="G211" s="14"/>
      <c r="H211" s="17"/>
      <c r="I211" s="17"/>
      <c r="J211" s="13"/>
      <c r="K211" s="25"/>
      <c r="L211" s="13"/>
      <c r="M211" s="12"/>
    </row>
    <row r="212" spans="1:13" s="11" customFormat="1" ht="15">
      <c r="A212" s="13"/>
      <c r="B212" s="13"/>
      <c r="C212" s="13"/>
      <c r="D212" s="33"/>
      <c r="E212" s="12"/>
      <c r="F212" s="13"/>
      <c r="G212" s="14"/>
      <c r="H212" s="17"/>
      <c r="I212" s="17"/>
      <c r="J212" s="13"/>
      <c r="K212" s="25"/>
      <c r="L212" s="13"/>
      <c r="M212" s="12"/>
    </row>
    <row r="213" spans="1:13" s="11" customFormat="1" ht="15">
      <c r="A213" s="13"/>
      <c r="B213" s="13"/>
      <c r="C213" s="13"/>
      <c r="D213" s="33"/>
      <c r="E213" s="12"/>
      <c r="F213" s="13"/>
      <c r="G213" s="14"/>
      <c r="H213" s="17"/>
      <c r="I213" s="17"/>
      <c r="J213" s="13"/>
      <c r="K213" s="25"/>
      <c r="L213" s="13"/>
      <c r="M213" s="12"/>
    </row>
    <row r="214" spans="1:13" s="11" customFormat="1" ht="15">
      <c r="A214" s="13"/>
      <c r="B214" s="13"/>
      <c r="C214" s="13"/>
      <c r="D214" s="33"/>
      <c r="E214" s="12"/>
      <c r="F214" s="13"/>
      <c r="G214" s="14"/>
      <c r="H214" s="17"/>
      <c r="I214" s="17"/>
      <c r="J214" s="13"/>
      <c r="K214" s="25"/>
      <c r="L214" s="13"/>
      <c r="M214" s="12"/>
    </row>
    <row r="215" spans="1:13" s="11" customFormat="1" ht="15">
      <c r="A215" s="13"/>
      <c r="B215" s="13"/>
      <c r="C215" s="13"/>
      <c r="D215" s="33"/>
      <c r="E215" s="12"/>
      <c r="F215" s="13"/>
      <c r="G215" s="14"/>
      <c r="H215" s="17"/>
      <c r="I215" s="17"/>
      <c r="J215" s="13"/>
      <c r="K215" s="25"/>
      <c r="L215" s="13"/>
      <c r="M215" s="12"/>
    </row>
    <row r="216" spans="1:13" s="11" customFormat="1" ht="15">
      <c r="A216" s="13"/>
      <c r="B216" s="13"/>
      <c r="C216" s="13"/>
      <c r="D216" s="33"/>
      <c r="E216" s="12"/>
      <c r="F216" s="13"/>
      <c r="G216" s="14"/>
      <c r="H216" s="17"/>
      <c r="I216" s="17"/>
      <c r="J216" s="13"/>
      <c r="K216" s="25"/>
      <c r="L216" s="13"/>
      <c r="M216" s="12"/>
    </row>
    <row r="217" spans="1:13" s="11" customFormat="1" ht="15">
      <c r="A217" s="13"/>
      <c r="B217" s="13"/>
      <c r="C217" s="13"/>
      <c r="D217" s="33"/>
      <c r="E217" s="12"/>
      <c r="F217" s="13"/>
      <c r="G217" s="14"/>
      <c r="H217" s="17"/>
      <c r="I217" s="17"/>
      <c r="J217" s="13"/>
      <c r="K217" s="25"/>
      <c r="L217" s="13"/>
      <c r="M217" s="12"/>
    </row>
    <row r="218" spans="1:13" s="11" customFormat="1" ht="15">
      <c r="A218" s="13"/>
      <c r="B218" s="13"/>
      <c r="C218" s="13"/>
      <c r="D218" s="33"/>
      <c r="E218" s="12"/>
      <c r="F218" s="13"/>
      <c r="G218" s="14"/>
      <c r="H218" s="17"/>
      <c r="I218" s="17"/>
      <c r="J218" s="13"/>
      <c r="K218" s="25"/>
      <c r="L218" s="13"/>
      <c r="M218" s="12"/>
    </row>
    <row r="219" spans="1:13" s="11" customFormat="1" ht="15">
      <c r="A219" s="13"/>
      <c r="B219" s="13"/>
      <c r="C219" s="13"/>
      <c r="D219" s="33"/>
      <c r="E219" s="12"/>
      <c r="F219" s="13"/>
      <c r="G219" s="14"/>
      <c r="H219" s="17"/>
      <c r="I219" s="17"/>
      <c r="J219" s="13"/>
      <c r="K219" s="25"/>
      <c r="L219" s="13"/>
      <c r="M219" s="12"/>
    </row>
    <row r="220" spans="1:13" s="11" customFormat="1" ht="15">
      <c r="A220" s="13"/>
      <c r="B220" s="13"/>
      <c r="C220" s="13"/>
      <c r="D220" s="33"/>
      <c r="E220" s="12"/>
      <c r="F220" s="13"/>
      <c r="G220" s="14"/>
      <c r="H220" s="17"/>
      <c r="I220" s="17"/>
      <c r="J220" s="13"/>
      <c r="K220" s="25"/>
      <c r="L220" s="13"/>
      <c r="M220" s="12"/>
    </row>
    <row r="221" spans="1:13" s="11" customFormat="1" ht="15">
      <c r="A221" s="13"/>
      <c r="B221" s="13"/>
      <c r="C221" s="13"/>
      <c r="D221" s="33"/>
      <c r="E221" s="12"/>
      <c r="F221" s="13"/>
      <c r="G221" s="14"/>
      <c r="H221" s="17"/>
      <c r="I221" s="17"/>
      <c r="J221" s="13"/>
      <c r="K221" s="25"/>
      <c r="L221" s="13"/>
      <c r="M221" s="12"/>
    </row>
    <row r="222" spans="1:13" s="11" customFormat="1" ht="15">
      <c r="A222" s="13"/>
      <c r="B222" s="13"/>
      <c r="C222" s="13"/>
      <c r="D222" s="33"/>
      <c r="E222" s="12"/>
      <c r="F222" s="13"/>
      <c r="G222" s="14"/>
      <c r="H222" s="17"/>
      <c r="I222" s="17"/>
      <c r="J222" s="13"/>
      <c r="K222" s="25"/>
      <c r="L222" s="13"/>
      <c r="M222" s="12"/>
    </row>
    <row r="223" spans="1:13" s="11" customFormat="1" ht="15">
      <c r="A223" s="13"/>
      <c r="B223" s="13"/>
      <c r="C223" s="13"/>
      <c r="D223" s="33"/>
      <c r="E223" s="12"/>
      <c r="F223" s="13"/>
      <c r="G223" s="14"/>
      <c r="H223" s="17"/>
      <c r="I223" s="17"/>
      <c r="J223" s="13"/>
      <c r="K223" s="25"/>
      <c r="L223" s="13"/>
      <c r="M223" s="12"/>
    </row>
    <row r="224" spans="1:13" s="11" customFormat="1" ht="15">
      <c r="A224" s="13"/>
      <c r="B224" s="13"/>
      <c r="C224" s="13"/>
      <c r="D224" s="33"/>
      <c r="E224" s="12"/>
      <c r="F224" s="13"/>
      <c r="G224" s="14"/>
      <c r="H224" s="17"/>
      <c r="I224" s="17"/>
      <c r="J224" s="13"/>
      <c r="K224" s="25"/>
      <c r="L224" s="13"/>
      <c r="M224" s="12"/>
    </row>
    <row r="225" spans="1:13" s="11" customFormat="1" ht="15">
      <c r="A225" s="13"/>
      <c r="B225" s="13"/>
      <c r="C225" s="13"/>
      <c r="D225" s="33"/>
      <c r="E225" s="12"/>
      <c r="F225" s="13"/>
      <c r="G225" s="14"/>
      <c r="H225" s="17"/>
      <c r="I225" s="17"/>
      <c r="J225" s="13"/>
      <c r="K225" s="25"/>
      <c r="L225" s="13"/>
      <c r="M225" s="12"/>
    </row>
    <row r="226" spans="1:13" s="11" customFormat="1" ht="15">
      <c r="A226" s="13"/>
      <c r="B226" s="13"/>
      <c r="C226" s="13"/>
      <c r="D226" s="33"/>
      <c r="E226" s="12"/>
      <c r="F226" s="13"/>
      <c r="G226" s="14"/>
      <c r="H226" s="17"/>
      <c r="I226" s="17"/>
      <c r="J226" s="13"/>
      <c r="K226" s="25"/>
      <c r="L226" s="13"/>
      <c r="M226" s="12"/>
    </row>
    <row r="227" spans="1:13" s="11" customFormat="1" ht="15">
      <c r="A227" s="13"/>
      <c r="B227" s="13"/>
      <c r="C227" s="13"/>
      <c r="D227" s="33"/>
      <c r="E227" s="12"/>
      <c r="F227" s="13"/>
      <c r="G227" s="14"/>
      <c r="H227" s="17"/>
      <c r="I227" s="17"/>
      <c r="J227" s="13"/>
      <c r="K227" s="25"/>
      <c r="L227" s="13"/>
      <c r="M227" s="12"/>
    </row>
    <row r="228" spans="1:13" s="11" customFormat="1" ht="15">
      <c r="A228" s="13"/>
      <c r="B228" s="13"/>
      <c r="C228" s="13"/>
      <c r="D228" s="33"/>
      <c r="E228" s="12"/>
      <c r="F228" s="13"/>
      <c r="G228" s="14"/>
      <c r="H228" s="17"/>
      <c r="I228" s="17"/>
      <c r="J228" s="13"/>
      <c r="K228" s="25"/>
      <c r="L228" s="13"/>
      <c r="M228" s="12"/>
    </row>
    <row r="229" spans="1:13" s="11" customFormat="1" ht="15">
      <c r="A229" s="13"/>
      <c r="B229" s="13"/>
      <c r="C229" s="13"/>
      <c r="D229" s="33"/>
      <c r="E229" s="12"/>
      <c r="F229" s="13"/>
      <c r="G229" s="14"/>
      <c r="H229" s="17"/>
      <c r="I229" s="17"/>
      <c r="J229" s="13"/>
      <c r="K229" s="25"/>
      <c r="L229" s="13"/>
      <c r="M229" s="12"/>
    </row>
    <row r="230" spans="1:13" s="11" customFormat="1" ht="15">
      <c r="A230" s="13"/>
      <c r="B230" s="13"/>
      <c r="C230" s="13"/>
      <c r="D230" s="33"/>
      <c r="E230" s="12"/>
      <c r="F230" s="13"/>
      <c r="G230" s="14"/>
      <c r="H230" s="17"/>
      <c r="I230" s="17"/>
      <c r="J230" s="13"/>
      <c r="K230" s="25"/>
      <c r="L230" s="13"/>
      <c r="M230" s="12"/>
    </row>
    <row r="231" spans="1:13" s="11" customFormat="1">
      <c r="J231" s="29"/>
      <c r="K231" s="30"/>
      <c r="L231" s="31"/>
      <c r="M231" s="32"/>
    </row>
    <row r="232" spans="1:13" s="11" customFormat="1">
      <c r="J232" s="29"/>
      <c r="K232" s="30"/>
      <c r="L232" s="31"/>
      <c r="M232" s="32"/>
    </row>
    <row r="233" spans="1:13" s="11" customFormat="1">
      <c r="J233" s="29"/>
      <c r="K233" s="30"/>
      <c r="L233" s="31"/>
      <c r="M233" s="32"/>
    </row>
    <row r="234" spans="1:13" s="11" customFormat="1">
      <c r="J234" s="29"/>
      <c r="K234" s="30"/>
      <c r="L234" s="31"/>
      <c r="M234" s="32"/>
    </row>
    <row r="235" spans="1:13" s="11" customFormat="1">
      <c r="J235" s="29"/>
      <c r="K235" s="30"/>
      <c r="L235" s="31"/>
      <c r="M235" s="32"/>
    </row>
    <row r="236" spans="1:13" s="11" customFormat="1">
      <c r="J236" s="29"/>
      <c r="K236" s="30"/>
      <c r="L236" s="31"/>
      <c r="M236" s="32"/>
    </row>
    <row r="237" spans="1:13" s="11" customFormat="1">
      <c r="J237" s="29"/>
      <c r="K237" s="30"/>
      <c r="L237" s="31"/>
      <c r="M237" s="32"/>
    </row>
    <row r="238" spans="1:13" s="11" customFormat="1">
      <c r="J238" s="29"/>
      <c r="K238" s="30"/>
      <c r="L238" s="31"/>
      <c r="M238" s="32"/>
    </row>
    <row r="239" spans="1:13" s="11" customFormat="1">
      <c r="J239" s="29"/>
      <c r="K239" s="30"/>
      <c r="L239" s="31"/>
      <c r="M239" s="32"/>
    </row>
    <row r="240" spans="1:13" s="11" customFormat="1">
      <c r="J240" s="29"/>
      <c r="K240" s="30"/>
      <c r="L240" s="31"/>
      <c r="M240" s="32"/>
    </row>
    <row r="241" spans="10:13" s="11" customFormat="1">
      <c r="J241" s="29"/>
      <c r="K241" s="30"/>
      <c r="L241" s="31"/>
      <c r="M241" s="32"/>
    </row>
    <row r="242" spans="10:13" s="11" customFormat="1">
      <c r="J242" s="29"/>
      <c r="K242" s="30"/>
      <c r="L242" s="31"/>
      <c r="M242" s="32"/>
    </row>
    <row r="243" spans="10:13" s="11" customFormat="1">
      <c r="J243" s="29"/>
      <c r="K243" s="30"/>
      <c r="L243" s="31"/>
      <c r="M243" s="32"/>
    </row>
  </sheetData>
  <mergeCells count="2">
    <mergeCell ref="A1:D1"/>
    <mergeCell ref="K8:M8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X24"/>
  <sheetViews>
    <sheetView zoomScaleNormal="100" workbookViewId="0">
      <selection activeCell="C32" sqref="C32"/>
    </sheetView>
  </sheetViews>
  <sheetFormatPr baseColWidth="10" defaultRowHeight="12.75"/>
  <cols>
    <col min="1" max="1" width="13.7109375" style="3" customWidth="1"/>
    <col min="2" max="2" width="22.42578125" style="3" customWidth="1"/>
    <col min="3" max="3" width="14" style="3" customWidth="1"/>
    <col min="4" max="4" width="41" style="3" customWidth="1"/>
    <col min="5" max="5" width="20.5703125" style="3" customWidth="1"/>
    <col min="6" max="6" width="25" style="3" customWidth="1"/>
    <col min="7" max="7" width="17.42578125" style="3" customWidth="1"/>
    <col min="8" max="8" width="11.42578125" style="3"/>
    <col min="9" max="9" width="15.28515625" style="3" customWidth="1"/>
    <col min="10" max="10" width="17.7109375" style="20" customWidth="1"/>
    <col min="11" max="11" width="16.5703125" style="27" customWidth="1"/>
    <col min="12" max="12" width="25.42578125" style="28" customWidth="1"/>
    <col min="13" max="13" width="17.28515625" style="16" customWidth="1"/>
    <col min="14" max="16384" width="11.42578125" style="3"/>
  </cols>
  <sheetData>
    <row r="1" spans="1:232" ht="15.75">
      <c r="A1" s="56" t="s">
        <v>16</v>
      </c>
      <c r="B1" s="56"/>
      <c r="C1" s="56"/>
      <c r="D1" s="56"/>
      <c r="E1" s="6"/>
      <c r="F1" s="6"/>
      <c r="G1" s="6"/>
      <c r="H1" s="6"/>
      <c r="I1" s="18"/>
      <c r="J1" s="21"/>
      <c r="K1" s="26"/>
      <c r="L1" s="62"/>
      <c r="M1" s="23"/>
    </row>
    <row r="2" spans="1:232" ht="15.75">
      <c r="A2" s="15"/>
      <c r="B2" s="15"/>
      <c r="C2" s="15"/>
      <c r="D2" s="15"/>
      <c r="E2" s="6"/>
      <c r="F2" s="6"/>
      <c r="G2" s="6"/>
      <c r="H2" s="6"/>
      <c r="I2" s="18"/>
      <c r="J2" s="21"/>
      <c r="K2" s="26"/>
      <c r="L2" s="24"/>
      <c r="M2" s="2"/>
    </row>
    <row r="3" spans="1:232" ht="15.75" customHeight="1">
      <c r="F3" s="6"/>
      <c r="G3" s="2"/>
      <c r="H3" s="2"/>
      <c r="I3" s="18"/>
      <c r="J3" s="21"/>
      <c r="K3" s="26"/>
      <c r="L3" s="52"/>
      <c r="M3" s="53"/>
    </row>
    <row r="4" spans="1:232" ht="15.75">
      <c r="A4" s="7" t="s">
        <v>5</v>
      </c>
      <c r="B4" s="7"/>
      <c r="C4" s="61" t="s">
        <v>187</v>
      </c>
      <c r="D4" s="61"/>
      <c r="E4" s="88"/>
      <c r="F4" s="39"/>
      <c r="G4" s="2"/>
      <c r="H4" s="2"/>
      <c r="I4" s="18"/>
      <c r="J4" s="21"/>
      <c r="K4" s="26"/>
      <c r="L4" s="52"/>
      <c r="M4" s="53"/>
    </row>
    <row r="5" spans="1:232" ht="15.75">
      <c r="A5" s="7"/>
      <c r="B5" s="7"/>
      <c r="C5" s="7"/>
      <c r="D5" s="7"/>
      <c r="F5" s="1"/>
      <c r="G5" s="2"/>
      <c r="H5" s="2"/>
      <c r="I5" s="50"/>
      <c r="J5" s="51"/>
      <c r="K5" s="26"/>
      <c r="L5" s="34"/>
      <c r="M5" s="2"/>
    </row>
    <row r="6" spans="1:232" ht="15.75">
      <c r="A6" s="7"/>
      <c r="B6" s="7"/>
      <c r="C6" s="7"/>
      <c r="D6" s="7"/>
      <c r="F6" s="41"/>
      <c r="G6" s="2"/>
      <c r="H6" s="2"/>
      <c r="I6" s="50"/>
      <c r="J6" s="51"/>
      <c r="K6" s="26"/>
      <c r="L6" s="37"/>
      <c r="M6" s="2"/>
    </row>
    <row r="7" spans="1:232" ht="17.25" customHeight="1">
      <c r="F7" s="1"/>
      <c r="G7" s="2"/>
      <c r="H7" s="2"/>
      <c r="I7" s="18"/>
      <c r="J7" s="21"/>
      <c r="K7" s="26"/>
    </row>
    <row r="8" spans="1:232" ht="15" customHeight="1">
      <c r="A8" s="8"/>
      <c r="B8" s="8"/>
      <c r="C8" s="8"/>
      <c r="D8" s="38"/>
      <c r="E8" s="8"/>
      <c r="F8" s="5"/>
      <c r="G8" s="4"/>
      <c r="H8" s="4"/>
      <c r="I8" s="8"/>
      <c r="J8" s="19"/>
      <c r="K8" s="57" t="s">
        <v>4</v>
      </c>
      <c r="L8" s="58"/>
      <c r="M8" s="59"/>
    </row>
    <row r="9" spans="1:232" ht="38.25">
      <c r="A9" s="35" t="s">
        <v>11</v>
      </c>
      <c r="B9" s="9" t="s">
        <v>8</v>
      </c>
      <c r="C9" s="9" t="s">
        <v>0</v>
      </c>
      <c r="D9" s="9" t="s">
        <v>1</v>
      </c>
      <c r="E9" s="9" t="s">
        <v>10</v>
      </c>
      <c r="F9" s="9" t="s">
        <v>2</v>
      </c>
      <c r="G9" s="9" t="s">
        <v>9</v>
      </c>
      <c r="H9" s="9" t="s">
        <v>12</v>
      </c>
      <c r="I9" s="9" t="s">
        <v>13</v>
      </c>
      <c r="J9" s="9" t="s">
        <v>6</v>
      </c>
      <c r="K9" s="10" t="s">
        <v>7</v>
      </c>
      <c r="L9" s="9" t="s">
        <v>2</v>
      </c>
      <c r="M9" s="22" t="s">
        <v>3</v>
      </c>
    </row>
    <row r="10" spans="1:232" s="46" customFormat="1" ht="25.5">
      <c r="A10" s="36">
        <v>25</v>
      </c>
      <c r="B10" s="36" t="s">
        <v>187</v>
      </c>
      <c r="C10" s="36" t="s">
        <v>89</v>
      </c>
      <c r="D10" s="89" t="s">
        <v>188</v>
      </c>
      <c r="E10" s="47">
        <f>40000*365.5</f>
        <v>14620000</v>
      </c>
      <c r="F10" s="36" t="s">
        <v>189</v>
      </c>
      <c r="G10" s="45">
        <v>45238</v>
      </c>
      <c r="H10" s="44"/>
      <c r="I10" s="44"/>
      <c r="J10" s="36" t="s">
        <v>190</v>
      </c>
      <c r="K10" s="45">
        <v>45238</v>
      </c>
      <c r="L10" s="36" t="s">
        <v>189</v>
      </c>
      <c r="M10" s="47" t="s">
        <v>191</v>
      </c>
    </row>
    <row r="11" spans="1:232" s="46" customFormat="1" ht="25.5">
      <c r="A11" s="36">
        <v>25</v>
      </c>
      <c r="B11" s="36" t="s">
        <v>187</v>
      </c>
      <c r="C11" s="36" t="s">
        <v>89</v>
      </c>
      <c r="D11" s="49" t="s">
        <v>192</v>
      </c>
      <c r="E11" s="40">
        <v>9999588.6400000006</v>
      </c>
      <c r="F11" s="36" t="s">
        <v>193</v>
      </c>
      <c r="G11" s="43">
        <v>45240</v>
      </c>
      <c r="H11" s="44"/>
      <c r="I11" s="44"/>
      <c r="J11" s="36" t="s">
        <v>194</v>
      </c>
      <c r="K11" s="43">
        <v>45240</v>
      </c>
      <c r="L11" s="36" t="s">
        <v>193</v>
      </c>
      <c r="M11" s="108">
        <v>9999588.6400000006</v>
      </c>
    </row>
    <row r="12" spans="1:232" s="46" customFormat="1" ht="25.5">
      <c r="A12" s="36">
        <v>25</v>
      </c>
      <c r="B12" s="36" t="s">
        <v>187</v>
      </c>
      <c r="C12" s="36" t="s">
        <v>89</v>
      </c>
      <c r="D12" s="49" t="s">
        <v>195</v>
      </c>
      <c r="E12" s="40">
        <v>19974246</v>
      </c>
      <c r="F12" s="36" t="s">
        <v>196</v>
      </c>
      <c r="G12" s="43">
        <v>45296</v>
      </c>
      <c r="H12" s="44"/>
      <c r="I12" s="44"/>
      <c r="J12" s="36" t="s">
        <v>197</v>
      </c>
      <c r="K12" s="45">
        <v>45296</v>
      </c>
      <c r="L12" s="36" t="s">
        <v>196</v>
      </c>
      <c r="M12" s="47">
        <v>19974246</v>
      </c>
      <c r="HX12" s="11"/>
    </row>
    <row r="13" spans="1:232" s="46" customFormat="1" ht="14.25">
      <c r="A13" s="36"/>
      <c r="B13" s="36"/>
      <c r="C13" s="36"/>
      <c r="D13" s="49"/>
      <c r="E13" s="47"/>
      <c r="F13" s="36"/>
      <c r="G13" s="43"/>
      <c r="H13" s="44"/>
      <c r="I13" s="44"/>
      <c r="J13" s="36"/>
      <c r="K13" s="43"/>
      <c r="L13" s="36"/>
      <c r="M13" s="47"/>
    </row>
    <row r="14" spans="1:232" s="11" customFormat="1" ht="15">
      <c r="A14" s="36"/>
      <c r="B14" s="36"/>
      <c r="C14" s="36"/>
      <c r="D14" s="33"/>
      <c r="E14" s="47"/>
      <c r="F14" s="36"/>
      <c r="G14" s="14"/>
      <c r="H14" s="17"/>
      <c r="I14" s="17"/>
      <c r="J14" s="36"/>
      <c r="K14" s="14"/>
      <c r="L14" s="36"/>
      <c r="M14" s="47"/>
      <c r="HX14" s="54" t="s">
        <v>14</v>
      </c>
    </row>
    <row r="15" spans="1:232" s="11" customFormat="1" ht="15">
      <c r="A15" s="36"/>
      <c r="B15" s="36"/>
      <c r="C15" s="36"/>
      <c r="D15" s="33"/>
      <c r="E15" s="47"/>
      <c r="F15" s="36"/>
      <c r="G15" s="14"/>
      <c r="H15" s="17"/>
      <c r="I15" s="17"/>
      <c r="J15" s="36"/>
      <c r="K15" s="14"/>
      <c r="L15" s="36"/>
      <c r="M15" s="47"/>
    </row>
    <row r="16" spans="1:232" s="11" customFormat="1" ht="15">
      <c r="A16" s="36"/>
      <c r="B16" s="36"/>
      <c r="C16" s="36"/>
      <c r="D16" s="33"/>
      <c r="E16" s="12"/>
      <c r="F16" s="36"/>
      <c r="G16" s="14"/>
      <c r="H16" s="17"/>
      <c r="I16" s="17"/>
      <c r="J16" s="36"/>
      <c r="K16" s="14"/>
      <c r="L16" s="36"/>
      <c r="M16" s="12"/>
      <c r="HX16" s="54" t="s">
        <v>15</v>
      </c>
    </row>
    <row r="17" spans="1:13" s="11" customFormat="1" ht="15">
      <c r="A17" s="36"/>
      <c r="B17" s="36"/>
      <c r="C17" s="13"/>
      <c r="D17" s="33"/>
      <c r="E17" s="12"/>
      <c r="F17" s="13"/>
      <c r="G17" s="14"/>
      <c r="H17" s="17"/>
      <c r="I17" s="17"/>
      <c r="J17" s="36"/>
      <c r="K17" s="14"/>
      <c r="L17" s="36"/>
      <c r="M17" s="12"/>
    </row>
    <row r="18" spans="1:13" s="11" customFormat="1" ht="15">
      <c r="A18" s="36"/>
      <c r="B18" s="36"/>
      <c r="C18" s="13"/>
      <c r="D18" s="33"/>
      <c r="E18" s="12"/>
      <c r="F18" s="13"/>
      <c r="G18" s="14"/>
      <c r="H18" s="17"/>
      <c r="I18" s="17"/>
      <c r="J18" s="36"/>
      <c r="K18" s="25"/>
      <c r="L18" s="13"/>
      <c r="M18" s="12"/>
    </row>
    <row r="19" spans="1:13" s="11" customFormat="1">
      <c r="J19" s="29"/>
      <c r="K19" s="30"/>
      <c r="L19" s="31"/>
      <c r="M19" s="32"/>
    </row>
    <row r="20" spans="1:13" s="11" customFormat="1">
      <c r="J20" s="29"/>
      <c r="K20" s="30"/>
      <c r="L20" s="31"/>
      <c r="M20" s="32"/>
    </row>
    <row r="21" spans="1:13" s="11" customFormat="1">
      <c r="J21" s="29"/>
      <c r="K21" s="30"/>
      <c r="L21" s="31"/>
      <c r="M21" s="32"/>
    </row>
    <row r="22" spans="1:13" s="11" customFormat="1">
      <c r="J22" s="29"/>
      <c r="K22" s="30"/>
      <c r="L22" s="31"/>
      <c r="M22" s="32"/>
    </row>
    <row r="23" spans="1:13" s="11" customFormat="1">
      <c r="J23" s="29"/>
      <c r="K23" s="30"/>
      <c r="L23" s="31"/>
      <c r="M23" s="32"/>
    </row>
    <row r="24" spans="1:13" s="11" customFormat="1">
      <c r="J24" s="29"/>
      <c r="K24" s="30"/>
      <c r="L24" s="31"/>
      <c r="M24" s="32"/>
    </row>
  </sheetData>
  <mergeCells count="3">
    <mergeCell ref="C4:D4"/>
    <mergeCell ref="A1:D1"/>
    <mergeCell ref="K8:M8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Z27"/>
  <sheetViews>
    <sheetView zoomScaleNormal="100" workbookViewId="0">
      <selection activeCell="C32" sqref="C32"/>
    </sheetView>
  </sheetViews>
  <sheetFormatPr baseColWidth="10" defaultRowHeight="12.75"/>
  <cols>
    <col min="1" max="1" width="13.7109375" style="3" customWidth="1"/>
    <col min="2" max="2" width="19.42578125" style="3" customWidth="1"/>
    <col min="3" max="3" width="14" style="3" customWidth="1"/>
    <col min="4" max="4" width="55.5703125" style="3" customWidth="1"/>
    <col min="5" max="5" width="16.140625" style="3" customWidth="1"/>
    <col min="6" max="6" width="33.5703125" style="3" customWidth="1"/>
    <col min="7" max="7" width="17.42578125" style="3" customWidth="1"/>
    <col min="8" max="8" width="11.42578125" style="3"/>
    <col min="9" max="9" width="15.28515625" style="3" customWidth="1"/>
    <col min="10" max="10" width="17.7109375" style="20" customWidth="1"/>
    <col min="11" max="11" width="16.5703125" style="27" customWidth="1"/>
    <col min="12" max="12" width="25.42578125" style="28" customWidth="1"/>
    <col min="13" max="13" width="17.28515625" style="16" customWidth="1"/>
    <col min="14" max="16384" width="11.42578125" style="3"/>
  </cols>
  <sheetData>
    <row r="1" spans="1:234" ht="15.75">
      <c r="A1" s="56" t="s">
        <v>16</v>
      </c>
      <c r="B1" s="56"/>
      <c r="C1" s="56"/>
      <c r="D1" s="56"/>
      <c r="E1" s="6"/>
      <c r="F1" s="6"/>
      <c r="G1" s="6"/>
      <c r="H1" s="6"/>
      <c r="I1" s="18"/>
      <c r="J1" s="21"/>
      <c r="K1" s="26"/>
      <c r="L1" s="62"/>
      <c r="M1" s="23"/>
    </row>
    <row r="2" spans="1:234" ht="15.75">
      <c r="A2" s="15"/>
      <c r="B2" s="15"/>
      <c r="C2" s="15"/>
      <c r="D2" s="15"/>
      <c r="E2" s="6"/>
      <c r="F2" s="6"/>
      <c r="G2" s="6"/>
      <c r="H2" s="6"/>
      <c r="I2" s="18"/>
      <c r="J2" s="21"/>
      <c r="K2" s="26"/>
      <c r="L2" s="24"/>
      <c r="M2" s="2"/>
    </row>
    <row r="3" spans="1:234" ht="15.75" customHeight="1">
      <c r="F3" s="6"/>
      <c r="G3" s="2"/>
      <c r="H3" s="2"/>
      <c r="I3" s="18"/>
      <c r="J3" s="21"/>
      <c r="K3" s="26"/>
      <c r="L3" s="52"/>
      <c r="M3" s="53"/>
    </row>
    <row r="4" spans="1:234" ht="15.75">
      <c r="A4" s="7" t="s">
        <v>5</v>
      </c>
      <c r="B4" s="7"/>
      <c r="C4" s="88" t="s">
        <v>198</v>
      </c>
      <c r="D4" s="88"/>
      <c r="E4" s="88"/>
      <c r="F4" s="60"/>
      <c r="G4" s="60"/>
      <c r="H4" s="2"/>
      <c r="I4" s="18"/>
      <c r="J4" s="21"/>
      <c r="K4" s="26"/>
      <c r="L4" s="52"/>
      <c r="M4" s="53"/>
    </row>
    <row r="5" spans="1:234" ht="15.75">
      <c r="A5" s="7"/>
      <c r="B5" s="7"/>
      <c r="C5" s="7"/>
      <c r="D5" s="7"/>
      <c r="F5" s="1"/>
      <c r="G5" s="2"/>
      <c r="H5" s="2"/>
      <c r="I5" s="50"/>
      <c r="J5" s="51"/>
      <c r="K5" s="26"/>
      <c r="L5" s="34"/>
      <c r="M5" s="2"/>
    </row>
    <row r="6" spans="1:234" ht="15.75">
      <c r="A6" s="7"/>
      <c r="B6" s="7"/>
      <c r="C6" s="7"/>
      <c r="D6" s="7"/>
      <c r="F6" s="41"/>
      <c r="G6" s="2"/>
      <c r="H6" s="2"/>
      <c r="I6" s="50"/>
      <c r="J6" s="51"/>
      <c r="K6" s="26"/>
      <c r="L6" s="37"/>
      <c r="M6" s="2"/>
    </row>
    <row r="7" spans="1:234" ht="17.25" customHeight="1">
      <c r="F7" s="1"/>
      <c r="G7" s="2"/>
      <c r="H7" s="2"/>
      <c r="I7" s="18"/>
      <c r="J7" s="21"/>
      <c r="K7" s="26"/>
    </row>
    <row r="8" spans="1:234" ht="15" customHeight="1">
      <c r="A8" s="8"/>
      <c r="B8" s="8"/>
      <c r="C8" s="8"/>
      <c r="D8" s="38"/>
      <c r="E8" s="8"/>
      <c r="F8" s="5"/>
      <c r="G8" s="4"/>
      <c r="H8" s="4"/>
      <c r="I8" s="8"/>
      <c r="J8" s="19"/>
      <c r="K8" s="57" t="s">
        <v>4</v>
      </c>
      <c r="L8" s="58"/>
      <c r="M8" s="59"/>
    </row>
    <row r="9" spans="1:234" ht="38.25">
      <c r="A9" s="35" t="s">
        <v>11</v>
      </c>
      <c r="B9" s="9" t="s">
        <v>8</v>
      </c>
      <c r="C9" s="9" t="s">
        <v>0</v>
      </c>
      <c r="D9" s="9" t="s">
        <v>1</v>
      </c>
      <c r="E9" s="9" t="s">
        <v>10</v>
      </c>
      <c r="F9" s="9" t="s">
        <v>2</v>
      </c>
      <c r="G9" s="9" t="s">
        <v>9</v>
      </c>
      <c r="H9" s="9" t="s">
        <v>12</v>
      </c>
      <c r="I9" s="9" t="s">
        <v>13</v>
      </c>
      <c r="J9" s="9" t="s">
        <v>6</v>
      </c>
      <c r="K9" s="10" t="s">
        <v>7</v>
      </c>
      <c r="L9" s="9" t="s">
        <v>2</v>
      </c>
      <c r="M9" s="22" t="s">
        <v>3</v>
      </c>
    </row>
    <row r="10" spans="1:234" s="46" customFormat="1" ht="48">
      <c r="A10" s="36">
        <v>28</v>
      </c>
      <c r="B10" s="36" t="s">
        <v>198</v>
      </c>
      <c r="C10" s="36" t="s">
        <v>417</v>
      </c>
      <c r="D10" s="90" t="s">
        <v>199</v>
      </c>
      <c r="E10" s="47">
        <v>3800000</v>
      </c>
      <c r="F10" s="36" t="s">
        <v>200</v>
      </c>
      <c r="G10" s="45">
        <v>45184</v>
      </c>
      <c r="H10" s="44"/>
      <c r="I10" s="44"/>
      <c r="J10" s="36" t="s">
        <v>65</v>
      </c>
      <c r="K10" s="45">
        <v>45184</v>
      </c>
      <c r="L10" s="36" t="s">
        <v>200</v>
      </c>
      <c r="M10" s="47">
        <v>3800000</v>
      </c>
    </row>
    <row r="11" spans="1:234" s="46" customFormat="1" ht="132">
      <c r="A11" s="36">
        <v>28</v>
      </c>
      <c r="B11" s="36" t="s">
        <v>198</v>
      </c>
      <c r="C11" s="36" t="s">
        <v>417</v>
      </c>
      <c r="D11" s="90" t="s">
        <v>422</v>
      </c>
      <c r="E11" s="47">
        <v>23500000</v>
      </c>
      <c r="F11" s="36" t="s">
        <v>200</v>
      </c>
      <c r="G11" s="43">
        <v>45184</v>
      </c>
      <c r="H11" s="44"/>
      <c r="I11" s="44"/>
      <c r="J11" s="36" t="s">
        <v>68</v>
      </c>
      <c r="K11" s="43">
        <v>45184</v>
      </c>
      <c r="L11" s="36" t="s">
        <v>200</v>
      </c>
      <c r="M11" s="47">
        <v>23500000</v>
      </c>
    </row>
    <row r="12" spans="1:234" s="46" customFormat="1" ht="14.25">
      <c r="A12" s="63">
        <v>28</v>
      </c>
      <c r="B12" s="63" t="s">
        <v>198</v>
      </c>
      <c r="C12" s="63" t="s">
        <v>89</v>
      </c>
      <c r="D12" s="49" t="s">
        <v>201</v>
      </c>
      <c r="E12" s="64">
        <f>9495.52*365.5</f>
        <v>3470612.56</v>
      </c>
      <c r="F12" s="63" t="s">
        <v>202</v>
      </c>
      <c r="G12" s="91">
        <v>45187</v>
      </c>
      <c r="H12" s="44"/>
      <c r="I12" s="44"/>
      <c r="J12" s="63" t="s">
        <v>203</v>
      </c>
      <c r="K12" s="92">
        <v>45187</v>
      </c>
      <c r="L12" s="63" t="s">
        <v>202</v>
      </c>
      <c r="M12" s="64" t="s">
        <v>204</v>
      </c>
      <c r="HZ12" s="11"/>
    </row>
    <row r="13" spans="1:234" s="46" customFormat="1" ht="14.25">
      <c r="A13" s="66"/>
      <c r="B13" s="66"/>
      <c r="C13" s="66"/>
      <c r="D13" s="49" t="s">
        <v>205</v>
      </c>
      <c r="E13" s="67"/>
      <c r="F13" s="66"/>
      <c r="G13" s="93"/>
      <c r="H13" s="44"/>
      <c r="I13" s="44"/>
      <c r="J13" s="66"/>
      <c r="K13" s="86"/>
      <c r="L13" s="66"/>
      <c r="M13" s="67"/>
    </row>
    <row r="14" spans="1:234" s="11" customFormat="1" ht="15">
      <c r="A14" s="66"/>
      <c r="B14" s="66"/>
      <c r="C14" s="66"/>
      <c r="D14" s="33" t="s">
        <v>206</v>
      </c>
      <c r="E14" s="67"/>
      <c r="F14" s="66"/>
      <c r="G14" s="93"/>
      <c r="H14" s="17"/>
      <c r="I14" s="17"/>
      <c r="J14" s="66"/>
      <c r="K14" s="86"/>
      <c r="L14" s="66"/>
      <c r="M14" s="67"/>
      <c r="HZ14" s="54" t="s">
        <v>14</v>
      </c>
    </row>
    <row r="15" spans="1:234" s="11" customFormat="1" ht="15">
      <c r="A15" s="69"/>
      <c r="B15" s="69"/>
      <c r="C15" s="69"/>
      <c r="D15" s="33" t="s">
        <v>207</v>
      </c>
      <c r="E15" s="70"/>
      <c r="F15" s="69"/>
      <c r="G15" s="94"/>
      <c r="H15" s="17"/>
      <c r="I15" s="17"/>
      <c r="J15" s="69"/>
      <c r="K15" s="87"/>
      <c r="L15" s="69"/>
      <c r="M15" s="70"/>
    </row>
    <row r="16" spans="1:234" s="11" customFormat="1" ht="72.75" customHeight="1">
      <c r="A16" s="36">
        <v>28</v>
      </c>
      <c r="B16" s="36" t="s">
        <v>198</v>
      </c>
      <c r="C16" s="36" t="s">
        <v>352</v>
      </c>
      <c r="D16" s="95" t="s">
        <v>208</v>
      </c>
      <c r="E16" s="12">
        <v>275000</v>
      </c>
      <c r="F16" s="36" t="s">
        <v>209</v>
      </c>
      <c r="G16" s="14">
        <v>45197</v>
      </c>
      <c r="H16" s="17"/>
      <c r="I16" s="17"/>
      <c r="J16" s="36" t="s">
        <v>210</v>
      </c>
      <c r="K16" s="14">
        <v>45197</v>
      </c>
      <c r="L16" s="36" t="s">
        <v>209</v>
      </c>
      <c r="M16" s="12">
        <v>275000</v>
      </c>
      <c r="HZ16" s="54" t="s">
        <v>15</v>
      </c>
    </row>
    <row r="17" spans="1:13" s="11" customFormat="1" ht="76.5" customHeight="1">
      <c r="A17" s="36">
        <v>28</v>
      </c>
      <c r="B17" s="36" t="s">
        <v>198</v>
      </c>
      <c r="C17" s="13" t="s">
        <v>423</v>
      </c>
      <c r="D17" s="33" t="s">
        <v>211</v>
      </c>
      <c r="E17" s="12">
        <v>1300000</v>
      </c>
      <c r="F17" s="13" t="s">
        <v>212</v>
      </c>
      <c r="G17" s="14">
        <v>45414</v>
      </c>
      <c r="H17" s="17"/>
      <c r="I17" s="17"/>
      <c r="J17" s="13" t="s">
        <v>212</v>
      </c>
      <c r="K17" s="14">
        <v>45414</v>
      </c>
      <c r="L17" s="13" t="s">
        <v>212</v>
      </c>
      <c r="M17" s="12">
        <v>1300000</v>
      </c>
    </row>
    <row r="18" spans="1:13" s="11" customFormat="1" ht="15">
      <c r="A18" s="36"/>
      <c r="B18" s="36"/>
      <c r="C18" s="13"/>
      <c r="D18" s="33"/>
      <c r="E18" s="12"/>
      <c r="F18" s="13"/>
      <c r="G18" s="14"/>
      <c r="H18" s="17"/>
      <c r="I18" s="17"/>
      <c r="J18" s="36"/>
      <c r="K18" s="25"/>
      <c r="L18" s="13"/>
      <c r="M18" s="12"/>
    </row>
    <row r="19" spans="1:13" s="11" customFormat="1" ht="15">
      <c r="A19" s="13"/>
      <c r="B19" s="13"/>
      <c r="C19" s="13"/>
      <c r="D19" s="33"/>
      <c r="E19" s="12"/>
      <c r="F19" s="13"/>
      <c r="G19" s="14"/>
      <c r="H19" s="17"/>
      <c r="I19" s="17"/>
      <c r="J19" s="13"/>
      <c r="K19" s="25"/>
      <c r="L19" s="13"/>
      <c r="M19" s="12"/>
    </row>
    <row r="20" spans="1:13" s="11" customFormat="1" ht="15">
      <c r="A20" s="13"/>
      <c r="B20" s="13"/>
      <c r="C20" s="13"/>
      <c r="D20" s="33"/>
      <c r="E20" s="12"/>
      <c r="F20" s="13"/>
      <c r="G20" s="14"/>
      <c r="H20" s="17"/>
      <c r="I20" s="17"/>
      <c r="J20" s="13"/>
      <c r="K20" s="25"/>
      <c r="L20" s="13"/>
      <c r="M20" s="12"/>
    </row>
    <row r="21" spans="1:13" s="11" customFormat="1" ht="15">
      <c r="A21" s="13"/>
      <c r="B21" s="13"/>
      <c r="C21" s="13"/>
      <c r="D21" s="33"/>
      <c r="E21" s="12"/>
      <c r="F21" s="13"/>
      <c r="G21" s="14"/>
      <c r="H21" s="17"/>
      <c r="I21" s="17"/>
      <c r="J21" s="13"/>
      <c r="K21" s="25"/>
      <c r="L21" s="13"/>
      <c r="M21" s="12"/>
    </row>
    <row r="22" spans="1:13" s="11" customFormat="1" ht="15">
      <c r="A22" s="13"/>
      <c r="B22" s="13"/>
      <c r="C22" s="13"/>
      <c r="D22" s="33"/>
      <c r="E22" s="12"/>
      <c r="F22" s="13"/>
      <c r="G22" s="14"/>
      <c r="H22" s="17"/>
      <c r="I22" s="17"/>
      <c r="J22" s="13"/>
      <c r="K22" s="25"/>
      <c r="L22" s="13"/>
      <c r="M22" s="12"/>
    </row>
    <row r="23" spans="1:13" s="11" customFormat="1" ht="15">
      <c r="A23" s="13"/>
      <c r="B23" s="13"/>
      <c r="C23" s="13"/>
      <c r="D23" s="33"/>
      <c r="E23" s="12"/>
      <c r="F23" s="13"/>
      <c r="G23" s="14"/>
      <c r="H23" s="17"/>
      <c r="I23" s="17"/>
      <c r="J23" s="13"/>
      <c r="K23" s="25"/>
      <c r="L23" s="13"/>
      <c r="M23" s="12"/>
    </row>
    <row r="24" spans="1:13" s="11" customFormat="1">
      <c r="J24" s="29"/>
      <c r="K24" s="30"/>
      <c r="L24" s="31"/>
      <c r="M24" s="32"/>
    </row>
    <row r="25" spans="1:13" s="11" customFormat="1">
      <c r="J25" s="29"/>
      <c r="K25" s="30"/>
      <c r="L25" s="31"/>
      <c r="M25" s="32"/>
    </row>
    <row r="26" spans="1:13" s="11" customFormat="1">
      <c r="J26" s="29"/>
      <c r="K26" s="30"/>
      <c r="L26" s="31"/>
      <c r="M26" s="32"/>
    </row>
    <row r="27" spans="1:13" s="11" customFormat="1">
      <c r="J27" s="29"/>
      <c r="K27" s="30"/>
      <c r="L27" s="31"/>
      <c r="M27" s="32"/>
    </row>
  </sheetData>
  <mergeCells count="13">
    <mergeCell ref="F4:G4"/>
    <mergeCell ref="M12:M15"/>
    <mergeCell ref="A12:A15"/>
    <mergeCell ref="B12:B15"/>
    <mergeCell ref="C12:C15"/>
    <mergeCell ref="E12:E15"/>
    <mergeCell ref="F12:F15"/>
    <mergeCell ref="G12:G15"/>
    <mergeCell ref="J12:J15"/>
    <mergeCell ref="K12:K15"/>
    <mergeCell ref="L12:L15"/>
    <mergeCell ref="A1:D1"/>
    <mergeCell ref="K8:M8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K21"/>
  <sheetViews>
    <sheetView zoomScaleNormal="100" workbookViewId="0">
      <selection activeCell="C32" sqref="C32"/>
    </sheetView>
  </sheetViews>
  <sheetFormatPr baseColWidth="10" defaultRowHeight="12.75"/>
  <cols>
    <col min="1" max="1" width="13.7109375" style="3" customWidth="1"/>
    <col min="2" max="2" width="19.42578125" style="3" customWidth="1"/>
    <col min="3" max="3" width="14" style="3" customWidth="1"/>
    <col min="4" max="4" width="57" style="3" customWidth="1"/>
    <col min="5" max="5" width="21.42578125" style="3" customWidth="1"/>
    <col min="6" max="6" width="21" style="3" customWidth="1"/>
    <col min="7" max="7" width="13.85546875" style="3" customWidth="1"/>
    <col min="8" max="8" width="11.42578125" style="3"/>
    <col min="9" max="9" width="15.28515625" style="3" customWidth="1"/>
    <col min="10" max="10" width="17.7109375" style="20" customWidth="1"/>
    <col min="11" max="11" width="16.5703125" style="27" customWidth="1"/>
    <col min="12" max="12" width="25.42578125" style="28" customWidth="1"/>
    <col min="13" max="13" width="17.28515625" style="16" customWidth="1"/>
    <col min="14" max="16384" width="11.42578125" style="3"/>
  </cols>
  <sheetData>
    <row r="1" spans="1:245" ht="15.75">
      <c r="A1" s="56" t="s">
        <v>16</v>
      </c>
      <c r="B1" s="56"/>
      <c r="C1" s="56"/>
      <c r="D1" s="56"/>
      <c r="E1" s="6"/>
      <c r="F1" s="6"/>
      <c r="G1" s="6"/>
      <c r="H1" s="6"/>
      <c r="I1" s="18"/>
      <c r="J1" s="21"/>
      <c r="K1" s="26"/>
      <c r="L1" s="62"/>
      <c r="M1" s="23"/>
    </row>
    <row r="2" spans="1:245" ht="15.75">
      <c r="A2" s="15"/>
      <c r="B2" s="15"/>
      <c r="C2" s="15"/>
      <c r="D2" s="15"/>
      <c r="E2" s="6"/>
      <c r="F2" s="6"/>
      <c r="G2" s="6"/>
      <c r="H2" s="6"/>
      <c r="I2" s="18"/>
      <c r="J2" s="21"/>
      <c r="K2" s="26"/>
      <c r="L2" s="24"/>
      <c r="M2" s="2"/>
    </row>
    <row r="3" spans="1:245" ht="15.75" customHeight="1">
      <c r="F3" s="6"/>
      <c r="G3" s="2"/>
      <c r="H3" s="2"/>
      <c r="I3" s="18"/>
      <c r="J3" s="21"/>
      <c r="K3" s="26"/>
      <c r="L3" s="52"/>
      <c r="M3" s="53"/>
    </row>
    <row r="4" spans="1:245" ht="15.75">
      <c r="A4" s="7" t="s">
        <v>5</v>
      </c>
      <c r="B4" s="7"/>
      <c r="C4" s="88" t="s">
        <v>424</v>
      </c>
      <c r="D4" s="88"/>
      <c r="E4" s="88"/>
      <c r="F4" s="39"/>
      <c r="G4" s="2"/>
      <c r="H4" s="2"/>
      <c r="I4" s="18"/>
      <c r="J4" s="21"/>
      <c r="K4" s="26"/>
      <c r="L4" s="52"/>
      <c r="M4" s="53"/>
    </row>
    <row r="5" spans="1:245" ht="15.75">
      <c r="A5" s="7"/>
      <c r="B5" s="7"/>
      <c r="C5" s="7"/>
      <c r="D5" s="7"/>
      <c r="F5" s="1"/>
      <c r="G5" s="2"/>
      <c r="H5" s="2"/>
      <c r="I5" s="50"/>
      <c r="J5" s="51"/>
      <c r="K5" s="26"/>
      <c r="L5" s="34"/>
      <c r="M5" s="2"/>
    </row>
    <row r="6" spans="1:245" ht="15.75">
      <c r="A6" s="7"/>
      <c r="B6" s="7"/>
      <c r="C6" s="7"/>
      <c r="D6" s="7"/>
      <c r="F6" s="41"/>
      <c r="G6" s="2"/>
      <c r="H6" s="2"/>
      <c r="I6" s="50"/>
      <c r="J6" s="51"/>
      <c r="K6" s="26"/>
      <c r="L6" s="37"/>
      <c r="M6" s="2"/>
    </row>
    <row r="7" spans="1:245" ht="17.25" customHeight="1">
      <c r="F7" s="1"/>
      <c r="G7" s="2"/>
      <c r="H7" s="2"/>
      <c r="I7" s="18"/>
      <c r="J7" s="21"/>
      <c r="K7" s="26"/>
    </row>
    <row r="8" spans="1:245" ht="15" customHeight="1">
      <c r="A8" s="8"/>
      <c r="B8" s="8"/>
      <c r="C8" s="8"/>
      <c r="D8" s="38"/>
      <c r="E8" s="8"/>
      <c r="F8" s="5"/>
      <c r="G8" s="4"/>
      <c r="H8" s="4"/>
      <c r="I8" s="8"/>
      <c r="J8" s="19"/>
      <c r="K8" s="57" t="s">
        <v>4</v>
      </c>
      <c r="L8" s="58"/>
      <c r="M8" s="59"/>
    </row>
    <row r="9" spans="1:245" ht="38.25">
      <c r="A9" s="35" t="s">
        <v>11</v>
      </c>
      <c r="B9" s="9" t="s">
        <v>8</v>
      </c>
      <c r="C9" s="9" t="s">
        <v>0</v>
      </c>
      <c r="D9" s="9" t="s">
        <v>1</v>
      </c>
      <c r="E9" s="9" t="s">
        <v>10</v>
      </c>
      <c r="F9" s="9" t="s">
        <v>2</v>
      </c>
      <c r="G9" s="9" t="s">
        <v>9</v>
      </c>
      <c r="H9" s="9" t="s">
        <v>12</v>
      </c>
      <c r="I9" s="9" t="s">
        <v>13</v>
      </c>
      <c r="J9" s="9" t="s">
        <v>6</v>
      </c>
      <c r="K9" s="10" t="s">
        <v>7</v>
      </c>
      <c r="L9" s="9" t="s">
        <v>2</v>
      </c>
      <c r="M9" s="22" t="s">
        <v>3</v>
      </c>
    </row>
    <row r="10" spans="1:245" s="11" customFormat="1" ht="78.75" customHeight="1">
      <c r="A10" s="13">
        <v>29</v>
      </c>
      <c r="B10" s="13" t="s">
        <v>213</v>
      </c>
      <c r="C10" s="13" t="s">
        <v>352</v>
      </c>
      <c r="D10" s="95" t="s">
        <v>214</v>
      </c>
      <c r="E10" s="12">
        <v>750000</v>
      </c>
      <c r="F10" s="13" t="s">
        <v>215</v>
      </c>
      <c r="G10" s="14">
        <v>45345</v>
      </c>
      <c r="H10" s="17"/>
      <c r="I10" s="17"/>
      <c r="J10" s="13" t="s">
        <v>216</v>
      </c>
      <c r="K10" s="25" t="s">
        <v>217</v>
      </c>
      <c r="L10" s="13" t="s">
        <v>215</v>
      </c>
      <c r="M10" s="12">
        <v>750000</v>
      </c>
    </row>
    <row r="11" spans="1:245" s="46" customFormat="1" ht="25.5">
      <c r="A11" s="36">
        <v>29</v>
      </c>
      <c r="B11" s="36" t="s">
        <v>213</v>
      </c>
      <c r="C11" s="36" t="s">
        <v>295</v>
      </c>
      <c r="D11" s="49" t="s">
        <v>218</v>
      </c>
      <c r="E11" s="47">
        <f>6352.7*900</f>
        <v>5717430</v>
      </c>
      <c r="F11" s="36" t="s">
        <v>219</v>
      </c>
      <c r="G11" s="43">
        <v>45411</v>
      </c>
      <c r="H11" s="44"/>
      <c r="I11" s="44"/>
      <c r="J11" s="36" t="s">
        <v>220</v>
      </c>
      <c r="K11" s="43">
        <v>45411</v>
      </c>
      <c r="L11" s="13" t="s">
        <v>221</v>
      </c>
      <c r="M11" s="47">
        <f>6352.7*900</f>
        <v>5717430</v>
      </c>
    </row>
    <row r="12" spans="1:245" s="46" customFormat="1" ht="14.25">
      <c r="A12" s="36"/>
      <c r="B12" s="36"/>
      <c r="C12" s="36"/>
      <c r="D12" s="49"/>
      <c r="E12" s="47"/>
      <c r="F12" s="36"/>
      <c r="G12" s="43"/>
      <c r="H12" s="44"/>
      <c r="I12" s="44"/>
      <c r="J12" s="36"/>
      <c r="K12" s="45"/>
      <c r="L12" s="36"/>
      <c r="M12" s="47"/>
      <c r="IK12" s="11"/>
    </row>
    <row r="13" spans="1:245" s="46" customFormat="1" ht="14.25">
      <c r="A13" s="36"/>
      <c r="B13" s="36"/>
      <c r="C13" s="36"/>
      <c r="D13" s="49"/>
      <c r="E13" s="47"/>
      <c r="F13" s="36"/>
      <c r="G13" s="43"/>
      <c r="H13" s="44"/>
      <c r="I13" s="44"/>
      <c r="J13" s="36"/>
      <c r="K13" s="43"/>
      <c r="L13" s="36"/>
      <c r="M13" s="47"/>
    </row>
    <row r="14" spans="1:245" s="11" customFormat="1" ht="15">
      <c r="A14" s="36"/>
      <c r="B14" s="36"/>
      <c r="C14" s="36"/>
      <c r="D14" s="33"/>
      <c r="E14" s="47"/>
      <c r="F14" s="36"/>
      <c r="G14" s="14"/>
      <c r="H14" s="17"/>
      <c r="I14" s="17"/>
      <c r="J14" s="36"/>
      <c r="K14" s="14"/>
      <c r="L14" s="36"/>
      <c r="M14" s="47"/>
      <c r="IK14" s="54" t="s">
        <v>14</v>
      </c>
    </row>
    <row r="15" spans="1:245" s="11" customFormat="1" ht="15">
      <c r="A15" s="36"/>
      <c r="B15" s="36"/>
      <c r="C15" s="36"/>
      <c r="D15" s="33"/>
      <c r="E15" s="47"/>
      <c r="F15" s="36"/>
      <c r="G15" s="14"/>
      <c r="H15" s="17"/>
      <c r="I15" s="17"/>
      <c r="J15" s="36"/>
      <c r="K15" s="14"/>
      <c r="L15" s="36"/>
      <c r="M15" s="47"/>
    </row>
    <row r="16" spans="1:245" s="11" customFormat="1" ht="15">
      <c r="A16" s="36"/>
      <c r="B16" s="36"/>
      <c r="C16" s="36"/>
      <c r="D16" s="33"/>
      <c r="E16" s="12"/>
      <c r="F16" s="36"/>
      <c r="G16" s="14"/>
      <c r="H16" s="17"/>
      <c r="I16" s="17"/>
      <c r="J16" s="36"/>
      <c r="K16" s="14"/>
      <c r="L16" s="36"/>
      <c r="M16" s="12"/>
      <c r="IK16" s="54" t="s">
        <v>15</v>
      </c>
    </row>
    <row r="17" spans="1:13" s="11" customFormat="1" ht="15">
      <c r="A17" s="36"/>
      <c r="B17" s="36"/>
      <c r="C17" s="13"/>
      <c r="D17" s="33"/>
      <c r="E17" s="12"/>
      <c r="F17" s="13"/>
      <c r="G17" s="14"/>
      <c r="H17" s="17"/>
      <c r="I17" s="17"/>
      <c r="J17" s="36"/>
      <c r="K17" s="14"/>
      <c r="L17" s="36"/>
      <c r="M17" s="12"/>
    </row>
    <row r="18" spans="1:13" s="11" customFormat="1">
      <c r="J18" s="29"/>
      <c r="K18" s="30"/>
      <c r="L18" s="31"/>
      <c r="M18" s="32"/>
    </row>
    <row r="19" spans="1:13" s="11" customFormat="1">
      <c r="J19" s="29"/>
      <c r="K19" s="30"/>
      <c r="L19" s="31"/>
      <c r="M19" s="32"/>
    </row>
    <row r="20" spans="1:13" s="11" customFormat="1">
      <c r="J20" s="29"/>
      <c r="K20" s="30"/>
      <c r="L20" s="31"/>
      <c r="M20" s="32"/>
    </row>
    <row r="21" spans="1:13" s="11" customFormat="1">
      <c r="J21" s="29"/>
      <c r="K21" s="30"/>
      <c r="L21" s="31"/>
      <c r="M21" s="32"/>
    </row>
  </sheetData>
  <mergeCells count="2">
    <mergeCell ref="A1:D1"/>
    <mergeCell ref="K8:M8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E243"/>
  <sheetViews>
    <sheetView workbookViewId="0">
      <selection activeCell="C10" sqref="C10"/>
    </sheetView>
  </sheetViews>
  <sheetFormatPr baseColWidth="10" defaultRowHeight="12.75"/>
  <cols>
    <col min="1" max="1" width="13.7109375" style="3" customWidth="1"/>
    <col min="2" max="2" width="19.42578125" style="3" customWidth="1"/>
    <col min="3" max="3" width="14" style="3" customWidth="1"/>
    <col min="4" max="4" width="39.42578125" style="3" customWidth="1"/>
    <col min="5" max="5" width="19.42578125" style="3" customWidth="1"/>
    <col min="6" max="6" width="23.28515625" style="3" customWidth="1"/>
    <col min="7" max="7" width="17.42578125" style="3" customWidth="1"/>
    <col min="8" max="8" width="11.42578125" style="3"/>
    <col min="9" max="9" width="15.28515625" style="3" customWidth="1"/>
    <col min="10" max="10" width="17.7109375" style="20" customWidth="1"/>
    <col min="11" max="11" width="16.5703125" style="27" customWidth="1"/>
    <col min="12" max="12" width="25.42578125" style="28" customWidth="1"/>
    <col min="13" max="13" width="17.28515625" style="16" customWidth="1"/>
    <col min="14" max="16384" width="11.42578125" style="3"/>
  </cols>
  <sheetData>
    <row r="1" spans="1:239" ht="15.75">
      <c r="A1" s="56" t="s">
        <v>16</v>
      </c>
      <c r="B1" s="56"/>
      <c r="C1" s="56"/>
      <c r="D1" s="56"/>
      <c r="E1" s="6"/>
      <c r="F1" s="6"/>
      <c r="G1" s="6"/>
      <c r="H1" s="6"/>
      <c r="I1" s="18"/>
      <c r="J1" s="21"/>
      <c r="K1" s="26"/>
      <c r="L1" s="62"/>
      <c r="M1" s="23"/>
    </row>
    <row r="2" spans="1:239" ht="15.75">
      <c r="A2" s="15"/>
      <c r="B2" s="15"/>
      <c r="C2" s="15"/>
      <c r="D2" s="15"/>
      <c r="E2" s="6"/>
      <c r="F2" s="6"/>
      <c r="G2" s="6"/>
      <c r="H2" s="6"/>
      <c r="I2" s="18"/>
      <c r="J2" s="21"/>
      <c r="K2" s="26"/>
      <c r="L2" s="24"/>
      <c r="M2" s="2"/>
    </row>
    <row r="3" spans="1:239" ht="15.75" customHeight="1">
      <c r="F3" s="6"/>
      <c r="G3" s="2"/>
      <c r="H3" s="2"/>
      <c r="I3" s="18"/>
      <c r="J3" s="21"/>
      <c r="K3" s="26"/>
      <c r="L3" s="52"/>
      <c r="M3" s="53"/>
    </row>
    <row r="4" spans="1:239" ht="15.75">
      <c r="A4" s="7" t="s">
        <v>5</v>
      </c>
      <c r="B4" s="7"/>
      <c r="C4" s="88" t="s">
        <v>425</v>
      </c>
      <c r="D4" s="88"/>
      <c r="E4" s="88"/>
      <c r="F4" s="39"/>
      <c r="G4" s="2"/>
      <c r="H4" s="2"/>
      <c r="I4" s="18"/>
      <c r="J4" s="21"/>
      <c r="K4" s="26"/>
      <c r="L4" s="52"/>
      <c r="M4" s="53"/>
    </row>
    <row r="5" spans="1:239" ht="15.75">
      <c r="A5" s="7"/>
      <c r="B5" s="7"/>
      <c r="C5" s="7"/>
      <c r="D5" s="7"/>
      <c r="F5" s="1"/>
      <c r="G5" s="2"/>
      <c r="H5" s="2"/>
      <c r="I5" s="50"/>
      <c r="J5" s="51"/>
      <c r="K5" s="26"/>
      <c r="L5" s="34"/>
      <c r="M5" s="2"/>
    </row>
    <row r="6" spans="1:239" ht="15.75">
      <c r="A6" s="7"/>
      <c r="B6" s="7"/>
      <c r="C6" s="7"/>
      <c r="D6" s="7"/>
      <c r="F6" s="41"/>
      <c r="G6" s="2"/>
      <c r="H6" s="2"/>
      <c r="I6" s="50"/>
      <c r="J6" s="51"/>
      <c r="K6" s="26"/>
      <c r="L6" s="37"/>
      <c r="M6" s="2"/>
    </row>
    <row r="7" spans="1:239" ht="17.25" customHeight="1">
      <c r="F7" s="1"/>
      <c r="G7" s="2"/>
      <c r="H7" s="2"/>
      <c r="I7" s="18"/>
      <c r="J7" s="21"/>
      <c r="K7" s="26"/>
    </row>
    <row r="8" spans="1:239" ht="15" customHeight="1">
      <c r="A8" s="8"/>
      <c r="B8" s="8"/>
      <c r="C8" s="8"/>
      <c r="D8" s="38"/>
      <c r="E8" s="8"/>
      <c r="F8" s="5"/>
      <c r="G8" s="4"/>
      <c r="H8" s="4"/>
      <c r="I8" s="8"/>
      <c r="J8" s="19"/>
      <c r="K8" s="57" t="s">
        <v>4</v>
      </c>
      <c r="L8" s="58"/>
      <c r="M8" s="59"/>
    </row>
    <row r="9" spans="1:239" ht="38.25">
      <c r="A9" s="35" t="s">
        <v>11</v>
      </c>
      <c r="B9" s="9" t="s">
        <v>8</v>
      </c>
      <c r="C9" s="9" t="s">
        <v>0</v>
      </c>
      <c r="D9" s="9" t="s">
        <v>1</v>
      </c>
      <c r="E9" s="9" t="s">
        <v>10</v>
      </c>
      <c r="F9" s="9" t="s">
        <v>2</v>
      </c>
      <c r="G9" s="9" t="s">
        <v>9</v>
      </c>
      <c r="H9" s="9" t="s">
        <v>12</v>
      </c>
      <c r="I9" s="9" t="s">
        <v>13</v>
      </c>
      <c r="J9" s="9" t="s">
        <v>6</v>
      </c>
      <c r="K9" s="10" t="s">
        <v>7</v>
      </c>
      <c r="L9" s="9" t="s">
        <v>2</v>
      </c>
      <c r="M9" s="22" t="s">
        <v>3</v>
      </c>
    </row>
    <row r="10" spans="1:239" s="46" customFormat="1" ht="28.5">
      <c r="A10" s="36">
        <v>32</v>
      </c>
      <c r="B10" s="36" t="s">
        <v>222</v>
      </c>
      <c r="C10" s="36" t="s">
        <v>417</v>
      </c>
      <c r="D10" s="48" t="s">
        <v>223</v>
      </c>
      <c r="E10" s="47">
        <f>11164.6*920.5</f>
        <v>10277014.300000001</v>
      </c>
      <c r="F10" s="36" t="s">
        <v>224</v>
      </c>
      <c r="G10" s="45">
        <v>45453</v>
      </c>
      <c r="H10" s="44"/>
      <c r="I10" s="44"/>
      <c r="J10" s="36" t="s">
        <v>323</v>
      </c>
      <c r="K10" s="45">
        <v>45453</v>
      </c>
      <c r="L10" s="36" t="s">
        <v>224</v>
      </c>
      <c r="M10" s="109" t="s">
        <v>426</v>
      </c>
    </row>
    <row r="11" spans="1:239" s="46" customFormat="1" ht="28.5">
      <c r="A11" s="63">
        <v>32</v>
      </c>
      <c r="B11" s="63" t="s">
        <v>222</v>
      </c>
      <c r="C11" s="63" t="s">
        <v>417</v>
      </c>
      <c r="D11" s="49" t="s">
        <v>225</v>
      </c>
      <c r="E11" s="64">
        <f>940.5*4984.74</f>
        <v>4688147.97</v>
      </c>
      <c r="F11" s="63" t="s">
        <v>27</v>
      </c>
      <c r="G11" s="91">
        <v>45488</v>
      </c>
      <c r="H11" s="44"/>
      <c r="I11" s="44"/>
      <c r="J11" s="63" t="s">
        <v>226</v>
      </c>
      <c r="K11" s="91">
        <v>45488</v>
      </c>
      <c r="L11" s="63" t="s">
        <v>27</v>
      </c>
      <c r="M11" s="64" t="s">
        <v>227</v>
      </c>
    </row>
    <row r="12" spans="1:239" s="46" customFormat="1" ht="28.5">
      <c r="A12" s="69"/>
      <c r="B12" s="69"/>
      <c r="C12" s="69"/>
      <c r="D12" s="49" t="s">
        <v>228</v>
      </c>
      <c r="E12" s="70"/>
      <c r="F12" s="69"/>
      <c r="G12" s="94"/>
      <c r="H12" s="44"/>
      <c r="I12" s="44"/>
      <c r="J12" s="69"/>
      <c r="K12" s="94"/>
      <c r="L12" s="69"/>
      <c r="M12" s="70"/>
      <c r="IE12" s="11"/>
    </row>
    <row r="13" spans="1:239" s="46" customFormat="1" ht="14.25">
      <c r="A13" s="36"/>
      <c r="B13" s="36"/>
      <c r="C13" s="36"/>
      <c r="D13" s="49"/>
      <c r="E13" s="47"/>
      <c r="F13" s="36"/>
      <c r="G13" s="43"/>
      <c r="H13" s="44"/>
      <c r="I13" s="44"/>
      <c r="J13" s="36"/>
      <c r="K13" s="43"/>
      <c r="L13" s="36"/>
      <c r="M13" s="47"/>
    </row>
    <row r="14" spans="1:239" s="11" customFormat="1" ht="15">
      <c r="A14" s="36"/>
      <c r="B14" s="36"/>
      <c r="C14" s="36"/>
      <c r="D14" s="33"/>
      <c r="E14" s="47"/>
      <c r="F14" s="36"/>
      <c r="G14" s="14"/>
      <c r="H14" s="17"/>
      <c r="I14" s="17"/>
      <c r="J14" s="36"/>
      <c r="K14" s="14"/>
      <c r="L14" s="36"/>
      <c r="M14" s="47"/>
      <c r="IE14" s="54" t="s">
        <v>14</v>
      </c>
    </row>
    <row r="15" spans="1:239" s="11" customFormat="1" ht="15">
      <c r="A15" s="36"/>
      <c r="B15" s="36"/>
      <c r="C15" s="36"/>
      <c r="D15" s="33"/>
      <c r="E15" s="47"/>
      <c r="F15" s="36"/>
      <c r="G15" s="14"/>
      <c r="H15" s="17"/>
      <c r="I15" s="17"/>
      <c r="J15" s="36"/>
      <c r="K15" s="14"/>
      <c r="L15" s="36"/>
      <c r="M15" s="47"/>
    </row>
    <row r="16" spans="1:239" s="11" customFormat="1" ht="15">
      <c r="A16" s="36"/>
      <c r="B16" s="36"/>
      <c r="C16" s="36"/>
      <c r="D16" s="33"/>
      <c r="E16" s="12"/>
      <c r="F16" s="36"/>
      <c r="G16" s="14"/>
      <c r="H16" s="17"/>
      <c r="I16" s="17"/>
      <c r="J16" s="36"/>
      <c r="K16" s="14"/>
      <c r="L16" s="36"/>
      <c r="M16" s="12"/>
      <c r="IE16" s="54" t="s">
        <v>15</v>
      </c>
    </row>
    <row r="17" spans="1:13" s="11" customFormat="1" ht="15">
      <c r="A17" s="36"/>
      <c r="B17" s="36"/>
      <c r="C17" s="13"/>
      <c r="D17" s="33"/>
      <c r="E17" s="12"/>
      <c r="F17" s="13"/>
      <c r="G17" s="14"/>
      <c r="H17" s="17"/>
      <c r="I17" s="17"/>
      <c r="J17" s="36"/>
      <c r="K17" s="14"/>
      <c r="L17" s="36"/>
      <c r="M17" s="12"/>
    </row>
    <row r="18" spans="1:13" s="11" customFormat="1" ht="15">
      <c r="A18" s="36"/>
      <c r="B18" s="36"/>
      <c r="C18" s="13"/>
      <c r="D18" s="33"/>
      <c r="E18" s="12"/>
      <c r="F18" s="13"/>
      <c r="G18" s="14"/>
      <c r="H18" s="17"/>
      <c r="I18" s="17"/>
      <c r="J18" s="36"/>
      <c r="K18" s="25"/>
      <c r="L18" s="13"/>
      <c r="M18" s="12"/>
    </row>
    <row r="19" spans="1:13" s="11" customFormat="1" ht="15">
      <c r="A19" s="13"/>
      <c r="B19" s="13"/>
      <c r="C19" s="13"/>
      <c r="D19" s="33"/>
      <c r="E19" s="12"/>
      <c r="F19" s="13"/>
      <c r="G19" s="14"/>
      <c r="H19" s="17"/>
      <c r="I19" s="17"/>
      <c r="J19" s="13"/>
      <c r="K19" s="25"/>
      <c r="L19" s="13"/>
      <c r="M19" s="12"/>
    </row>
    <row r="20" spans="1:13" s="11" customFormat="1" ht="15">
      <c r="A20" s="13"/>
      <c r="B20" s="13"/>
      <c r="C20" s="13"/>
      <c r="D20" s="33"/>
      <c r="E20" s="12"/>
      <c r="F20" s="13"/>
      <c r="G20" s="14"/>
      <c r="H20" s="17"/>
      <c r="I20" s="17"/>
      <c r="J20" s="13"/>
      <c r="K20" s="25"/>
      <c r="L20" s="13"/>
      <c r="M20" s="12"/>
    </row>
    <row r="21" spans="1:13" s="11" customFormat="1" ht="15">
      <c r="A21" s="13"/>
      <c r="B21" s="13"/>
      <c r="C21" s="13"/>
      <c r="D21" s="33"/>
      <c r="E21" s="12"/>
      <c r="F21" s="13"/>
      <c r="G21" s="14"/>
      <c r="H21" s="17"/>
      <c r="I21" s="17"/>
      <c r="J21" s="13"/>
      <c r="K21" s="25"/>
      <c r="L21" s="13"/>
      <c r="M21" s="12"/>
    </row>
    <row r="22" spans="1:13" s="11" customFormat="1" ht="15">
      <c r="A22" s="13"/>
      <c r="B22" s="13"/>
      <c r="C22" s="13"/>
      <c r="D22" s="33"/>
      <c r="E22" s="12"/>
      <c r="F22" s="13"/>
      <c r="G22" s="14"/>
      <c r="H22" s="17"/>
      <c r="I22" s="17"/>
      <c r="J22" s="13"/>
      <c r="K22" s="25"/>
      <c r="L22" s="13"/>
      <c r="M22" s="12"/>
    </row>
    <row r="23" spans="1:13" s="11" customFormat="1" ht="15">
      <c r="A23" s="13"/>
      <c r="B23" s="13"/>
      <c r="C23" s="13"/>
      <c r="D23" s="33"/>
      <c r="E23" s="12"/>
      <c r="F23" s="13"/>
      <c r="G23" s="14"/>
      <c r="H23" s="17"/>
      <c r="I23" s="17"/>
      <c r="J23" s="13"/>
      <c r="K23" s="25"/>
      <c r="L23" s="13"/>
      <c r="M23" s="12"/>
    </row>
    <row r="24" spans="1:13" s="11" customFormat="1" ht="15">
      <c r="A24" s="13"/>
      <c r="B24" s="13"/>
      <c r="C24" s="13"/>
      <c r="D24" s="33"/>
      <c r="E24" s="12"/>
      <c r="F24" s="13"/>
      <c r="G24" s="14"/>
      <c r="H24" s="17"/>
      <c r="I24" s="17"/>
      <c r="J24" s="13"/>
      <c r="K24" s="25"/>
      <c r="L24" s="13"/>
      <c r="M24" s="12"/>
    </row>
    <row r="25" spans="1:13" s="11" customFormat="1" ht="15">
      <c r="A25" s="13"/>
      <c r="B25" s="13"/>
      <c r="C25" s="13"/>
      <c r="D25" s="33"/>
      <c r="E25" s="12"/>
      <c r="F25" s="13"/>
      <c r="G25" s="14"/>
      <c r="H25" s="17"/>
      <c r="I25" s="17"/>
      <c r="J25" s="13"/>
      <c r="K25" s="25"/>
      <c r="L25" s="13"/>
      <c r="M25" s="12"/>
    </row>
    <row r="26" spans="1:13" s="11" customFormat="1" ht="15">
      <c r="A26" s="13"/>
      <c r="B26" s="13"/>
      <c r="C26" s="13"/>
      <c r="D26" s="33"/>
      <c r="E26" s="12"/>
      <c r="F26" s="13"/>
      <c r="G26" s="14"/>
      <c r="H26" s="17"/>
      <c r="I26" s="17"/>
      <c r="J26" s="13"/>
      <c r="K26" s="25"/>
      <c r="L26" s="13"/>
      <c r="M26" s="12"/>
    </row>
    <row r="27" spans="1:13" s="11" customFormat="1" ht="15">
      <c r="A27" s="13"/>
      <c r="B27" s="13"/>
      <c r="C27" s="13"/>
      <c r="D27" s="33"/>
      <c r="E27" s="12"/>
      <c r="F27" s="13"/>
      <c r="G27" s="14"/>
      <c r="H27" s="17"/>
      <c r="I27" s="17"/>
      <c r="J27" s="13"/>
      <c r="K27" s="25"/>
      <c r="L27" s="13"/>
      <c r="M27" s="12"/>
    </row>
    <row r="28" spans="1:13" s="11" customFormat="1" ht="15">
      <c r="A28" s="13"/>
      <c r="B28" s="13"/>
      <c r="C28" s="13"/>
      <c r="D28" s="33"/>
      <c r="E28" s="12"/>
      <c r="F28" s="13"/>
      <c r="G28" s="14"/>
      <c r="H28" s="17"/>
      <c r="I28" s="17"/>
      <c r="J28" s="13"/>
      <c r="K28" s="25"/>
      <c r="L28" s="13"/>
      <c r="M28" s="12"/>
    </row>
    <row r="29" spans="1:13" s="11" customFormat="1" ht="15">
      <c r="A29" s="13"/>
      <c r="B29" s="13"/>
      <c r="C29" s="13"/>
      <c r="D29" s="33"/>
      <c r="E29" s="12"/>
      <c r="F29" s="13"/>
      <c r="G29" s="14"/>
      <c r="H29" s="17"/>
      <c r="I29" s="17"/>
      <c r="J29" s="13"/>
      <c r="K29" s="25"/>
      <c r="L29" s="13"/>
      <c r="M29" s="12"/>
    </row>
    <row r="30" spans="1:13" s="11" customFormat="1" ht="15">
      <c r="A30" s="13"/>
      <c r="B30" s="13"/>
      <c r="C30" s="13"/>
      <c r="D30" s="33"/>
      <c r="E30" s="12"/>
      <c r="F30" s="13"/>
      <c r="G30" s="14"/>
      <c r="H30" s="17"/>
      <c r="I30" s="17"/>
      <c r="J30" s="13"/>
      <c r="K30" s="25"/>
      <c r="L30" s="13"/>
      <c r="M30" s="12"/>
    </row>
    <row r="31" spans="1:13" s="11" customFormat="1" ht="15">
      <c r="A31" s="13"/>
      <c r="B31" s="13"/>
      <c r="C31" s="13"/>
      <c r="D31" s="33"/>
      <c r="E31" s="12"/>
      <c r="F31" s="13"/>
      <c r="G31" s="14"/>
      <c r="H31" s="17"/>
      <c r="I31" s="17"/>
      <c r="J31" s="13"/>
      <c r="K31" s="25"/>
      <c r="L31" s="13"/>
      <c r="M31" s="12"/>
    </row>
    <row r="32" spans="1:13" s="11" customFormat="1" ht="15">
      <c r="A32" s="13"/>
      <c r="B32" s="13"/>
      <c r="C32" s="13"/>
      <c r="D32" s="33"/>
      <c r="E32" s="12"/>
      <c r="F32" s="13"/>
      <c r="G32" s="14"/>
      <c r="H32" s="17"/>
      <c r="I32" s="17"/>
      <c r="J32" s="13"/>
      <c r="K32" s="25"/>
      <c r="L32" s="13"/>
      <c r="M32" s="12"/>
    </row>
    <row r="33" spans="1:13" s="11" customFormat="1" ht="15">
      <c r="A33" s="13"/>
      <c r="B33" s="13"/>
      <c r="C33" s="13"/>
      <c r="D33" s="33"/>
      <c r="E33" s="12"/>
      <c r="F33" s="13"/>
      <c r="G33" s="14"/>
      <c r="H33" s="17"/>
      <c r="I33" s="17"/>
      <c r="J33" s="13"/>
      <c r="K33" s="25"/>
      <c r="L33" s="13"/>
      <c r="M33" s="12"/>
    </row>
    <row r="34" spans="1:13" s="11" customFormat="1" ht="15">
      <c r="A34" s="13"/>
      <c r="B34" s="13"/>
      <c r="C34" s="13"/>
      <c r="D34" s="33"/>
      <c r="E34" s="12"/>
      <c r="F34" s="13"/>
      <c r="G34" s="14"/>
      <c r="H34" s="17"/>
      <c r="I34" s="17"/>
      <c r="J34" s="13"/>
      <c r="K34" s="25"/>
      <c r="L34" s="13"/>
      <c r="M34" s="12"/>
    </row>
    <row r="35" spans="1:13" s="11" customFormat="1" ht="15">
      <c r="A35" s="13"/>
      <c r="B35" s="13"/>
      <c r="C35" s="13"/>
      <c r="D35" s="33"/>
      <c r="E35" s="12"/>
      <c r="F35" s="13"/>
      <c r="G35" s="14"/>
      <c r="H35" s="17"/>
      <c r="I35" s="17"/>
      <c r="J35" s="13"/>
      <c r="K35" s="25"/>
      <c r="L35" s="13"/>
      <c r="M35" s="12"/>
    </row>
    <row r="36" spans="1:13" s="11" customFormat="1" ht="15">
      <c r="A36" s="13"/>
      <c r="B36" s="13"/>
      <c r="C36" s="13"/>
      <c r="D36" s="33"/>
      <c r="E36" s="12"/>
      <c r="F36" s="13"/>
      <c r="G36" s="14"/>
      <c r="H36" s="17"/>
      <c r="I36" s="17"/>
      <c r="J36" s="13"/>
      <c r="K36" s="25"/>
      <c r="L36" s="13"/>
      <c r="M36" s="12"/>
    </row>
    <row r="37" spans="1:13" s="11" customFormat="1" ht="15">
      <c r="A37" s="13"/>
      <c r="B37" s="13"/>
      <c r="C37" s="13"/>
      <c r="D37" s="33"/>
      <c r="E37" s="12"/>
      <c r="F37" s="13"/>
      <c r="G37" s="14"/>
      <c r="H37" s="17"/>
      <c r="I37" s="17"/>
      <c r="J37" s="13"/>
      <c r="K37" s="25"/>
      <c r="L37" s="13"/>
      <c r="M37" s="12"/>
    </row>
    <row r="38" spans="1:13" s="11" customFormat="1" ht="15">
      <c r="A38" s="13"/>
      <c r="B38" s="13"/>
      <c r="C38" s="13"/>
      <c r="D38" s="33"/>
      <c r="E38" s="12"/>
      <c r="F38" s="13"/>
      <c r="G38" s="14"/>
      <c r="H38" s="17"/>
      <c r="I38" s="17"/>
      <c r="J38" s="13"/>
      <c r="K38" s="25"/>
      <c r="L38" s="13"/>
      <c r="M38" s="12"/>
    </row>
    <row r="39" spans="1:13" s="11" customFormat="1" ht="15">
      <c r="A39" s="13"/>
      <c r="B39" s="13"/>
      <c r="C39" s="13"/>
      <c r="D39" s="33"/>
      <c r="E39" s="12"/>
      <c r="F39" s="13"/>
      <c r="G39" s="14"/>
      <c r="H39" s="17"/>
      <c r="I39" s="17"/>
      <c r="J39" s="13"/>
      <c r="K39" s="25"/>
      <c r="L39" s="13"/>
      <c r="M39" s="12"/>
    </row>
    <row r="40" spans="1:13" s="11" customFormat="1" ht="15">
      <c r="A40" s="13"/>
      <c r="B40" s="13"/>
      <c r="C40" s="13"/>
      <c r="D40" s="33"/>
      <c r="E40" s="12"/>
      <c r="F40" s="13"/>
      <c r="G40" s="14"/>
      <c r="H40" s="17"/>
      <c r="I40" s="17"/>
      <c r="J40" s="13"/>
      <c r="K40" s="25"/>
      <c r="L40" s="13"/>
      <c r="M40" s="12"/>
    </row>
    <row r="41" spans="1:13" s="11" customFormat="1" ht="15">
      <c r="A41" s="13"/>
      <c r="B41" s="13"/>
      <c r="C41" s="13"/>
      <c r="D41" s="33"/>
      <c r="E41" s="12"/>
      <c r="F41" s="13"/>
      <c r="G41" s="14"/>
      <c r="H41" s="17"/>
      <c r="I41" s="17"/>
      <c r="J41" s="13"/>
      <c r="K41" s="25"/>
      <c r="L41" s="13"/>
      <c r="M41" s="12"/>
    </row>
    <row r="42" spans="1:13" s="11" customFormat="1" ht="15">
      <c r="A42" s="13"/>
      <c r="B42" s="13"/>
      <c r="C42" s="13"/>
      <c r="D42" s="33"/>
      <c r="E42" s="12"/>
      <c r="F42" s="13"/>
      <c r="G42" s="14"/>
      <c r="H42" s="17"/>
      <c r="I42" s="17"/>
      <c r="J42" s="13"/>
      <c r="K42" s="25"/>
      <c r="L42" s="13"/>
      <c r="M42" s="12"/>
    </row>
    <row r="43" spans="1:13" s="11" customFormat="1" ht="15">
      <c r="A43" s="13"/>
      <c r="B43" s="13"/>
      <c r="C43" s="13"/>
      <c r="D43" s="33"/>
      <c r="E43" s="12"/>
      <c r="F43" s="13"/>
      <c r="G43" s="14"/>
      <c r="H43" s="17"/>
      <c r="I43" s="17"/>
      <c r="J43" s="13"/>
      <c r="K43" s="25"/>
      <c r="L43" s="13"/>
      <c r="M43" s="12"/>
    </row>
    <row r="44" spans="1:13" s="11" customFormat="1" ht="15">
      <c r="A44" s="13"/>
      <c r="B44" s="13"/>
      <c r="C44" s="13"/>
      <c r="D44" s="33"/>
      <c r="E44" s="12"/>
      <c r="F44" s="13"/>
      <c r="G44" s="14"/>
      <c r="H44" s="17"/>
      <c r="I44" s="17"/>
      <c r="J44" s="13"/>
      <c r="K44" s="25"/>
      <c r="L44" s="13"/>
      <c r="M44" s="12"/>
    </row>
    <row r="45" spans="1:13" s="11" customFormat="1" ht="15">
      <c r="A45" s="13"/>
      <c r="B45" s="13"/>
      <c r="C45" s="13"/>
      <c r="D45" s="33"/>
      <c r="E45" s="12"/>
      <c r="F45" s="13"/>
      <c r="G45" s="14"/>
      <c r="H45" s="17"/>
      <c r="I45" s="17"/>
      <c r="J45" s="13"/>
      <c r="K45" s="25"/>
      <c r="L45" s="13"/>
      <c r="M45" s="12"/>
    </row>
    <row r="46" spans="1:13" s="11" customFormat="1" ht="15">
      <c r="A46" s="13"/>
      <c r="B46" s="13"/>
      <c r="C46" s="13"/>
      <c r="D46" s="33"/>
      <c r="E46" s="12"/>
      <c r="F46" s="13"/>
      <c r="G46" s="14"/>
      <c r="H46" s="17"/>
      <c r="I46" s="17"/>
      <c r="J46" s="13"/>
      <c r="K46" s="25"/>
      <c r="L46" s="13"/>
      <c r="M46" s="12"/>
    </row>
    <row r="47" spans="1:13" s="11" customFormat="1" ht="15">
      <c r="A47" s="13"/>
      <c r="B47" s="13"/>
      <c r="C47" s="13"/>
      <c r="D47" s="33"/>
      <c r="E47" s="12"/>
      <c r="F47" s="13"/>
      <c r="G47" s="14"/>
      <c r="H47" s="17"/>
      <c r="I47" s="17"/>
      <c r="J47" s="13"/>
      <c r="K47" s="25"/>
      <c r="L47" s="13"/>
      <c r="M47" s="12"/>
    </row>
    <row r="48" spans="1:13" s="11" customFormat="1" ht="15">
      <c r="A48" s="13"/>
      <c r="B48" s="13"/>
      <c r="C48" s="13"/>
      <c r="D48" s="33"/>
      <c r="E48" s="12"/>
      <c r="F48" s="13"/>
      <c r="G48" s="14"/>
      <c r="H48" s="17"/>
      <c r="I48" s="17"/>
      <c r="J48" s="13"/>
      <c r="K48" s="25"/>
      <c r="L48" s="13"/>
      <c r="M48" s="12"/>
    </row>
    <row r="49" spans="1:13" s="11" customFormat="1" ht="15">
      <c r="A49" s="13"/>
      <c r="B49" s="13"/>
      <c r="C49" s="13"/>
      <c r="D49" s="33"/>
      <c r="E49" s="12"/>
      <c r="F49" s="13"/>
      <c r="G49" s="14"/>
      <c r="H49" s="17"/>
      <c r="I49" s="17"/>
      <c r="J49" s="13"/>
      <c r="K49" s="25"/>
      <c r="L49" s="13"/>
      <c r="M49" s="12"/>
    </row>
    <row r="50" spans="1:13" s="11" customFormat="1" ht="15">
      <c r="A50" s="13"/>
      <c r="B50" s="13"/>
      <c r="C50" s="13"/>
      <c r="D50" s="33"/>
      <c r="E50" s="12"/>
      <c r="F50" s="13"/>
      <c r="G50" s="14"/>
      <c r="H50" s="17"/>
      <c r="I50" s="17"/>
      <c r="J50" s="13"/>
      <c r="K50" s="25"/>
      <c r="L50" s="13"/>
      <c r="M50" s="12"/>
    </row>
    <row r="51" spans="1:13" s="11" customFormat="1" ht="15">
      <c r="A51" s="13"/>
      <c r="B51" s="13"/>
      <c r="C51" s="13"/>
      <c r="D51" s="33"/>
      <c r="E51" s="12"/>
      <c r="F51" s="13"/>
      <c r="G51" s="14"/>
      <c r="H51" s="17"/>
      <c r="I51" s="17"/>
      <c r="J51" s="13"/>
      <c r="K51" s="25"/>
      <c r="L51" s="13"/>
      <c r="M51" s="12"/>
    </row>
    <row r="52" spans="1:13" s="11" customFormat="1" ht="15">
      <c r="A52" s="13"/>
      <c r="B52" s="13"/>
      <c r="C52" s="13"/>
      <c r="D52" s="33"/>
      <c r="E52" s="12"/>
      <c r="F52" s="13"/>
      <c r="G52" s="14"/>
      <c r="H52" s="17"/>
      <c r="I52" s="17"/>
      <c r="J52" s="13"/>
      <c r="K52" s="25"/>
      <c r="L52" s="13"/>
      <c r="M52" s="12"/>
    </row>
    <row r="53" spans="1:13" s="11" customFormat="1" ht="15">
      <c r="A53" s="13"/>
      <c r="B53" s="13"/>
      <c r="C53" s="13"/>
      <c r="D53" s="33"/>
      <c r="E53" s="12"/>
      <c r="F53" s="13"/>
      <c r="G53" s="14"/>
      <c r="H53" s="17"/>
      <c r="I53" s="17"/>
      <c r="J53" s="13"/>
      <c r="K53" s="25"/>
      <c r="L53" s="13"/>
      <c r="M53" s="12"/>
    </row>
    <row r="54" spans="1:13" s="11" customFormat="1" ht="15">
      <c r="A54" s="13"/>
      <c r="B54" s="13"/>
      <c r="C54" s="13"/>
      <c r="D54" s="33"/>
      <c r="E54" s="12"/>
      <c r="F54" s="13"/>
      <c r="G54" s="14"/>
      <c r="H54" s="17"/>
      <c r="I54" s="17"/>
      <c r="J54" s="13"/>
      <c r="K54" s="25"/>
      <c r="L54" s="13"/>
      <c r="M54" s="12"/>
    </row>
    <row r="55" spans="1:13" s="11" customFormat="1" ht="15">
      <c r="A55" s="13"/>
      <c r="B55" s="13"/>
      <c r="C55" s="13"/>
      <c r="D55" s="33"/>
      <c r="E55" s="12"/>
      <c r="F55" s="13"/>
      <c r="G55" s="14"/>
      <c r="H55" s="17"/>
      <c r="I55" s="17"/>
      <c r="J55" s="13"/>
      <c r="K55" s="25"/>
      <c r="L55" s="13"/>
      <c r="M55" s="12"/>
    </row>
    <row r="56" spans="1:13" s="11" customFormat="1" ht="15">
      <c r="A56" s="13"/>
      <c r="B56" s="13"/>
      <c r="C56" s="13"/>
      <c r="D56" s="33"/>
      <c r="E56" s="12"/>
      <c r="F56" s="13"/>
      <c r="G56" s="14"/>
      <c r="H56" s="17"/>
      <c r="I56" s="17"/>
      <c r="J56" s="13"/>
      <c r="K56" s="25"/>
      <c r="L56" s="13"/>
      <c r="M56" s="12"/>
    </row>
    <row r="57" spans="1:13" s="11" customFormat="1" ht="15">
      <c r="A57" s="13"/>
      <c r="B57" s="13"/>
      <c r="C57" s="13"/>
      <c r="D57" s="33"/>
      <c r="E57" s="12"/>
      <c r="F57" s="13"/>
      <c r="G57" s="14"/>
      <c r="H57" s="17"/>
      <c r="I57" s="17"/>
      <c r="J57" s="13"/>
      <c r="K57" s="25"/>
      <c r="L57" s="13"/>
      <c r="M57" s="12"/>
    </row>
    <row r="58" spans="1:13" s="11" customFormat="1" ht="15">
      <c r="A58" s="13"/>
      <c r="B58" s="13"/>
      <c r="C58" s="13"/>
      <c r="D58" s="33"/>
      <c r="E58" s="12"/>
      <c r="F58" s="13"/>
      <c r="G58" s="14"/>
      <c r="H58" s="17"/>
      <c r="I58" s="17"/>
      <c r="J58" s="13"/>
      <c r="K58" s="25"/>
      <c r="L58" s="13"/>
      <c r="M58" s="12"/>
    </row>
    <row r="59" spans="1:13" s="11" customFormat="1" ht="15">
      <c r="A59" s="13"/>
      <c r="B59" s="13"/>
      <c r="C59" s="13"/>
      <c r="D59" s="33"/>
      <c r="E59" s="12"/>
      <c r="F59" s="13"/>
      <c r="G59" s="14"/>
      <c r="H59" s="17"/>
      <c r="I59" s="17"/>
      <c r="J59" s="13"/>
      <c r="K59" s="25"/>
      <c r="L59" s="13"/>
      <c r="M59" s="12"/>
    </row>
    <row r="60" spans="1:13" s="11" customFormat="1" ht="15">
      <c r="A60" s="13"/>
      <c r="B60" s="13"/>
      <c r="C60" s="13"/>
      <c r="D60" s="33"/>
      <c r="E60" s="12"/>
      <c r="F60" s="13"/>
      <c r="G60" s="14"/>
      <c r="H60" s="17"/>
      <c r="I60" s="17"/>
      <c r="J60" s="13"/>
      <c r="K60" s="25"/>
      <c r="L60" s="13"/>
      <c r="M60" s="12"/>
    </row>
    <row r="61" spans="1:13" s="11" customFormat="1" ht="15">
      <c r="A61" s="13"/>
      <c r="B61" s="13"/>
      <c r="C61" s="13"/>
      <c r="D61" s="33"/>
      <c r="E61" s="12"/>
      <c r="F61" s="13"/>
      <c r="G61" s="14"/>
      <c r="H61" s="17"/>
      <c r="I61" s="17"/>
      <c r="J61" s="13"/>
      <c r="K61" s="25"/>
      <c r="L61" s="13"/>
      <c r="M61" s="12"/>
    </row>
    <row r="62" spans="1:13" s="11" customFormat="1" ht="15">
      <c r="A62" s="13"/>
      <c r="B62" s="13"/>
      <c r="C62" s="13"/>
      <c r="D62" s="33"/>
      <c r="E62" s="12"/>
      <c r="F62" s="13"/>
      <c r="G62" s="14"/>
      <c r="H62" s="17"/>
      <c r="I62" s="17"/>
      <c r="J62" s="13"/>
      <c r="K62" s="25"/>
      <c r="L62" s="13"/>
      <c r="M62" s="12"/>
    </row>
    <row r="63" spans="1:13" s="11" customFormat="1" ht="15">
      <c r="A63" s="13"/>
      <c r="B63" s="13"/>
      <c r="C63" s="13"/>
      <c r="D63" s="33"/>
      <c r="E63" s="12"/>
      <c r="F63" s="13"/>
      <c r="G63" s="14"/>
      <c r="H63" s="17"/>
      <c r="I63" s="17"/>
      <c r="J63" s="13"/>
      <c r="K63" s="25"/>
      <c r="L63" s="13"/>
      <c r="M63" s="12"/>
    </row>
    <row r="64" spans="1:13" s="11" customFormat="1" ht="15">
      <c r="A64" s="13"/>
      <c r="B64" s="13"/>
      <c r="C64" s="13"/>
      <c r="D64" s="33"/>
      <c r="E64" s="12"/>
      <c r="F64" s="13"/>
      <c r="G64" s="14"/>
      <c r="H64" s="17"/>
      <c r="I64" s="17"/>
      <c r="J64" s="13"/>
      <c r="K64" s="25"/>
      <c r="L64" s="13"/>
      <c r="M64" s="12"/>
    </row>
    <row r="65" spans="1:13" s="11" customFormat="1" ht="15">
      <c r="A65" s="13"/>
      <c r="B65" s="13"/>
      <c r="C65" s="13"/>
      <c r="D65" s="33"/>
      <c r="E65" s="12"/>
      <c r="F65" s="13"/>
      <c r="G65" s="14"/>
      <c r="H65" s="17"/>
      <c r="I65" s="17"/>
      <c r="J65" s="13"/>
      <c r="K65" s="25"/>
      <c r="L65" s="13"/>
      <c r="M65" s="12"/>
    </row>
    <row r="66" spans="1:13" s="11" customFormat="1" ht="15">
      <c r="A66" s="13"/>
      <c r="B66" s="13"/>
      <c r="C66" s="13"/>
      <c r="D66" s="33"/>
      <c r="E66" s="12"/>
      <c r="F66" s="13"/>
      <c r="G66" s="14"/>
      <c r="H66" s="17"/>
      <c r="I66" s="17"/>
      <c r="J66" s="13"/>
      <c r="K66" s="25"/>
      <c r="L66" s="13"/>
      <c r="M66" s="12"/>
    </row>
    <row r="67" spans="1:13" s="11" customFormat="1" ht="15">
      <c r="A67" s="13"/>
      <c r="B67" s="13"/>
      <c r="C67" s="13"/>
      <c r="D67" s="33"/>
      <c r="E67" s="12"/>
      <c r="F67" s="13"/>
      <c r="G67" s="14"/>
      <c r="H67" s="17"/>
      <c r="I67" s="17"/>
      <c r="J67" s="13"/>
      <c r="K67" s="25"/>
      <c r="L67" s="13"/>
      <c r="M67" s="12"/>
    </row>
    <row r="68" spans="1:13" s="11" customFormat="1" ht="15">
      <c r="A68" s="13"/>
      <c r="B68" s="13"/>
      <c r="C68" s="13"/>
      <c r="D68" s="33"/>
      <c r="E68" s="12"/>
      <c r="F68" s="13"/>
      <c r="G68" s="14"/>
      <c r="H68" s="17"/>
      <c r="I68" s="17"/>
      <c r="J68" s="13"/>
      <c r="K68" s="25"/>
      <c r="L68" s="13"/>
      <c r="M68" s="12"/>
    </row>
    <row r="69" spans="1:13" s="11" customFormat="1" ht="15">
      <c r="A69" s="13"/>
      <c r="B69" s="13"/>
      <c r="C69" s="13"/>
      <c r="D69" s="33"/>
      <c r="E69" s="12"/>
      <c r="F69" s="13"/>
      <c r="G69" s="14"/>
      <c r="H69" s="17"/>
      <c r="I69" s="17"/>
      <c r="J69" s="13"/>
      <c r="K69" s="25"/>
      <c r="L69" s="13"/>
      <c r="M69" s="12"/>
    </row>
    <row r="70" spans="1:13" s="11" customFormat="1" ht="15">
      <c r="A70" s="13"/>
      <c r="B70" s="13"/>
      <c r="C70" s="13"/>
      <c r="D70" s="33"/>
      <c r="E70" s="12"/>
      <c r="F70" s="13"/>
      <c r="G70" s="14"/>
      <c r="H70" s="17"/>
      <c r="I70" s="17"/>
      <c r="J70" s="13"/>
      <c r="K70" s="25"/>
      <c r="L70" s="13"/>
      <c r="M70" s="12"/>
    </row>
    <row r="71" spans="1:13" s="11" customFormat="1" ht="15">
      <c r="A71" s="13"/>
      <c r="B71" s="13"/>
      <c r="C71" s="13"/>
      <c r="D71" s="33"/>
      <c r="E71" s="12"/>
      <c r="F71" s="13"/>
      <c r="G71" s="14"/>
      <c r="H71" s="17"/>
      <c r="I71" s="17"/>
      <c r="J71" s="13"/>
      <c r="K71" s="25"/>
      <c r="L71" s="13"/>
      <c r="M71" s="12"/>
    </row>
    <row r="72" spans="1:13" s="11" customFormat="1" ht="15">
      <c r="A72" s="13"/>
      <c r="B72" s="13"/>
      <c r="C72" s="13"/>
      <c r="D72" s="33"/>
      <c r="E72" s="12"/>
      <c r="F72" s="13"/>
      <c r="G72" s="14"/>
      <c r="H72" s="17"/>
      <c r="I72" s="17"/>
      <c r="J72" s="13"/>
      <c r="K72" s="25"/>
      <c r="L72" s="13"/>
      <c r="M72" s="12"/>
    </row>
    <row r="73" spans="1:13" s="11" customFormat="1" ht="15">
      <c r="A73" s="13"/>
      <c r="B73" s="13"/>
      <c r="C73" s="13"/>
      <c r="D73" s="33"/>
      <c r="E73" s="12"/>
      <c r="F73" s="13"/>
      <c r="G73" s="14"/>
      <c r="H73" s="17"/>
      <c r="I73" s="17"/>
      <c r="J73" s="13"/>
      <c r="K73" s="25"/>
      <c r="L73" s="13"/>
      <c r="M73" s="12"/>
    </row>
    <row r="74" spans="1:13" s="11" customFormat="1" ht="15">
      <c r="A74" s="13"/>
      <c r="B74" s="13"/>
      <c r="C74" s="13"/>
      <c r="D74" s="33"/>
      <c r="E74" s="12"/>
      <c r="F74" s="13"/>
      <c r="G74" s="14"/>
      <c r="H74" s="17"/>
      <c r="I74" s="17"/>
      <c r="J74" s="13"/>
      <c r="K74" s="25"/>
      <c r="L74" s="13"/>
      <c r="M74" s="12"/>
    </row>
    <row r="75" spans="1:13" s="11" customFormat="1" ht="15">
      <c r="A75" s="13"/>
      <c r="B75" s="13"/>
      <c r="C75" s="13"/>
      <c r="D75" s="33"/>
      <c r="E75" s="12"/>
      <c r="F75" s="13"/>
      <c r="G75" s="14"/>
      <c r="H75" s="17"/>
      <c r="I75" s="17"/>
      <c r="J75" s="13"/>
      <c r="K75" s="25"/>
      <c r="L75" s="13"/>
      <c r="M75" s="12"/>
    </row>
    <row r="76" spans="1:13" s="11" customFormat="1" ht="15">
      <c r="A76" s="13"/>
      <c r="B76" s="13"/>
      <c r="C76" s="13"/>
      <c r="D76" s="33"/>
      <c r="E76" s="12"/>
      <c r="F76" s="13"/>
      <c r="G76" s="14"/>
      <c r="H76" s="17"/>
      <c r="I76" s="17"/>
      <c r="J76" s="13"/>
      <c r="K76" s="25"/>
      <c r="L76" s="13"/>
      <c r="M76" s="12"/>
    </row>
    <row r="77" spans="1:13" s="11" customFormat="1" ht="15">
      <c r="A77" s="13"/>
      <c r="B77" s="13"/>
      <c r="C77" s="13"/>
      <c r="D77" s="33"/>
      <c r="E77" s="12"/>
      <c r="F77" s="13"/>
      <c r="G77" s="14"/>
      <c r="H77" s="17"/>
      <c r="I77" s="17"/>
      <c r="J77" s="13"/>
      <c r="K77" s="25"/>
      <c r="L77" s="13"/>
      <c r="M77" s="12"/>
    </row>
    <row r="78" spans="1:13" s="11" customFormat="1" ht="15">
      <c r="A78" s="13"/>
      <c r="B78" s="13"/>
      <c r="C78" s="13"/>
      <c r="D78" s="33"/>
      <c r="E78" s="12"/>
      <c r="F78" s="13"/>
      <c r="G78" s="14"/>
      <c r="H78" s="17"/>
      <c r="I78" s="17"/>
      <c r="J78" s="13"/>
      <c r="K78" s="25"/>
      <c r="L78" s="13"/>
      <c r="M78" s="12"/>
    </row>
    <row r="79" spans="1:13" s="11" customFormat="1" ht="15">
      <c r="A79" s="13"/>
      <c r="B79" s="13"/>
      <c r="C79" s="13"/>
      <c r="D79" s="33"/>
      <c r="E79" s="12"/>
      <c r="F79" s="13"/>
      <c r="G79" s="14"/>
      <c r="H79" s="17"/>
      <c r="I79" s="17"/>
      <c r="J79" s="13"/>
      <c r="K79" s="25"/>
      <c r="L79" s="13"/>
      <c r="M79" s="12"/>
    </row>
    <row r="80" spans="1:13" s="11" customFormat="1" ht="15">
      <c r="A80" s="13"/>
      <c r="B80" s="13"/>
      <c r="C80" s="13"/>
      <c r="D80" s="33"/>
      <c r="E80" s="12"/>
      <c r="F80" s="13"/>
      <c r="G80" s="14"/>
      <c r="H80" s="17"/>
      <c r="I80" s="17"/>
      <c r="J80" s="13"/>
      <c r="K80" s="25"/>
      <c r="L80" s="13"/>
      <c r="M80" s="12"/>
    </row>
    <row r="81" spans="1:13" s="11" customFormat="1" ht="15">
      <c r="A81" s="13"/>
      <c r="B81" s="13"/>
      <c r="C81" s="13"/>
      <c r="D81" s="33"/>
      <c r="E81" s="12"/>
      <c r="F81" s="13"/>
      <c r="G81" s="14"/>
      <c r="H81" s="17"/>
      <c r="I81" s="17"/>
      <c r="J81" s="13"/>
      <c r="K81" s="25"/>
      <c r="L81" s="13"/>
      <c r="M81" s="12"/>
    </row>
    <row r="82" spans="1:13" s="11" customFormat="1" ht="15">
      <c r="A82" s="13"/>
      <c r="B82" s="13"/>
      <c r="C82" s="13"/>
      <c r="D82" s="33"/>
      <c r="E82" s="12"/>
      <c r="F82" s="13"/>
      <c r="G82" s="14"/>
      <c r="H82" s="17"/>
      <c r="I82" s="17"/>
      <c r="J82" s="13"/>
      <c r="K82" s="25"/>
      <c r="L82" s="13"/>
      <c r="M82" s="12"/>
    </row>
    <row r="83" spans="1:13" s="11" customFormat="1" ht="15">
      <c r="A83" s="13"/>
      <c r="B83" s="13"/>
      <c r="C83" s="13"/>
      <c r="D83" s="33"/>
      <c r="E83" s="12"/>
      <c r="F83" s="13"/>
      <c r="G83" s="14"/>
      <c r="H83" s="17"/>
      <c r="I83" s="17"/>
      <c r="J83" s="13"/>
      <c r="K83" s="25"/>
      <c r="L83" s="13"/>
      <c r="M83" s="12"/>
    </row>
    <row r="84" spans="1:13" s="11" customFormat="1" ht="15">
      <c r="A84" s="13"/>
      <c r="B84" s="13"/>
      <c r="C84" s="13"/>
      <c r="D84" s="33"/>
      <c r="E84" s="12"/>
      <c r="F84" s="13"/>
      <c r="G84" s="14"/>
      <c r="H84" s="17"/>
      <c r="I84" s="17"/>
      <c r="J84" s="13"/>
      <c r="K84" s="25"/>
      <c r="L84" s="13"/>
      <c r="M84" s="12"/>
    </row>
    <row r="85" spans="1:13" s="11" customFormat="1" ht="15">
      <c r="A85" s="13"/>
      <c r="B85" s="13"/>
      <c r="C85" s="13"/>
      <c r="D85" s="33"/>
      <c r="E85" s="12"/>
      <c r="F85" s="13"/>
      <c r="G85" s="14"/>
      <c r="H85" s="17"/>
      <c r="I85" s="17"/>
      <c r="J85" s="13"/>
      <c r="K85" s="25"/>
      <c r="L85" s="13"/>
      <c r="M85" s="12"/>
    </row>
    <row r="86" spans="1:13" s="11" customFormat="1" ht="15">
      <c r="A86" s="13"/>
      <c r="B86" s="13"/>
      <c r="C86" s="13"/>
      <c r="D86" s="33"/>
      <c r="E86" s="12"/>
      <c r="F86" s="13"/>
      <c r="G86" s="14"/>
      <c r="H86" s="17"/>
      <c r="I86" s="17"/>
      <c r="J86" s="13"/>
      <c r="K86" s="25"/>
      <c r="L86" s="13"/>
      <c r="M86" s="12"/>
    </row>
    <row r="87" spans="1:13" s="11" customFormat="1" ht="15">
      <c r="A87" s="13"/>
      <c r="B87" s="13"/>
      <c r="C87" s="13"/>
      <c r="D87" s="33"/>
      <c r="E87" s="12"/>
      <c r="F87" s="13"/>
      <c r="G87" s="14"/>
      <c r="H87" s="17"/>
      <c r="I87" s="17"/>
      <c r="J87" s="13"/>
      <c r="K87" s="25"/>
      <c r="L87" s="13"/>
      <c r="M87" s="12"/>
    </row>
    <row r="88" spans="1:13" s="11" customFormat="1" ht="15">
      <c r="A88" s="13"/>
      <c r="B88" s="13"/>
      <c r="C88" s="13"/>
      <c r="D88" s="33"/>
      <c r="E88" s="12"/>
      <c r="F88" s="13"/>
      <c r="G88" s="14"/>
      <c r="H88" s="17"/>
      <c r="I88" s="17"/>
      <c r="J88" s="13"/>
      <c r="K88" s="25"/>
      <c r="L88" s="13"/>
      <c r="M88" s="12"/>
    </row>
    <row r="89" spans="1:13" s="11" customFormat="1" ht="15">
      <c r="A89" s="13"/>
      <c r="B89" s="13"/>
      <c r="C89" s="13"/>
      <c r="D89" s="33"/>
      <c r="E89" s="12"/>
      <c r="F89" s="13"/>
      <c r="G89" s="14"/>
      <c r="H89" s="17"/>
      <c r="I89" s="17"/>
      <c r="J89" s="13"/>
      <c r="K89" s="25"/>
      <c r="L89" s="13"/>
      <c r="M89" s="12"/>
    </row>
    <row r="90" spans="1:13" s="11" customFormat="1" ht="15">
      <c r="A90" s="13"/>
      <c r="B90" s="13"/>
      <c r="C90" s="13"/>
      <c r="D90" s="33"/>
      <c r="E90" s="12"/>
      <c r="F90" s="13"/>
      <c r="G90" s="14"/>
      <c r="H90" s="17"/>
      <c r="I90" s="17"/>
      <c r="J90" s="13"/>
      <c r="K90" s="25"/>
      <c r="L90" s="13"/>
      <c r="M90" s="12"/>
    </row>
    <row r="91" spans="1:13" s="11" customFormat="1" ht="15">
      <c r="A91" s="13"/>
      <c r="B91" s="13"/>
      <c r="C91" s="13"/>
      <c r="D91" s="33"/>
      <c r="E91" s="12"/>
      <c r="F91" s="13"/>
      <c r="G91" s="14"/>
      <c r="H91" s="17"/>
      <c r="I91" s="17"/>
      <c r="J91" s="13"/>
      <c r="K91" s="25"/>
      <c r="L91" s="13"/>
      <c r="M91" s="12"/>
    </row>
    <row r="92" spans="1:13" s="11" customFormat="1" ht="15">
      <c r="A92" s="13"/>
      <c r="B92" s="13"/>
      <c r="C92" s="13"/>
      <c r="D92" s="33"/>
      <c r="E92" s="12"/>
      <c r="F92" s="13"/>
      <c r="G92" s="14"/>
      <c r="H92" s="17"/>
      <c r="I92" s="17"/>
      <c r="J92" s="13"/>
      <c r="K92" s="25"/>
      <c r="L92" s="13"/>
      <c r="M92" s="12"/>
    </row>
    <row r="93" spans="1:13" s="11" customFormat="1" ht="15">
      <c r="A93" s="13"/>
      <c r="B93" s="13"/>
      <c r="C93" s="13"/>
      <c r="D93" s="33"/>
      <c r="E93" s="12"/>
      <c r="F93" s="13"/>
      <c r="G93" s="14"/>
      <c r="H93" s="17"/>
      <c r="I93" s="17"/>
      <c r="J93" s="13"/>
      <c r="K93" s="25"/>
      <c r="L93" s="13"/>
      <c r="M93" s="12"/>
    </row>
    <row r="94" spans="1:13" s="11" customFormat="1" ht="15">
      <c r="A94" s="13"/>
      <c r="B94" s="13"/>
      <c r="C94" s="13"/>
      <c r="D94" s="33"/>
      <c r="E94" s="12"/>
      <c r="F94" s="13"/>
      <c r="G94" s="14"/>
      <c r="H94" s="17"/>
      <c r="I94" s="17"/>
      <c r="J94" s="13"/>
      <c r="K94" s="25"/>
      <c r="L94" s="13"/>
      <c r="M94" s="12"/>
    </row>
    <row r="95" spans="1:13" s="11" customFormat="1" ht="15">
      <c r="A95" s="13"/>
      <c r="B95" s="13"/>
      <c r="C95" s="13"/>
      <c r="D95" s="33"/>
      <c r="E95" s="12"/>
      <c r="F95" s="13"/>
      <c r="G95" s="14"/>
      <c r="H95" s="17"/>
      <c r="I95" s="17"/>
      <c r="J95" s="13"/>
      <c r="K95" s="25"/>
      <c r="L95" s="13"/>
      <c r="M95" s="12"/>
    </row>
    <row r="96" spans="1:13" s="11" customFormat="1" ht="15">
      <c r="A96" s="13"/>
      <c r="B96" s="13"/>
      <c r="C96" s="13"/>
      <c r="D96" s="33"/>
      <c r="E96" s="12"/>
      <c r="F96" s="13"/>
      <c r="G96" s="14"/>
      <c r="H96" s="17"/>
      <c r="I96" s="17"/>
      <c r="J96" s="13"/>
      <c r="K96" s="25"/>
      <c r="L96" s="13"/>
      <c r="M96" s="12"/>
    </row>
    <row r="97" spans="1:13" s="11" customFormat="1" ht="15">
      <c r="A97" s="13"/>
      <c r="B97" s="13"/>
      <c r="C97" s="13"/>
      <c r="D97" s="33"/>
      <c r="E97" s="12"/>
      <c r="F97" s="13"/>
      <c r="G97" s="14"/>
      <c r="H97" s="17"/>
      <c r="I97" s="17"/>
      <c r="J97" s="13"/>
      <c r="K97" s="25"/>
      <c r="L97" s="13"/>
      <c r="M97" s="12"/>
    </row>
    <row r="98" spans="1:13" s="11" customFormat="1" ht="15">
      <c r="A98" s="13"/>
      <c r="B98" s="13"/>
      <c r="C98" s="13"/>
      <c r="D98" s="33"/>
      <c r="E98" s="12"/>
      <c r="F98" s="13"/>
      <c r="G98" s="14"/>
      <c r="H98" s="17"/>
      <c r="I98" s="17"/>
      <c r="J98" s="13"/>
      <c r="K98" s="25"/>
      <c r="L98" s="13"/>
      <c r="M98" s="12"/>
    </row>
    <row r="99" spans="1:13" s="11" customFormat="1" ht="15">
      <c r="A99" s="13"/>
      <c r="B99" s="13"/>
      <c r="C99" s="13"/>
      <c r="D99" s="33"/>
      <c r="E99" s="12"/>
      <c r="F99" s="13"/>
      <c r="G99" s="14"/>
      <c r="H99" s="17"/>
      <c r="I99" s="17"/>
      <c r="J99" s="13"/>
      <c r="K99" s="25"/>
      <c r="L99" s="13"/>
      <c r="M99" s="12"/>
    </row>
    <row r="100" spans="1:13" s="11" customFormat="1" ht="15">
      <c r="A100" s="13"/>
      <c r="B100" s="13"/>
      <c r="C100" s="13"/>
      <c r="D100" s="33"/>
      <c r="E100" s="12"/>
      <c r="F100" s="13"/>
      <c r="G100" s="14"/>
      <c r="H100" s="17"/>
      <c r="I100" s="17"/>
      <c r="J100" s="13"/>
      <c r="K100" s="25"/>
      <c r="L100" s="13"/>
      <c r="M100" s="12"/>
    </row>
    <row r="101" spans="1:13" s="11" customFormat="1" ht="15">
      <c r="A101" s="13"/>
      <c r="B101" s="13"/>
      <c r="C101" s="13"/>
      <c r="D101" s="33"/>
      <c r="E101" s="12"/>
      <c r="F101" s="13"/>
      <c r="G101" s="14"/>
      <c r="H101" s="17"/>
      <c r="I101" s="17"/>
      <c r="J101" s="13"/>
      <c r="K101" s="25"/>
      <c r="L101" s="13"/>
      <c r="M101" s="12"/>
    </row>
    <row r="102" spans="1:13" s="11" customFormat="1" ht="15">
      <c r="A102" s="13"/>
      <c r="B102" s="13"/>
      <c r="C102" s="13"/>
      <c r="D102" s="33"/>
      <c r="E102" s="12"/>
      <c r="F102" s="13"/>
      <c r="G102" s="14"/>
      <c r="H102" s="17"/>
      <c r="I102" s="17"/>
      <c r="J102" s="13"/>
      <c r="K102" s="25"/>
      <c r="L102" s="13"/>
      <c r="M102" s="12"/>
    </row>
    <row r="103" spans="1:13" s="11" customFormat="1" ht="15">
      <c r="A103" s="13"/>
      <c r="B103" s="13"/>
      <c r="C103" s="13"/>
      <c r="D103" s="33"/>
      <c r="E103" s="12"/>
      <c r="F103" s="13"/>
      <c r="G103" s="14"/>
      <c r="H103" s="17"/>
      <c r="I103" s="17"/>
      <c r="J103" s="13"/>
      <c r="K103" s="25"/>
      <c r="L103" s="13"/>
      <c r="M103" s="12"/>
    </row>
    <row r="104" spans="1:13" s="11" customFormat="1" ht="15">
      <c r="A104" s="13"/>
      <c r="B104" s="13"/>
      <c r="C104" s="13"/>
      <c r="D104" s="33"/>
      <c r="E104" s="12"/>
      <c r="F104" s="13"/>
      <c r="G104" s="14"/>
      <c r="H104" s="17"/>
      <c r="I104" s="17"/>
      <c r="J104" s="13"/>
      <c r="K104" s="25"/>
      <c r="L104" s="13"/>
      <c r="M104" s="12"/>
    </row>
    <row r="105" spans="1:13" s="11" customFormat="1" ht="15">
      <c r="A105" s="13"/>
      <c r="B105" s="13"/>
      <c r="C105" s="13"/>
      <c r="D105" s="33"/>
      <c r="E105" s="12"/>
      <c r="F105" s="13"/>
      <c r="G105" s="14"/>
      <c r="H105" s="17"/>
      <c r="I105" s="17"/>
      <c r="J105" s="13"/>
      <c r="K105" s="25"/>
      <c r="L105" s="13"/>
      <c r="M105" s="12"/>
    </row>
    <row r="106" spans="1:13" s="11" customFormat="1" ht="15">
      <c r="A106" s="13"/>
      <c r="B106" s="13"/>
      <c r="C106" s="13"/>
      <c r="D106" s="33"/>
      <c r="E106" s="12"/>
      <c r="F106" s="13"/>
      <c r="G106" s="14"/>
      <c r="H106" s="17"/>
      <c r="I106" s="17"/>
      <c r="J106" s="13"/>
      <c r="K106" s="25"/>
      <c r="L106" s="13"/>
      <c r="M106" s="12"/>
    </row>
    <row r="107" spans="1:13" s="11" customFormat="1" ht="15">
      <c r="A107" s="13"/>
      <c r="B107" s="13"/>
      <c r="C107" s="13"/>
      <c r="D107" s="33"/>
      <c r="E107" s="12"/>
      <c r="F107" s="13"/>
      <c r="G107" s="14"/>
      <c r="H107" s="17"/>
      <c r="I107" s="17"/>
      <c r="J107" s="13"/>
      <c r="K107" s="25"/>
      <c r="L107" s="13"/>
      <c r="M107" s="12"/>
    </row>
    <row r="108" spans="1:13" s="11" customFormat="1" ht="15">
      <c r="A108" s="13"/>
      <c r="B108" s="13"/>
      <c r="C108" s="13"/>
      <c r="D108" s="33"/>
      <c r="E108" s="12"/>
      <c r="F108" s="13"/>
      <c r="G108" s="14"/>
      <c r="H108" s="17"/>
      <c r="I108" s="17"/>
      <c r="J108" s="13"/>
      <c r="K108" s="25"/>
      <c r="L108" s="13"/>
      <c r="M108" s="12"/>
    </row>
    <row r="109" spans="1:13" s="11" customFormat="1" ht="15">
      <c r="A109" s="13"/>
      <c r="B109" s="13"/>
      <c r="C109" s="13"/>
      <c r="D109" s="33"/>
      <c r="E109" s="12"/>
      <c r="F109" s="13"/>
      <c r="G109" s="14"/>
      <c r="H109" s="17"/>
      <c r="I109" s="17"/>
      <c r="J109" s="13"/>
      <c r="K109" s="25"/>
      <c r="L109" s="13"/>
      <c r="M109" s="12"/>
    </row>
    <row r="110" spans="1:13" s="11" customFormat="1" ht="15">
      <c r="A110" s="13"/>
      <c r="B110" s="13"/>
      <c r="C110" s="13"/>
      <c r="D110" s="33"/>
      <c r="E110" s="12"/>
      <c r="F110" s="13"/>
      <c r="G110" s="14"/>
      <c r="H110" s="17"/>
      <c r="I110" s="17"/>
      <c r="J110" s="13"/>
      <c r="K110" s="25"/>
      <c r="L110" s="13"/>
      <c r="M110" s="12"/>
    </row>
    <row r="111" spans="1:13" s="11" customFormat="1" ht="15">
      <c r="A111" s="13"/>
      <c r="B111" s="13"/>
      <c r="C111" s="13"/>
      <c r="D111" s="33"/>
      <c r="E111" s="12"/>
      <c r="F111" s="13"/>
      <c r="G111" s="14"/>
      <c r="H111" s="17"/>
      <c r="I111" s="17"/>
      <c r="J111" s="13"/>
      <c r="K111" s="25"/>
      <c r="L111" s="13"/>
      <c r="M111" s="12"/>
    </row>
    <row r="112" spans="1:13" s="11" customFormat="1" ht="15">
      <c r="A112" s="13"/>
      <c r="B112" s="13"/>
      <c r="C112" s="13"/>
      <c r="D112" s="33"/>
      <c r="E112" s="12"/>
      <c r="F112" s="13"/>
      <c r="G112" s="14"/>
      <c r="H112" s="17"/>
      <c r="I112" s="17"/>
      <c r="J112" s="13"/>
      <c r="K112" s="25"/>
      <c r="L112" s="13"/>
      <c r="M112" s="12"/>
    </row>
    <row r="113" spans="1:13" s="11" customFormat="1" ht="15">
      <c r="A113" s="13"/>
      <c r="B113" s="13"/>
      <c r="C113" s="13"/>
      <c r="D113" s="33"/>
      <c r="E113" s="12"/>
      <c r="F113" s="13"/>
      <c r="G113" s="14"/>
      <c r="H113" s="17"/>
      <c r="I113" s="17"/>
      <c r="J113" s="13"/>
      <c r="K113" s="25"/>
      <c r="L113" s="13"/>
      <c r="M113" s="12"/>
    </row>
    <row r="114" spans="1:13" s="11" customFormat="1" ht="15">
      <c r="A114" s="13"/>
      <c r="B114" s="13"/>
      <c r="C114" s="13"/>
      <c r="D114" s="33"/>
      <c r="E114" s="12"/>
      <c r="F114" s="13"/>
      <c r="G114" s="14"/>
      <c r="H114" s="17"/>
      <c r="I114" s="17"/>
      <c r="J114" s="13"/>
      <c r="K114" s="25"/>
      <c r="L114" s="13"/>
      <c r="M114" s="12"/>
    </row>
    <row r="115" spans="1:13" s="11" customFormat="1" ht="15">
      <c r="A115" s="13"/>
      <c r="B115" s="13"/>
      <c r="C115" s="13"/>
      <c r="D115" s="33"/>
      <c r="E115" s="12"/>
      <c r="F115" s="13"/>
      <c r="G115" s="14"/>
      <c r="H115" s="17"/>
      <c r="I115" s="17"/>
      <c r="J115" s="13"/>
      <c r="K115" s="25"/>
      <c r="L115" s="13"/>
      <c r="M115" s="12"/>
    </row>
    <row r="116" spans="1:13" s="11" customFormat="1" ht="15">
      <c r="A116" s="13"/>
      <c r="B116" s="13"/>
      <c r="C116" s="13"/>
      <c r="D116" s="33"/>
      <c r="E116" s="12"/>
      <c r="F116" s="13"/>
      <c r="G116" s="14"/>
      <c r="H116" s="17"/>
      <c r="I116" s="17"/>
      <c r="J116" s="13"/>
      <c r="K116" s="25"/>
      <c r="L116" s="13"/>
      <c r="M116" s="12"/>
    </row>
    <row r="117" spans="1:13" s="11" customFormat="1" ht="15">
      <c r="A117" s="13"/>
      <c r="B117" s="13"/>
      <c r="C117" s="13"/>
      <c r="D117" s="33"/>
      <c r="E117" s="12"/>
      <c r="F117" s="13"/>
      <c r="G117" s="14"/>
      <c r="H117" s="17"/>
      <c r="I117" s="17"/>
      <c r="J117" s="13"/>
      <c r="K117" s="25"/>
      <c r="L117" s="13"/>
      <c r="M117" s="12"/>
    </row>
    <row r="118" spans="1:13" s="11" customFormat="1" ht="15">
      <c r="A118" s="13"/>
      <c r="B118" s="13"/>
      <c r="C118" s="13"/>
      <c r="D118" s="33"/>
      <c r="E118" s="12"/>
      <c r="F118" s="13"/>
      <c r="G118" s="14"/>
      <c r="H118" s="17"/>
      <c r="I118" s="17"/>
      <c r="J118" s="13"/>
      <c r="K118" s="25"/>
      <c r="L118" s="13"/>
      <c r="M118" s="12"/>
    </row>
    <row r="119" spans="1:13" s="11" customFormat="1" ht="15">
      <c r="A119" s="13"/>
      <c r="B119" s="13"/>
      <c r="C119" s="13"/>
      <c r="D119" s="33"/>
      <c r="E119" s="12"/>
      <c r="F119" s="13"/>
      <c r="G119" s="14"/>
      <c r="H119" s="17"/>
      <c r="I119" s="17"/>
      <c r="J119" s="13"/>
      <c r="K119" s="25"/>
      <c r="L119" s="13"/>
      <c r="M119" s="12"/>
    </row>
    <row r="120" spans="1:13" s="11" customFormat="1" ht="15">
      <c r="A120" s="13"/>
      <c r="B120" s="13"/>
      <c r="C120" s="13"/>
      <c r="D120" s="33"/>
      <c r="E120" s="12"/>
      <c r="F120" s="13"/>
      <c r="G120" s="14"/>
      <c r="H120" s="17"/>
      <c r="I120" s="17"/>
      <c r="J120" s="13"/>
      <c r="K120" s="25"/>
      <c r="L120" s="13"/>
      <c r="M120" s="12"/>
    </row>
    <row r="121" spans="1:13" s="11" customFormat="1" ht="15">
      <c r="A121" s="13"/>
      <c r="B121" s="13"/>
      <c r="C121" s="13"/>
      <c r="D121" s="33"/>
      <c r="E121" s="12"/>
      <c r="F121" s="13"/>
      <c r="G121" s="14"/>
      <c r="H121" s="17"/>
      <c r="I121" s="17"/>
      <c r="J121" s="13"/>
      <c r="K121" s="25"/>
      <c r="L121" s="13"/>
      <c r="M121" s="12"/>
    </row>
    <row r="122" spans="1:13" s="11" customFormat="1" ht="15">
      <c r="A122" s="13"/>
      <c r="B122" s="13"/>
      <c r="C122" s="13"/>
      <c r="D122" s="33"/>
      <c r="E122" s="12"/>
      <c r="F122" s="13"/>
      <c r="G122" s="14"/>
      <c r="H122" s="17"/>
      <c r="I122" s="17"/>
      <c r="J122" s="13"/>
      <c r="K122" s="25"/>
      <c r="L122" s="13"/>
      <c r="M122" s="12"/>
    </row>
    <row r="123" spans="1:13" s="11" customFormat="1" ht="15">
      <c r="A123" s="13"/>
      <c r="B123" s="13"/>
      <c r="C123" s="13"/>
      <c r="D123" s="33"/>
      <c r="E123" s="12"/>
      <c r="F123" s="13"/>
      <c r="G123" s="14"/>
      <c r="H123" s="17"/>
      <c r="I123" s="17"/>
      <c r="J123" s="13"/>
      <c r="K123" s="25"/>
      <c r="L123" s="13"/>
      <c r="M123" s="12"/>
    </row>
    <row r="124" spans="1:13" s="11" customFormat="1" ht="15">
      <c r="A124" s="13"/>
      <c r="B124" s="13"/>
      <c r="C124" s="13"/>
      <c r="D124" s="33"/>
      <c r="E124" s="12"/>
      <c r="F124" s="13"/>
      <c r="G124" s="14"/>
      <c r="H124" s="17"/>
      <c r="I124" s="17"/>
      <c r="J124" s="13"/>
      <c r="K124" s="25"/>
      <c r="L124" s="13"/>
      <c r="M124" s="12"/>
    </row>
    <row r="125" spans="1:13" s="11" customFormat="1" ht="15">
      <c r="A125" s="13"/>
      <c r="B125" s="13"/>
      <c r="C125" s="13"/>
      <c r="D125" s="33"/>
      <c r="E125" s="12"/>
      <c r="F125" s="13"/>
      <c r="G125" s="14"/>
      <c r="H125" s="17"/>
      <c r="I125" s="17"/>
      <c r="J125" s="13"/>
      <c r="K125" s="25"/>
      <c r="L125" s="13"/>
      <c r="M125" s="12"/>
    </row>
    <row r="126" spans="1:13" s="11" customFormat="1" ht="15">
      <c r="A126" s="13"/>
      <c r="B126" s="13"/>
      <c r="C126" s="13"/>
      <c r="D126" s="33"/>
      <c r="E126" s="12"/>
      <c r="F126" s="13"/>
      <c r="G126" s="14"/>
      <c r="H126" s="17"/>
      <c r="I126" s="17"/>
      <c r="J126" s="13"/>
      <c r="K126" s="25"/>
      <c r="L126" s="13"/>
      <c r="M126" s="12"/>
    </row>
    <row r="127" spans="1:13" s="11" customFormat="1" ht="15">
      <c r="A127" s="13"/>
      <c r="B127" s="13"/>
      <c r="C127" s="13"/>
      <c r="D127" s="33"/>
      <c r="E127" s="12"/>
      <c r="F127" s="13"/>
      <c r="G127" s="14"/>
      <c r="H127" s="17"/>
      <c r="I127" s="17"/>
      <c r="J127" s="13"/>
      <c r="K127" s="25"/>
      <c r="L127" s="13"/>
      <c r="M127" s="12"/>
    </row>
    <row r="128" spans="1:13" s="11" customFormat="1" ht="15">
      <c r="A128" s="13"/>
      <c r="B128" s="13"/>
      <c r="C128" s="13"/>
      <c r="D128" s="33"/>
      <c r="E128" s="12"/>
      <c r="F128" s="13"/>
      <c r="G128" s="14"/>
      <c r="H128" s="17"/>
      <c r="I128" s="17"/>
      <c r="J128" s="13"/>
      <c r="K128" s="25"/>
      <c r="L128" s="13"/>
      <c r="M128" s="12"/>
    </row>
    <row r="129" spans="1:13" s="11" customFormat="1" ht="15">
      <c r="A129" s="13"/>
      <c r="B129" s="13"/>
      <c r="C129" s="13"/>
      <c r="D129" s="33"/>
      <c r="E129" s="12"/>
      <c r="F129" s="13"/>
      <c r="G129" s="14"/>
      <c r="H129" s="17"/>
      <c r="I129" s="17"/>
      <c r="J129" s="13"/>
      <c r="K129" s="25"/>
      <c r="L129" s="13"/>
      <c r="M129" s="12"/>
    </row>
    <row r="130" spans="1:13" s="11" customFormat="1" ht="15">
      <c r="A130" s="13"/>
      <c r="B130" s="13"/>
      <c r="C130" s="13"/>
      <c r="D130" s="33"/>
      <c r="E130" s="12"/>
      <c r="F130" s="13"/>
      <c r="G130" s="14"/>
      <c r="H130" s="17"/>
      <c r="I130" s="17"/>
      <c r="J130" s="13"/>
      <c r="K130" s="25"/>
      <c r="L130" s="13"/>
      <c r="M130" s="12"/>
    </row>
    <row r="131" spans="1:13" s="11" customFormat="1" ht="15">
      <c r="A131" s="13"/>
      <c r="B131" s="13"/>
      <c r="C131" s="13"/>
      <c r="D131" s="33"/>
      <c r="E131" s="12"/>
      <c r="F131" s="13"/>
      <c r="G131" s="14"/>
      <c r="H131" s="17"/>
      <c r="I131" s="17"/>
      <c r="J131" s="13"/>
      <c r="K131" s="25"/>
      <c r="L131" s="13"/>
      <c r="M131" s="12"/>
    </row>
    <row r="132" spans="1:13" s="11" customFormat="1" ht="15">
      <c r="A132" s="13"/>
      <c r="B132" s="13"/>
      <c r="C132" s="13"/>
      <c r="D132" s="33"/>
      <c r="E132" s="12"/>
      <c r="F132" s="13"/>
      <c r="G132" s="14"/>
      <c r="H132" s="17"/>
      <c r="I132" s="17"/>
      <c r="J132" s="13"/>
      <c r="K132" s="25"/>
      <c r="L132" s="13"/>
      <c r="M132" s="12"/>
    </row>
    <row r="133" spans="1:13" s="11" customFormat="1" ht="15">
      <c r="A133" s="13"/>
      <c r="B133" s="13"/>
      <c r="C133" s="13"/>
      <c r="D133" s="33"/>
      <c r="E133" s="12"/>
      <c r="F133" s="13"/>
      <c r="G133" s="14"/>
      <c r="H133" s="17"/>
      <c r="I133" s="17"/>
      <c r="J133" s="13"/>
      <c r="K133" s="25"/>
      <c r="L133" s="13"/>
      <c r="M133" s="12"/>
    </row>
    <row r="134" spans="1:13" s="11" customFormat="1" ht="15">
      <c r="A134" s="13"/>
      <c r="B134" s="13"/>
      <c r="C134" s="13"/>
      <c r="D134" s="33"/>
      <c r="E134" s="12"/>
      <c r="F134" s="13"/>
      <c r="G134" s="14"/>
      <c r="H134" s="17"/>
      <c r="I134" s="17"/>
      <c r="J134" s="13"/>
      <c r="K134" s="25"/>
      <c r="L134" s="13"/>
      <c r="M134" s="12"/>
    </row>
    <row r="135" spans="1:13" s="11" customFormat="1" ht="15">
      <c r="A135" s="13"/>
      <c r="B135" s="13"/>
      <c r="C135" s="13"/>
      <c r="D135" s="33"/>
      <c r="E135" s="12"/>
      <c r="F135" s="13"/>
      <c r="G135" s="14"/>
      <c r="H135" s="17"/>
      <c r="I135" s="17"/>
      <c r="J135" s="13"/>
      <c r="K135" s="25"/>
      <c r="L135" s="13"/>
      <c r="M135" s="12"/>
    </row>
    <row r="136" spans="1:13" s="11" customFormat="1" ht="15">
      <c r="A136" s="13"/>
      <c r="C136" s="13"/>
      <c r="D136" s="33"/>
      <c r="E136" s="12"/>
      <c r="F136" s="13"/>
      <c r="G136" s="14"/>
      <c r="H136" s="17"/>
      <c r="I136" s="17"/>
      <c r="J136" s="13"/>
      <c r="K136" s="25"/>
      <c r="L136" s="13"/>
      <c r="M136" s="12"/>
    </row>
    <row r="137" spans="1:13" s="11" customFormat="1" ht="15">
      <c r="A137" s="13"/>
      <c r="B137" s="13"/>
      <c r="C137" s="13"/>
      <c r="D137" s="33"/>
      <c r="E137" s="12"/>
      <c r="F137" s="13"/>
      <c r="G137" s="14"/>
      <c r="H137" s="17"/>
      <c r="I137" s="17"/>
      <c r="J137" s="13"/>
      <c r="K137" s="25"/>
      <c r="L137" s="13"/>
      <c r="M137" s="12"/>
    </row>
    <row r="138" spans="1:13" s="11" customFormat="1" ht="15">
      <c r="A138" s="13"/>
      <c r="B138" s="13"/>
      <c r="C138" s="13"/>
      <c r="D138" s="33"/>
      <c r="E138" s="12"/>
      <c r="F138" s="13"/>
      <c r="G138" s="14"/>
      <c r="H138" s="17"/>
      <c r="I138" s="17"/>
      <c r="J138" s="13"/>
      <c r="K138" s="25"/>
      <c r="L138" s="13"/>
      <c r="M138" s="12"/>
    </row>
    <row r="139" spans="1:13" s="11" customFormat="1" ht="15">
      <c r="A139" s="13"/>
      <c r="B139" s="13"/>
      <c r="C139" s="13"/>
      <c r="D139" s="33"/>
      <c r="E139" s="12"/>
      <c r="F139" s="13"/>
      <c r="G139" s="14"/>
      <c r="H139" s="17"/>
      <c r="I139" s="17"/>
      <c r="J139" s="13"/>
      <c r="K139" s="25"/>
      <c r="L139" s="13"/>
      <c r="M139" s="12"/>
    </row>
    <row r="140" spans="1:13" s="11" customFormat="1" ht="15">
      <c r="A140" s="13"/>
      <c r="B140" s="13"/>
      <c r="C140" s="13"/>
      <c r="D140" s="33"/>
      <c r="E140" s="12"/>
      <c r="F140" s="13"/>
      <c r="G140" s="14"/>
      <c r="H140" s="17"/>
      <c r="I140" s="17"/>
      <c r="J140" s="13"/>
      <c r="K140" s="25"/>
      <c r="L140" s="13"/>
      <c r="M140" s="12"/>
    </row>
    <row r="141" spans="1:13" s="11" customFormat="1" ht="15">
      <c r="A141" s="13"/>
      <c r="B141" s="13"/>
      <c r="C141" s="13"/>
      <c r="D141" s="33"/>
      <c r="E141" s="12"/>
      <c r="F141" s="13"/>
      <c r="G141" s="14"/>
      <c r="H141" s="17"/>
      <c r="I141" s="17"/>
      <c r="J141" s="13"/>
      <c r="K141" s="25"/>
      <c r="L141" s="13"/>
      <c r="M141" s="12"/>
    </row>
    <row r="142" spans="1:13" s="11" customFormat="1" ht="15">
      <c r="A142" s="13"/>
      <c r="B142" s="13"/>
      <c r="C142" s="13"/>
      <c r="D142" s="33"/>
      <c r="E142" s="12"/>
      <c r="F142" s="13"/>
      <c r="G142" s="14"/>
      <c r="H142" s="17"/>
      <c r="I142" s="17"/>
      <c r="J142" s="13"/>
      <c r="K142" s="25"/>
      <c r="L142" s="13"/>
      <c r="M142" s="12"/>
    </row>
    <row r="143" spans="1:13" s="11" customFormat="1" ht="15">
      <c r="A143" s="13"/>
      <c r="B143" s="13"/>
      <c r="C143" s="13"/>
      <c r="D143" s="33"/>
      <c r="E143" s="12"/>
      <c r="F143" s="13"/>
      <c r="G143" s="14"/>
      <c r="H143" s="17"/>
      <c r="I143" s="17"/>
      <c r="J143" s="13"/>
      <c r="K143" s="25"/>
      <c r="L143" s="13"/>
      <c r="M143" s="12"/>
    </row>
    <row r="144" spans="1:13" s="11" customFormat="1" ht="15">
      <c r="A144" s="13"/>
      <c r="B144" s="13"/>
      <c r="C144" s="13"/>
      <c r="D144" s="33"/>
      <c r="E144" s="12"/>
      <c r="F144" s="13"/>
      <c r="G144" s="14"/>
      <c r="H144" s="17"/>
      <c r="I144" s="17"/>
      <c r="J144" s="13"/>
      <c r="K144" s="25"/>
      <c r="L144" s="13"/>
      <c r="M144" s="12"/>
    </row>
    <row r="145" spans="1:13" s="11" customFormat="1" ht="15">
      <c r="A145" s="13"/>
      <c r="B145" s="13"/>
      <c r="C145" s="13"/>
      <c r="D145" s="33"/>
      <c r="E145" s="12"/>
      <c r="F145" s="13"/>
      <c r="G145" s="14"/>
      <c r="H145" s="17"/>
      <c r="I145" s="17"/>
      <c r="J145" s="13"/>
      <c r="K145" s="25"/>
      <c r="L145" s="13"/>
      <c r="M145" s="12"/>
    </row>
    <row r="146" spans="1:13" s="11" customFormat="1" ht="15">
      <c r="A146" s="13"/>
      <c r="B146" s="13"/>
      <c r="C146" s="13"/>
      <c r="D146" s="33"/>
      <c r="E146" s="12"/>
      <c r="F146" s="13"/>
      <c r="G146" s="14"/>
      <c r="H146" s="17"/>
      <c r="I146" s="17"/>
      <c r="J146" s="13"/>
      <c r="K146" s="25"/>
      <c r="L146" s="13"/>
      <c r="M146" s="12"/>
    </row>
    <row r="147" spans="1:13" s="11" customFormat="1" ht="15">
      <c r="A147" s="13"/>
      <c r="B147" s="13"/>
      <c r="C147" s="13"/>
      <c r="D147" s="33"/>
      <c r="E147" s="12"/>
      <c r="F147" s="13"/>
      <c r="G147" s="14"/>
      <c r="H147" s="17"/>
      <c r="I147" s="17"/>
      <c r="J147" s="13"/>
      <c r="K147" s="25"/>
      <c r="L147" s="13"/>
      <c r="M147" s="12"/>
    </row>
    <row r="148" spans="1:13" s="11" customFormat="1" ht="15">
      <c r="A148" s="13"/>
      <c r="B148" s="13"/>
      <c r="C148" s="13"/>
      <c r="D148" s="33"/>
      <c r="E148" s="12"/>
      <c r="F148" s="13"/>
      <c r="G148" s="14"/>
      <c r="H148" s="17"/>
      <c r="I148" s="17"/>
      <c r="J148" s="13"/>
      <c r="K148" s="25"/>
      <c r="L148" s="13"/>
      <c r="M148" s="12"/>
    </row>
    <row r="149" spans="1:13" s="11" customFormat="1" ht="15">
      <c r="A149" s="13"/>
      <c r="B149" s="13"/>
      <c r="C149" s="13"/>
      <c r="D149" s="33"/>
      <c r="E149" s="12"/>
      <c r="F149" s="13"/>
      <c r="G149" s="14"/>
      <c r="H149" s="17"/>
      <c r="I149" s="17"/>
      <c r="J149" s="13"/>
      <c r="K149" s="25"/>
      <c r="L149" s="13"/>
      <c r="M149" s="12"/>
    </row>
    <row r="150" spans="1:13" s="11" customFormat="1" ht="15">
      <c r="A150" s="13"/>
      <c r="B150" s="13"/>
      <c r="C150" s="13"/>
      <c r="D150" s="33"/>
      <c r="E150" s="12"/>
      <c r="F150" s="13"/>
      <c r="G150" s="14"/>
      <c r="H150" s="17"/>
      <c r="I150" s="17"/>
      <c r="J150" s="13"/>
      <c r="K150" s="25"/>
      <c r="L150" s="13"/>
      <c r="M150" s="12"/>
    </row>
    <row r="151" spans="1:13" s="11" customFormat="1" ht="15">
      <c r="A151" s="13"/>
      <c r="B151" s="13"/>
      <c r="C151" s="13"/>
      <c r="D151" s="33"/>
      <c r="E151" s="12"/>
      <c r="F151" s="13"/>
      <c r="G151" s="14"/>
      <c r="H151" s="17"/>
      <c r="I151" s="17"/>
      <c r="J151" s="13"/>
      <c r="K151" s="25"/>
      <c r="L151" s="13"/>
      <c r="M151" s="12"/>
    </row>
    <row r="152" spans="1:13" s="11" customFormat="1" ht="15">
      <c r="A152" s="13"/>
      <c r="B152" s="13"/>
      <c r="C152" s="13"/>
      <c r="D152" s="33"/>
      <c r="E152" s="12"/>
      <c r="F152" s="13"/>
      <c r="G152" s="14"/>
      <c r="H152" s="17"/>
      <c r="I152" s="17"/>
      <c r="J152" s="13"/>
      <c r="K152" s="25"/>
      <c r="L152" s="13"/>
      <c r="M152" s="12"/>
    </row>
    <row r="153" spans="1:13" s="11" customFormat="1" ht="15">
      <c r="A153" s="13"/>
      <c r="B153" s="13"/>
      <c r="C153" s="13"/>
      <c r="D153" s="33"/>
      <c r="E153" s="12"/>
      <c r="F153" s="13"/>
      <c r="G153" s="14"/>
      <c r="H153" s="17"/>
      <c r="I153" s="17"/>
      <c r="J153" s="13"/>
      <c r="K153" s="25"/>
      <c r="L153" s="13"/>
      <c r="M153" s="12"/>
    </row>
    <row r="154" spans="1:13" s="11" customFormat="1" ht="15">
      <c r="A154" s="13"/>
      <c r="B154" s="13"/>
      <c r="C154" s="13"/>
      <c r="D154" s="33"/>
      <c r="E154" s="12"/>
      <c r="F154" s="13"/>
      <c r="G154" s="14"/>
      <c r="H154" s="17"/>
      <c r="I154" s="17"/>
      <c r="J154" s="13"/>
      <c r="K154" s="25"/>
      <c r="L154" s="13"/>
      <c r="M154" s="12"/>
    </row>
    <row r="155" spans="1:13" s="11" customFormat="1" ht="15">
      <c r="A155" s="13"/>
      <c r="B155" s="13"/>
      <c r="C155" s="13"/>
      <c r="D155" s="33"/>
      <c r="E155" s="12"/>
      <c r="F155" s="13"/>
      <c r="G155" s="14"/>
      <c r="H155" s="17"/>
      <c r="I155" s="17"/>
      <c r="J155" s="13"/>
      <c r="K155" s="25"/>
      <c r="L155" s="13"/>
      <c r="M155" s="12"/>
    </row>
    <row r="156" spans="1:13" s="11" customFormat="1" ht="15">
      <c r="A156" s="13"/>
      <c r="B156" s="13"/>
      <c r="C156" s="13"/>
      <c r="D156" s="33"/>
      <c r="E156" s="12"/>
      <c r="F156" s="13"/>
      <c r="G156" s="14"/>
      <c r="H156" s="17"/>
      <c r="I156" s="17"/>
      <c r="J156" s="13"/>
      <c r="K156" s="25"/>
      <c r="L156" s="13"/>
      <c r="M156" s="12"/>
    </row>
    <row r="157" spans="1:13" s="11" customFormat="1" ht="15">
      <c r="A157" s="13"/>
      <c r="B157" s="13"/>
      <c r="C157" s="13"/>
      <c r="D157" s="33"/>
      <c r="E157" s="12"/>
      <c r="F157" s="13"/>
      <c r="G157" s="14"/>
      <c r="H157" s="17"/>
      <c r="I157" s="17"/>
      <c r="J157" s="13"/>
      <c r="K157" s="25"/>
      <c r="L157" s="13"/>
      <c r="M157" s="12"/>
    </row>
    <row r="158" spans="1:13" s="11" customFormat="1" ht="15">
      <c r="A158" s="13"/>
      <c r="B158" s="13"/>
      <c r="C158" s="13"/>
      <c r="D158" s="33"/>
      <c r="E158" s="12"/>
      <c r="F158" s="13"/>
      <c r="G158" s="14"/>
      <c r="H158" s="17"/>
      <c r="I158" s="17"/>
      <c r="J158" s="13"/>
      <c r="K158" s="25"/>
      <c r="L158" s="13"/>
      <c r="M158" s="12"/>
    </row>
    <row r="159" spans="1:13" s="11" customFormat="1" ht="15">
      <c r="A159" s="13"/>
      <c r="B159" s="13"/>
      <c r="C159" s="13"/>
      <c r="D159" s="33"/>
      <c r="E159" s="12"/>
      <c r="F159" s="13"/>
      <c r="G159" s="14"/>
      <c r="H159" s="17"/>
      <c r="I159" s="17"/>
      <c r="J159" s="13"/>
      <c r="K159" s="25"/>
      <c r="L159" s="13"/>
      <c r="M159" s="12"/>
    </row>
    <row r="160" spans="1:13" s="11" customFormat="1" ht="15">
      <c r="A160" s="13"/>
      <c r="B160" s="13"/>
      <c r="C160" s="13"/>
      <c r="D160" s="33"/>
      <c r="E160" s="12"/>
      <c r="F160" s="13"/>
      <c r="G160" s="14"/>
      <c r="H160" s="17"/>
      <c r="I160" s="17"/>
      <c r="J160" s="13"/>
      <c r="K160" s="25"/>
      <c r="L160" s="13"/>
      <c r="M160" s="12"/>
    </row>
    <row r="161" spans="1:13" s="11" customFormat="1" ht="15">
      <c r="A161" s="13"/>
      <c r="B161" s="13"/>
      <c r="C161" s="13"/>
      <c r="D161" s="33"/>
      <c r="E161" s="12"/>
      <c r="F161" s="13"/>
      <c r="G161" s="14"/>
      <c r="H161" s="17"/>
      <c r="I161" s="17"/>
      <c r="J161" s="13"/>
      <c r="K161" s="25"/>
      <c r="L161" s="13"/>
      <c r="M161" s="12"/>
    </row>
    <row r="162" spans="1:13" s="11" customFormat="1" ht="15">
      <c r="A162" s="13"/>
      <c r="B162" s="13"/>
      <c r="C162" s="13"/>
      <c r="D162" s="33"/>
      <c r="E162" s="12"/>
      <c r="F162" s="13"/>
      <c r="G162" s="14"/>
      <c r="H162" s="17"/>
      <c r="I162" s="17"/>
      <c r="J162" s="13"/>
      <c r="K162" s="25"/>
      <c r="L162" s="13"/>
      <c r="M162" s="12"/>
    </row>
    <row r="163" spans="1:13" s="11" customFormat="1" ht="15">
      <c r="A163" s="13"/>
      <c r="B163" s="13"/>
      <c r="C163" s="13"/>
      <c r="D163" s="33"/>
      <c r="E163" s="12"/>
      <c r="F163" s="13"/>
      <c r="G163" s="14"/>
      <c r="H163" s="17"/>
      <c r="I163" s="17"/>
      <c r="J163" s="13"/>
      <c r="K163" s="25"/>
      <c r="L163" s="13"/>
      <c r="M163" s="12"/>
    </row>
    <row r="164" spans="1:13" s="11" customFormat="1" ht="15">
      <c r="A164" s="13"/>
      <c r="B164" s="13"/>
      <c r="C164" s="13"/>
      <c r="D164" s="33"/>
      <c r="E164" s="12"/>
      <c r="F164" s="13"/>
      <c r="G164" s="14"/>
      <c r="H164" s="17"/>
      <c r="I164" s="17"/>
      <c r="J164" s="13"/>
      <c r="K164" s="25"/>
      <c r="L164" s="13"/>
      <c r="M164" s="12"/>
    </row>
    <row r="165" spans="1:13" s="11" customFormat="1" ht="15">
      <c r="A165" s="13"/>
      <c r="B165" s="13"/>
      <c r="C165" s="13"/>
      <c r="D165" s="33"/>
      <c r="E165" s="12"/>
      <c r="F165" s="13"/>
      <c r="G165" s="14"/>
      <c r="H165" s="17"/>
      <c r="I165" s="17"/>
      <c r="J165" s="13"/>
      <c r="K165" s="25"/>
      <c r="L165" s="13"/>
      <c r="M165" s="12"/>
    </row>
    <row r="166" spans="1:13" s="11" customFormat="1" ht="15">
      <c r="A166" s="13"/>
      <c r="B166" s="13"/>
      <c r="C166" s="13"/>
      <c r="D166" s="33"/>
      <c r="E166" s="12"/>
      <c r="F166" s="13"/>
      <c r="G166" s="14"/>
      <c r="H166" s="17"/>
      <c r="I166" s="17"/>
      <c r="J166" s="13"/>
      <c r="K166" s="25"/>
      <c r="L166" s="13"/>
      <c r="M166" s="12"/>
    </row>
    <row r="167" spans="1:13" s="11" customFormat="1" ht="15">
      <c r="A167" s="13"/>
      <c r="B167" s="13"/>
      <c r="C167" s="13"/>
      <c r="D167" s="33"/>
      <c r="E167" s="12"/>
      <c r="F167" s="13"/>
      <c r="G167" s="14"/>
      <c r="H167" s="17"/>
      <c r="I167" s="17"/>
      <c r="J167" s="13"/>
      <c r="K167" s="25"/>
      <c r="L167" s="13"/>
      <c r="M167" s="12"/>
    </row>
    <row r="168" spans="1:13" s="11" customFormat="1" ht="15">
      <c r="A168" s="13"/>
      <c r="B168" s="13"/>
      <c r="C168" s="13"/>
      <c r="D168" s="33"/>
      <c r="E168" s="12"/>
      <c r="F168" s="13"/>
      <c r="G168" s="14"/>
      <c r="H168" s="17"/>
      <c r="I168" s="17"/>
      <c r="J168" s="13"/>
      <c r="K168" s="25"/>
      <c r="L168" s="13"/>
      <c r="M168" s="12"/>
    </row>
    <row r="169" spans="1:13" s="11" customFormat="1" ht="15">
      <c r="A169" s="13"/>
      <c r="B169" s="13"/>
      <c r="C169" s="13"/>
      <c r="D169" s="33"/>
      <c r="E169" s="12"/>
      <c r="F169" s="13"/>
      <c r="G169" s="14"/>
      <c r="H169" s="17"/>
      <c r="I169" s="17"/>
      <c r="J169" s="13"/>
      <c r="K169" s="25"/>
      <c r="L169" s="13"/>
      <c r="M169" s="12"/>
    </row>
    <row r="170" spans="1:13" s="11" customFormat="1" ht="15">
      <c r="A170" s="13"/>
      <c r="B170" s="13"/>
      <c r="C170" s="13"/>
      <c r="D170" s="33"/>
      <c r="E170" s="12"/>
      <c r="F170" s="13"/>
      <c r="G170" s="14"/>
      <c r="H170" s="17"/>
      <c r="I170" s="17"/>
      <c r="J170" s="13"/>
      <c r="K170" s="25"/>
      <c r="L170" s="13"/>
      <c r="M170" s="12"/>
    </row>
    <row r="171" spans="1:13" s="11" customFormat="1" ht="15">
      <c r="A171" s="13"/>
      <c r="B171" s="13"/>
      <c r="C171" s="13"/>
      <c r="D171" s="33"/>
      <c r="E171" s="12"/>
      <c r="F171" s="13"/>
      <c r="G171" s="14"/>
      <c r="H171" s="17"/>
      <c r="I171" s="17"/>
      <c r="J171" s="13"/>
      <c r="K171" s="25"/>
      <c r="L171" s="13"/>
      <c r="M171" s="12"/>
    </row>
    <row r="172" spans="1:13" s="11" customFormat="1" ht="15">
      <c r="A172" s="13"/>
      <c r="B172" s="13"/>
      <c r="C172" s="13"/>
      <c r="D172" s="33"/>
      <c r="E172" s="12"/>
      <c r="F172" s="13"/>
      <c r="G172" s="14"/>
      <c r="H172" s="17"/>
      <c r="I172" s="17"/>
      <c r="J172" s="13"/>
      <c r="K172" s="25"/>
      <c r="L172" s="13"/>
      <c r="M172" s="12"/>
    </row>
    <row r="173" spans="1:13" s="11" customFormat="1" ht="15">
      <c r="A173" s="13"/>
      <c r="B173" s="13"/>
      <c r="C173" s="13"/>
      <c r="D173" s="33"/>
      <c r="E173" s="12"/>
      <c r="F173" s="13"/>
      <c r="G173" s="14"/>
      <c r="H173" s="17"/>
      <c r="I173" s="17"/>
      <c r="J173" s="13"/>
      <c r="K173" s="25"/>
      <c r="L173" s="13"/>
      <c r="M173" s="12"/>
    </row>
    <row r="174" spans="1:13" s="11" customFormat="1" ht="15">
      <c r="A174" s="13"/>
      <c r="B174" s="13"/>
      <c r="C174" s="13"/>
      <c r="D174" s="33"/>
      <c r="E174" s="12"/>
      <c r="F174" s="13"/>
      <c r="G174" s="14"/>
      <c r="H174" s="17"/>
      <c r="I174" s="17"/>
      <c r="J174" s="13"/>
      <c r="K174" s="25"/>
      <c r="L174" s="13"/>
      <c r="M174" s="12"/>
    </row>
    <row r="175" spans="1:13" s="11" customFormat="1" ht="15">
      <c r="A175" s="13"/>
      <c r="B175" s="13"/>
      <c r="C175" s="13"/>
      <c r="D175" s="33"/>
      <c r="E175" s="12"/>
      <c r="F175" s="13"/>
      <c r="G175" s="14"/>
      <c r="H175" s="17"/>
      <c r="I175" s="17"/>
      <c r="J175" s="13"/>
      <c r="K175" s="25"/>
      <c r="L175" s="13"/>
      <c r="M175" s="12"/>
    </row>
    <row r="176" spans="1:13" s="11" customFormat="1" ht="15">
      <c r="A176" s="13"/>
      <c r="B176" s="13"/>
      <c r="C176" s="13"/>
      <c r="D176" s="33"/>
      <c r="E176" s="12"/>
      <c r="F176" s="13"/>
      <c r="G176" s="14"/>
      <c r="H176" s="17"/>
      <c r="I176" s="17"/>
      <c r="J176" s="13"/>
      <c r="K176" s="25"/>
      <c r="L176" s="13"/>
      <c r="M176" s="12"/>
    </row>
    <row r="177" spans="1:13" s="11" customFormat="1" ht="15">
      <c r="A177" s="13"/>
      <c r="B177" s="13"/>
      <c r="C177" s="13"/>
      <c r="D177" s="33"/>
      <c r="E177" s="12"/>
      <c r="F177" s="13"/>
      <c r="G177" s="14"/>
      <c r="H177" s="17"/>
      <c r="I177" s="17"/>
      <c r="J177" s="13"/>
      <c r="K177" s="25"/>
      <c r="L177" s="13"/>
      <c r="M177" s="12"/>
    </row>
    <row r="178" spans="1:13" s="11" customFormat="1" ht="15">
      <c r="A178" s="13"/>
      <c r="B178" s="13"/>
      <c r="C178" s="13"/>
      <c r="D178" s="33"/>
      <c r="E178" s="12"/>
      <c r="F178" s="13"/>
      <c r="G178" s="14"/>
      <c r="H178" s="17"/>
      <c r="I178" s="17"/>
      <c r="J178" s="13"/>
      <c r="K178" s="25"/>
      <c r="L178" s="13"/>
      <c r="M178" s="12"/>
    </row>
    <row r="179" spans="1:13" s="11" customFormat="1" ht="15">
      <c r="A179" s="13"/>
      <c r="B179" s="13"/>
      <c r="C179" s="13"/>
      <c r="D179" s="33"/>
      <c r="E179" s="12"/>
      <c r="F179" s="13"/>
      <c r="G179" s="14"/>
      <c r="H179" s="17"/>
      <c r="I179" s="17"/>
      <c r="J179" s="13"/>
      <c r="K179" s="25"/>
      <c r="L179" s="13"/>
      <c r="M179" s="12"/>
    </row>
    <row r="180" spans="1:13" s="11" customFormat="1" ht="15">
      <c r="A180" s="13"/>
      <c r="B180" s="13"/>
      <c r="C180" s="13"/>
      <c r="D180" s="33"/>
      <c r="E180" s="12"/>
      <c r="F180" s="13"/>
      <c r="G180" s="14"/>
      <c r="H180" s="17"/>
      <c r="I180" s="17"/>
      <c r="J180" s="13"/>
      <c r="K180" s="25"/>
      <c r="L180" s="13"/>
      <c r="M180" s="12"/>
    </row>
    <row r="181" spans="1:13" s="11" customFormat="1" ht="15">
      <c r="A181" s="13"/>
      <c r="B181" s="13"/>
      <c r="C181" s="13"/>
      <c r="D181" s="33"/>
      <c r="E181" s="12"/>
      <c r="F181" s="13"/>
      <c r="G181" s="14"/>
      <c r="H181" s="17"/>
      <c r="I181" s="17"/>
      <c r="J181" s="13"/>
      <c r="K181" s="25"/>
      <c r="L181" s="13"/>
      <c r="M181" s="12"/>
    </row>
    <row r="182" spans="1:13" s="11" customFormat="1" ht="15">
      <c r="A182" s="13"/>
      <c r="B182" s="13"/>
      <c r="C182" s="13"/>
      <c r="D182" s="33"/>
      <c r="E182" s="12"/>
      <c r="F182" s="13"/>
      <c r="G182" s="14"/>
      <c r="H182" s="17"/>
      <c r="I182" s="17"/>
      <c r="J182" s="13"/>
      <c r="K182" s="25"/>
      <c r="L182" s="13"/>
      <c r="M182" s="12"/>
    </row>
    <row r="183" spans="1:13" s="11" customFormat="1" ht="15">
      <c r="A183" s="13"/>
      <c r="B183" s="13"/>
      <c r="C183" s="13"/>
      <c r="D183" s="33"/>
      <c r="E183" s="12"/>
      <c r="F183" s="13"/>
      <c r="G183" s="14"/>
      <c r="H183" s="17"/>
      <c r="I183" s="17"/>
      <c r="J183" s="13"/>
      <c r="K183" s="25"/>
      <c r="L183" s="13"/>
      <c r="M183" s="12"/>
    </row>
    <row r="184" spans="1:13" s="11" customFormat="1" ht="15">
      <c r="A184" s="13"/>
      <c r="B184" s="13"/>
      <c r="C184" s="13"/>
      <c r="D184" s="33"/>
      <c r="E184" s="12"/>
      <c r="F184" s="13"/>
      <c r="G184" s="14"/>
      <c r="H184" s="17"/>
      <c r="I184" s="17"/>
      <c r="J184" s="13"/>
      <c r="K184" s="25"/>
      <c r="L184" s="13"/>
      <c r="M184" s="12"/>
    </row>
    <row r="185" spans="1:13" s="11" customFormat="1" ht="15">
      <c r="A185" s="13"/>
      <c r="B185" s="13"/>
      <c r="C185" s="13"/>
      <c r="D185" s="33"/>
      <c r="E185" s="12"/>
      <c r="F185" s="13"/>
      <c r="G185" s="14"/>
      <c r="H185" s="17"/>
      <c r="I185" s="17"/>
      <c r="J185" s="13"/>
      <c r="K185" s="25"/>
      <c r="L185" s="13"/>
      <c r="M185" s="12"/>
    </row>
    <row r="186" spans="1:13" s="11" customFormat="1" ht="15">
      <c r="A186" s="13"/>
      <c r="B186" s="13"/>
      <c r="C186" s="13"/>
      <c r="D186" s="33"/>
      <c r="E186" s="12"/>
      <c r="F186" s="13"/>
      <c r="G186" s="14"/>
      <c r="H186" s="17"/>
      <c r="I186" s="17"/>
      <c r="J186" s="13"/>
      <c r="K186" s="25"/>
      <c r="L186" s="13"/>
      <c r="M186" s="12"/>
    </row>
    <row r="187" spans="1:13" s="11" customFormat="1" ht="15">
      <c r="A187" s="13"/>
      <c r="B187" s="13"/>
      <c r="C187" s="13"/>
      <c r="D187" s="33"/>
      <c r="E187" s="12"/>
      <c r="F187" s="13"/>
      <c r="G187" s="14"/>
      <c r="H187" s="17"/>
      <c r="I187" s="17"/>
      <c r="J187" s="13"/>
      <c r="K187" s="25"/>
      <c r="L187" s="13"/>
      <c r="M187" s="12"/>
    </row>
    <row r="188" spans="1:13" s="11" customFormat="1" ht="15">
      <c r="A188" s="13"/>
      <c r="B188" s="13"/>
      <c r="C188" s="13"/>
      <c r="D188" s="33"/>
      <c r="E188" s="12"/>
      <c r="F188" s="13"/>
      <c r="G188" s="14"/>
      <c r="H188" s="17"/>
      <c r="I188" s="17"/>
      <c r="J188" s="13"/>
      <c r="K188" s="25"/>
      <c r="L188" s="13"/>
      <c r="M188" s="12"/>
    </row>
    <row r="189" spans="1:13" s="11" customFormat="1" ht="15">
      <c r="A189" s="13"/>
      <c r="B189" s="13"/>
      <c r="C189" s="13"/>
      <c r="D189" s="33"/>
      <c r="E189" s="12"/>
      <c r="F189" s="13"/>
      <c r="G189" s="14"/>
      <c r="H189" s="17"/>
      <c r="I189" s="17"/>
      <c r="J189" s="13"/>
      <c r="K189" s="25"/>
      <c r="L189" s="13"/>
      <c r="M189" s="12"/>
    </row>
    <row r="190" spans="1:13" s="11" customFormat="1" ht="15">
      <c r="A190" s="13"/>
      <c r="B190" s="13"/>
      <c r="C190" s="13"/>
      <c r="D190" s="33"/>
      <c r="E190" s="12"/>
      <c r="F190" s="13"/>
      <c r="G190" s="14"/>
      <c r="H190" s="17"/>
      <c r="I190" s="17"/>
      <c r="J190" s="13"/>
      <c r="K190" s="25"/>
      <c r="L190" s="13"/>
      <c r="M190" s="12"/>
    </row>
    <row r="191" spans="1:13" s="11" customFormat="1" ht="15">
      <c r="A191" s="13"/>
      <c r="B191" s="13"/>
      <c r="C191" s="13"/>
      <c r="D191" s="33"/>
      <c r="E191" s="12"/>
      <c r="F191" s="13"/>
      <c r="G191" s="14"/>
      <c r="H191" s="17"/>
      <c r="I191" s="17"/>
      <c r="J191" s="13"/>
      <c r="K191" s="25"/>
      <c r="L191" s="13"/>
      <c r="M191" s="12"/>
    </row>
    <row r="192" spans="1:13" s="11" customFormat="1" ht="15">
      <c r="A192" s="13"/>
      <c r="B192" s="13"/>
      <c r="C192" s="13"/>
      <c r="D192" s="33"/>
      <c r="E192" s="12"/>
      <c r="F192" s="13"/>
      <c r="G192" s="14"/>
      <c r="H192" s="17"/>
      <c r="I192" s="17"/>
      <c r="J192" s="13"/>
      <c r="K192" s="25"/>
      <c r="L192" s="13"/>
      <c r="M192" s="12"/>
    </row>
    <row r="193" spans="1:13" s="11" customFormat="1" ht="15">
      <c r="A193" s="13"/>
      <c r="B193" s="13"/>
      <c r="C193" s="13"/>
      <c r="D193" s="33"/>
      <c r="E193" s="12"/>
      <c r="F193" s="13"/>
      <c r="G193" s="14"/>
      <c r="H193" s="17"/>
      <c r="I193" s="17"/>
      <c r="J193" s="13"/>
      <c r="K193" s="25"/>
      <c r="L193" s="13"/>
      <c r="M193" s="12"/>
    </row>
    <row r="194" spans="1:13" s="11" customFormat="1" ht="15">
      <c r="A194" s="13"/>
      <c r="B194" s="13"/>
      <c r="C194" s="13"/>
      <c r="D194" s="33"/>
      <c r="E194" s="12"/>
      <c r="F194" s="13"/>
      <c r="G194" s="14"/>
      <c r="H194" s="17"/>
      <c r="I194" s="17"/>
      <c r="J194" s="13"/>
      <c r="K194" s="25"/>
      <c r="L194" s="13"/>
      <c r="M194" s="12"/>
    </row>
    <row r="195" spans="1:13" s="11" customFormat="1" ht="15">
      <c r="A195" s="13"/>
      <c r="B195" s="13"/>
      <c r="C195" s="13"/>
      <c r="D195" s="33"/>
      <c r="E195" s="12"/>
      <c r="F195" s="13"/>
      <c r="G195" s="14"/>
      <c r="H195" s="17"/>
      <c r="I195" s="17"/>
      <c r="J195" s="13"/>
      <c r="K195" s="25"/>
      <c r="L195" s="13"/>
      <c r="M195" s="12"/>
    </row>
    <row r="196" spans="1:13" s="11" customFormat="1" ht="15">
      <c r="A196" s="13"/>
      <c r="B196" s="13"/>
      <c r="C196" s="13"/>
      <c r="D196" s="33"/>
      <c r="E196" s="12"/>
      <c r="F196" s="13"/>
      <c r="G196" s="14"/>
      <c r="H196" s="17"/>
      <c r="I196" s="17"/>
      <c r="J196" s="13"/>
      <c r="K196" s="25"/>
      <c r="L196" s="13"/>
      <c r="M196" s="12"/>
    </row>
    <row r="197" spans="1:13" s="11" customFormat="1" ht="15">
      <c r="A197" s="13"/>
      <c r="B197" s="13"/>
      <c r="C197" s="13"/>
      <c r="D197" s="33"/>
      <c r="E197" s="12"/>
      <c r="F197" s="13"/>
      <c r="G197" s="14"/>
      <c r="H197" s="17"/>
      <c r="I197" s="17"/>
      <c r="J197" s="13"/>
      <c r="K197" s="25"/>
      <c r="L197" s="13"/>
      <c r="M197" s="12"/>
    </row>
    <row r="198" spans="1:13" s="11" customFormat="1" ht="15">
      <c r="A198" s="13"/>
      <c r="B198" s="13"/>
      <c r="C198" s="13"/>
      <c r="D198" s="33"/>
      <c r="E198" s="12"/>
      <c r="F198" s="13"/>
      <c r="G198" s="14"/>
      <c r="H198" s="17"/>
      <c r="I198" s="17"/>
      <c r="J198" s="13"/>
      <c r="K198" s="25"/>
      <c r="L198" s="13"/>
      <c r="M198" s="12"/>
    </row>
    <row r="199" spans="1:13" s="11" customFormat="1" ht="15">
      <c r="A199" s="13"/>
      <c r="B199" s="13"/>
      <c r="C199" s="13"/>
      <c r="D199" s="33"/>
      <c r="E199" s="12"/>
      <c r="F199" s="13"/>
      <c r="G199" s="14"/>
      <c r="H199" s="17"/>
      <c r="I199" s="17"/>
      <c r="J199" s="13"/>
      <c r="K199" s="25"/>
      <c r="L199" s="13"/>
      <c r="M199" s="12"/>
    </row>
    <row r="200" spans="1:13" s="11" customFormat="1" ht="15">
      <c r="A200" s="13"/>
      <c r="B200" s="13"/>
      <c r="C200" s="13"/>
      <c r="D200" s="33"/>
      <c r="E200" s="12"/>
      <c r="F200" s="13"/>
      <c r="G200" s="14"/>
      <c r="H200" s="17"/>
      <c r="I200" s="17"/>
      <c r="J200" s="13"/>
      <c r="K200" s="25"/>
      <c r="L200" s="13"/>
      <c r="M200" s="12"/>
    </row>
    <row r="201" spans="1:13" s="11" customFormat="1" ht="15">
      <c r="A201" s="13"/>
      <c r="B201" s="13"/>
      <c r="C201" s="13"/>
      <c r="D201" s="33"/>
      <c r="E201" s="12"/>
      <c r="F201" s="13"/>
      <c r="G201" s="14"/>
      <c r="H201" s="17"/>
      <c r="I201" s="17"/>
      <c r="J201" s="13"/>
      <c r="K201" s="25"/>
      <c r="L201" s="13"/>
      <c r="M201" s="12"/>
    </row>
    <row r="202" spans="1:13" s="11" customFormat="1" ht="15">
      <c r="A202" s="13"/>
      <c r="B202" s="13"/>
      <c r="C202" s="13"/>
      <c r="D202" s="33"/>
      <c r="E202" s="12"/>
      <c r="F202" s="13"/>
      <c r="G202" s="14"/>
      <c r="H202" s="17"/>
      <c r="I202" s="17"/>
      <c r="J202" s="13"/>
      <c r="K202" s="25"/>
      <c r="L202" s="13"/>
      <c r="M202" s="12"/>
    </row>
    <row r="203" spans="1:13" s="11" customFormat="1" ht="15">
      <c r="A203" s="13"/>
      <c r="B203" s="13"/>
      <c r="C203" s="13"/>
      <c r="D203" s="33"/>
      <c r="E203" s="12"/>
      <c r="F203" s="13"/>
      <c r="G203" s="14"/>
      <c r="H203" s="17"/>
      <c r="I203" s="17"/>
      <c r="J203" s="13"/>
      <c r="K203" s="25"/>
      <c r="L203" s="13"/>
      <c r="M203" s="12"/>
    </row>
    <row r="204" spans="1:13" s="11" customFormat="1" ht="15">
      <c r="A204" s="13"/>
      <c r="B204" s="13"/>
      <c r="C204" s="13"/>
      <c r="D204" s="33"/>
      <c r="E204" s="12"/>
      <c r="F204" s="13"/>
      <c r="G204" s="14"/>
      <c r="H204" s="17"/>
      <c r="I204" s="17"/>
      <c r="J204" s="13"/>
      <c r="K204" s="25"/>
      <c r="L204" s="13"/>
      <c r="M204" s="12"/>
    </row>
    <row r="205" spans="1:13" s="11" customFormat="1" ht="15">
      <c r="A205" s="13"/>
      <c r="B205" s="13"/>
      <c r="C205" s="13"/>
      <c r="D205" s="33"/>
      <c r="E205" s="12"/>
      <c r="F205" s="13"/>
      <c r="G205" s="14"/>
      <c r="H205" s="17"/>
      <c r="I205" s="17"/>
      <c r="J205" s="13"/>
      <c r="K205" s="25"/>
      <c r="L205" s="13"/>
      <c r="M205" s="12"/>
    </row>
    <row r="206" spans="1:13" s="11" customFormat="1" ht="15">
      <c r="A206" s="13"/>
      <c r="B206" s="13"/>
      <c r="C206" s="13"/>
      <c r="D206" s="33"/>
      <c r="E206" s="12"/>
      <c r="F206" s="13"/>
      <c r="G206" s="14"/>
      <c r="H206" s="17"/>
      <c r="I206" s="17"/>
      <c r="J206" s="13"/>
      <c r="K206" s="25"/>
      <c r="L206" s="13"/>
      <c r="M206" s="12"/>
    </row>
    <row r="207" spans="1:13" s="11" customFormat="1" ht="15">
      <c r="A207" s="13"/>
      <c r="B207" s="13"/>
      <c r="C207" s="13"/>
      <c r="D207" s="33"/>
      <c r="E207" s="12"/>
      <c r="F207" s="13"/>
      <c r="G207" s="14"/>
      <c r="H207" s="17"/>
      <c r="I207" s="17"/>
      <c r="J207" s="13"/>
      <c r="K207" s="25"/>
      <c r="L207" s="13"/>
      <c r="M207" s="12"/>
    </row>
    <row r="208" spans="1:13" s="11" customFormat="1" ht="15">
      <c r="A208" s="13"/>
      <c r="B208" s="13"/>
      <c r="C208" s="13"/>
      <c r="D208" s="33"/>
      <c r="E208" s="12"/>
      <c r="F208" s="13"/>
      <c r="G208" s="14"/>
      <c r="H208" s="17"/>
      <c r="I208" s="17"/>
      <c r="J208" s="13"/>
      <c r="K208" s="25"/>
      <c r="L208" s="13"/>
      <c r="M208" s="12"/>
    </row>
    <row r="209" spans="1:13" s="11" customFormat="1" ht="15">
      <c r="A209" s="13"/>
      <c r="B209" s="13"/>
      <c r="C209" s="13"/>
      <c r="D209" s="33"/>
      <c r="E209" s="12"/>
      <c r="F209" s="13"/>
      <c r="G209" s="14"/>
      <c r="H209" s="17"/>
      <c r="I209" s="17"/>
      <c r="J209" s="13"/>
      <c r="K209" s="25"/>
      <c r="L209" s="13"/>
      <c r="M209" s="12"/>
    </row>
    <row r="210" spans="1:13" s="11" customFormat="1" ht="15">
      <c r="A210" s="13"/>
      <c r="B210" s="13"/>
      <c r="C210" s="13"/>
      <c r="D210" s="33"/>
      <c r="E210" s="12"/>
      <c r="F210" s="13"/>
      <c r="G210" s="14"/>
      <c r="H210" s="17"/>
      <c r="I210" s="17"/>
      <c r="J210" s="13"/>
      <c r="K210" s="25"/>
      <c r="L210" s="13"/>
      <c r="M210" s="12"/>
    </row>
    <row r="211" spans="1:13" s="11" customFormat="1" ht="15">
      <c r="A211" s="13"/>
      <c r="B211" s="13"/>
      <c r="C211" s="13"/>
      <c r="D211" s="33"/>
      <c r="E211" s="12"/>
      <c r="F211" s="13"/>
      <c r="G211" s="14"/>
      <c r="H211" s="17"/>
      <c r="I211" s="17"/>
      <c r="J211" s="13"/>
      <c r="K211" s="25"/>
      <c r="L211" s="13"/>
      <c r="M211" s="12"/>
    </row>
    <row r="212" spans="1:13" s="11" customFormat="1" ht="15">
      <c r="A212" s="13"/>
      <c r="B212" s="13"/>
      <c r="C212" s="13"/>
      <c r="D212" s="33"/>
      <c r="E212" s="12"/>
      <c r="F212" s="13"/>
      <c r="G212" s="14"/>
      <c r="H212" s="17"/>
      <c r="I212" s="17"/>
      <c r="J212" s="13"/>
      <c r="K212" s="25"/>
      <c r="L212" s="13"/>
      <c r="M212" s="12"/>
    </row>
    <row r="213" spans="1:13" s="11" customFormat="1" ht="15">
      <c r="A213" s="13"/>
      <c r="B213" s="13"/>
      <c r="C213" s="13"/>
      <c r="D213" s="33"/>
      <c r="E213" s="12"/>
      <c r="F213" s="13"/>
      <c r="G213" s="14"/>
      <c r="H213" s="17"/>
      <c r="I213" s="17"/>
      <c r="J213" s="13"/>
      <c r="K213" s="25"/>
      <c r="L213" s="13"/>
      <c r="M213" s="12"/>
    </row>
    <row r="214" spans="1:13" s="11" customFormat="1" ht="15">
      <c r="A214" s="13"/>
      <c r="B214" s="13"/>
      <c r="C214" s="13"/>
      <c r="D214" s="33"/>
      <c r="E214" s="12"/>
      <c r="F214" s="13"/>
      <c r="G214" s="14"/>
      <c r="H214" s="17"/>
      <c r="I214" s="17"/>
      <c r="J214" s="13"/>
      <c r="K214" s="25"/>
      <c r="L214" s="13"/>
      <c r="M214" s="12"/>
    </row>
    <row r="215" spans="1:13" s="11" customFormat="1" ht="15">
      <c r="A215" s="13"/>
      <c r="B215" s="13"/>
      <c r="C215" s="13"/>
      <c r="D215" s="33"/>
      <c r="E215" s="12"/>
      <c r="F215" s="13"/>
      <c r="G215" s="14"/>
      <c r="H215" s="17"/>
      <c r="I215" s="17"/>
      <c r="J215" s="13"/>
      <c r="K215" s="25"/>
      <c r="L215" s="13"/>
      <c r="M215" s="12"/>
    </row>
    <row r="216" spans="1:13" s="11" customFormat="1" ht="15">
      <c r="A216" s="13"/>
      <c r="B216" s="13"/>
      <c r="C216" s="13"/>
      <c r="D216" s="33"/>
      <c r="E216" s="12"/>
      <c r="F216" s="13"/>
      <c r="G216" s="14"/>
      <c r="H216" s="17"/>
      <c r="I216" s="17"/>
      <c r="J216" s="13"/>
      <c r="K216" s="25"/>
      <c r="L216" s="13"/>
      <c r="M216" s="12"/>
    </row>
    <row r="217" spans="1:13" s="11" customFormat="1" ht="15">
      <c r="A217" s="13"/>
      <c r="B217" s="13"/>
      <c r="C217" s="13"/>
      <c r="D217" s="33"/>
      <c r="E217" s="12"/>
      <c r="F217" s="13"/>
      <c r="G217" s="14"/>
      <c r="H217" s="17"/>
      <c r="I217" s="17"/>
      <c r="J217" s="13"/>
      <c r="K217" s="25"/>
      <c r="L217" s="13"/>
      <c r="M217" s="12"/>
    </row>
    <row r="218" spans="1:13" s="11" customFormat="1" ht="15">
      <c r="A218" s="13"/>
      <c r="B218" s="13"/>
      <c r="C218" s="13"/>
      <c r="D218" s="33"/>
      <c r="E218" s="12"/>
      <c r="F218" s="13"/>
      <c r="G218" s="14"/>
      <c r="H218" s="17"/>
      <c r="I218" s="17"/>
      <c r="J218" s="13"/>
      <c r="K218" s="25"/>
      <c r="L218" s="13"/>
      <c r="M218" s="12"/>
    </row>
    <row r="219" spans="1:13" s="11" customFormat="1" ht="15">
      <c r="A219" s="13"/>
      <c r="B219" s="13"/>
      <c r="C219" s="13"/>
      <c r="D219" s="33"/>
      <c r="E219" s="12"/>
      <c r="F219" s="13"/>
      <c r="G219" s="14"/>
      <c r="H219" s="17"/>
      <c r="I219" s="17"/>
      <c r="J219" s="13"/>
      <c r="K219" s="25"/>
      <c r="L219" s="13"/>
      <c r="M219" s="12"/>
    </row>
    <row r="220" spans="1:13" s="11" customFormat="1" ht="15">
      <c r="A220" s="13"/>
      <c r="B220" s="13"/>
      <c r="C220" s="13"/>
      <c r="D220" s="33"/>
      <c r="E220" s="12"/>
      <c r="F220" s="13"/>
      <c r="G220" s="14"/>
      <c r="H220" s="17"/>
      <c r="I220" s="17"/>
      <c r="J220" s="13"/>
      <c r="K220" s="25"/>
      <c r="L220" s="13"/>
      <c r="M220" s="12"/>
    </row>
    <row r="221" spans="1:13" s="11" customFormat="1" ht="15">
      <c r="A221" s="13"/>
      <c r="B221" s="13"/>
      <c r="C221" s="13"/>
      <c r="D221" s="33"/>
      <c r="E221" s="12"/>
      <c r="F221" s="13"/>
      <c r="G221" s="14"/>
      <c r="H221" s="17"/>
      <c r="I221" s="17"/>
      <c r="J221" s="13"/>
      <c r="K221" s="25"/>
      <c r="L221" s="13"/>
      <c r="M221" s="12"/>
    </row>
    <row r="222" spans="1:13" s="11" customFormat="1" ht="15">
      <c r="A222" s="13"/>
      <c r="B222" s="13"/>
      <c r="C222" s="13"/>
      <c r="D222" s="33"/>
      <c r="E222" s="12"/>
      <c r="F222" s="13"/>
      <c r="G222" s="14"/>
      <c r="H222" s="17"/>
      <c r="I222" s="17"/>
      <c r="J222" s="13"/>
      <c r="K222" s="25"/>
      <c r="L222" s="13"/>
      <c r="M222" s="12"/>
    </row>
    <row r="223" spans="1:13" s="11" customFormat="1" ht="15">
      <c r="A223" s="13"/>
      <c r="B223" s="13"/>
      <c r="C223" s="13"/>
      <c r="D223" s="33"/>
      <c r="E223" s="12"/>
      <c r="F223" s="13"/>
      <c r="G223" s="14"/>
      <c r="H223" s="17"/>
      <c r="I223" s="17"/>
      <c r="J223" s="13"/>
      <c r="K223" s="25"/>
      <c r="L223" s="13"/>
      <c r="M223" s="12"/>
    </row>
    <row r="224" spans="1:13" s="11" customFormat="1" ht="15">
      <c r="A224" s="13"/>
      <c r="B224" s="13"/>
      <c r="C224" s="13"/>
      <c r="D224" s="33"/>
      <c r="E224" s="12"/>
      <c r="F224" s="13"/>
      <c r="G224" s="14"/>
      <c r="H224" s="17"/>
      <c r="I224" s="17"/>
      <c r="J224" s="13"/>
      <c r="K224" s="25"/>
      <c r="L224" s="13"/>
      <c r="M224" s="12"/>
    </row>
    <row r="225" spans="1:13" s="11" customFormat="1" ht="15">
      <c r="A225" s="13"/>
      <c r="B225" s="13"/>
      <c r="C225" s="13"/>
      <c r="D225" s="33"/>
      <c r="E225" s="12"/>
      <c r="F225" s="13"/>
      <c r="G225" s="14"/>
      <c r="H225" s="17"/>
      <c r="I225" s="17"/>
      <c r="J225" s="13"/>
      <c r="K225" s="25"/>
      <c r="L225" s="13"/>
      <c r="M225" s="12"/>
    </row>
    <row r="226" spans="1:13" s="11" customFormat="1" ht="15">
      <c r="A226" s="13"/>
      <c r="B226" s="13"/>
      <c r="C226" s="13"/>
      <c r="D226" s="33"/>
      <c r="E226" s="12"/>
      <c r="F226" s="13"/>
      <c r="G226" s="14"/>
      <c r="H226" s="17"/>
      <c r="I226" s="17"/>
      <c r="J226" s="13"/>
      <c r="K226" s="25"/>
      <c r="L226" s="13"/>
      <c r="M226" s="12"/>
    </row>
    <row r="227" spans="1:13" s="11" customFormat="1" ht="15">
      <c r="A227" s="13"/>
      <c r="B227" s="13"/>
      <c r="C227" s="13"/>
      <c r="D227" s="33"/>
      <c r="E227" s="12"/>
      <c r="F227" s="13"/>
      <c r="G227" s="14"/>
      <c r="H227" s="17"/>
      <c r="I227" s="17"/>
      <c r="J227" s="13"/>
      <c r="K227" s="25"/>
      <c r="L227" s="13"/>
      <c r="M227" s="12"/>
    </row>
    <row r="228" spans="1:13" s="11" customFormat="1" ht="15">
      <c r="A228" s="13"/>
      <c r="B228" s="13"/>
      <c r="C228" s="13"/>
      <c r="D228" s="33"/>
      <c r="E228" s="12"/>
      <c r="F228" s="13"/>
      <c r="G228" s="14"/>
      <c r="H228" s="17"/>
      <c r="I228" s="17"/>
      <c r="J228" s="13"/>
      <c r="K228" s="25"/>
      <c r="L228" s="13"/>
      <c r="M228" s="12"/>
    </row>
    <row r="229" spans="1:13" s="11" customFormat="1" ht="15">
      <c r="A229" s="13"/>
      <c r="B229" s="13"/>
      <c r="C229" s="13"/>
      <c r="D229" s="33"/>
      <c r="E229" s="12"/>
      <c r="F229" s="13"/>
      <c r="G229" s="14"/>
      <c r="H229" s="17"/>
      <c r="I229" s="17"/>
      <c r="J229" s="13"/>
      <c r="K229" s="25"/>
      <c r="L229" s="13"/>
      <c r="M229" s="12"/>
    </row>
    <row r="230" spans="1:13" s="11" customFormat="1" ht="15">
      <c r="A230" s="13"/>
      <c r="B230" s="13"/>
      <c r="C230" s="13"/>
      <c r="D230" s="33"/>
      <c r="E230" s="12"/>
      <c r="F230" s="13"/>
      <c r="G230" s="14"/>
      <c r="H230" s="17"/>
      <c r="I230" s="17"/>
      <c r="J230" s="13"/>
      <c r="K230" s="25"/>
      <c r="L230" s="13"/>
      <c r="M230" s="12"/>
    </row>
    <row r="231" spans="1:13" s="11" customFormat="1">
      <c r="J231" s="29"/>
      <c r="K231" s="30"/>
      <c r="L231" s="31"/>
      <c r="M231" s="32"/>
    </row>
    <row r="232" spans="1:13" s="11" customFormat="1">
      <c r="J232" s="29"/>
      <c r="K232" s="30"/>
      <c r="L232" s="31"/>
      <c r="M232" s="32"/>
    </row>
    <row r="233" spans="1:13" s="11" customFormat="1">
      <c r="J233" s="29"/>
      <c r="K233" s="30"/>
      <c r="L233" s="31"/>
      <c r="M233" s="32"/>
    </row>
    <row r="234" spans="1:13" s="11" customFormat="1">
      <c r="J234" s="29"/>
      <c r="K234" s="30"/>
      <c r="L234" s="31"/>
      <c r="M234" s="32"/>
    </row>
    <row r="235" spans="1:13" s="11" customFormat="1">
      <c r="J235" s="29"/>
      <c r="K235" s="30"/>
      <c r="L235" s="31"/>
      <c r="M235" s="32"/>
    </row>
    <row r="236" spans="1:13" s="11" customFormat="1">
      <c r="J236" s="29"/>
      <c r="K236" s="30"/>
      <c r="L236" s="31"/>
      <c r="M236" s="32"/>
    </row>
    <row r="237" spans="1:13" s="11" customFormat="1">
      <c r="J237" s="29"/>
      <c r="K237" s="30"/>
      <c r="L237" s="31"/>
      <c r="M237" s="32"/>
    </row>
    <row r="238" spans="1:13" s="11" customFormat="1">
      <c r="J238" s="29"/>
      <c r="K238" s="30"/>
      <c r="L238" s="31"/>
      <c r="M238" s="32"/>
    </row>
    <row r="239" spans="1:13" s="11" customFormat="1">
      <c r="J239" s="29"/>
      <c r="K239" s="30"/>
      <c r="L239" s="31"/>
      <c r="M239" s="32"/>
    </row>
    <row r="240" spans="1:13" s="11" customFormat="1">
      <c r="J240" s="29"/>
      <c r="K240" s="30"/>
      <c r="L240" s="31"/>
      <c r="M240" s="32"/>
    </row>
    <row r="241" spans="10:13" s="11" customFormat="1">
      <c r="J241" s="29"/>
      <c r="K241" s="30"/>
      <c r="L241" s="31"/>
      <c r="M241" s="32"/>
    </row>
    <row r="242" spans="10:13" s="11" customFormat="1">
      <c r="J242" s="29"/>
      <c r="K242" s="30"/>
      <c r="L242" s="31"/>
      <c r="M242" s="32"/>
    </row>
    <row r="243" spans="10:13" s="11" customFormat="1">
      <c r="J243" s="29"/>
      <c r="K243" s="30"/>
      <c r="L243" s="31"/>
      <c r="M243" s="32"/>
    </row>
  </sheetData>
  <mergeCells count="12">
    <mergeCell ref="L11:L12"/>
    <mergeCell ref="M11:M12"/>
    <mergeCell ref="A11:A12"/>
    <mergeCell ref="B11:B12"/>
    <mergeCell ref="C11:C12"/>
    <mergeCell ref="E11:E12"/>
    <mergeCell ref="F11:F12"/>
    <mergeCell ref="G11:G12"/>
    <mergeCell ref="J11:J12"/>
    <mergeCell ref="K11:K12"/>
    <mergeCell ref="A1:D1"/>
    <mergeCell ref="K8:M8"/>
  </mergeCells>
  <pageMargins left="0.7" right="0.7" top="0.75" bottom="0.75" header="0.3" footer="0.3"/>
  <pageSetup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K51"/>
  <sheetViews>
    <sheetView topLeftCell="A22" workbookViewId="0">
      <selection activeCell="C11" sqref="C11"/>
    </sheetView>
  </sheetViews>
  <sheetFormatPr baseColWidth="10" defaultRowHeight="12.75"/>
  <cols>
    <col min="1" max="1" width="13.7109375" style="3" customWidth="1"/>
    <col min="2" max="2" width="19.42578125" style="3" customWidth="1"/>
    <col min="3" max="3" width="14" style="3" customWidth="1"/>
    <col min="4" max="4" width="65.28515625" style="3" customWidth="1"/>
    <col min="5" max="5" width="21" style="3" customWidth="1"/>
    <col min="6" max="6" width="27.42578125" style="3" customWidth="1"/>
    <col min="7" max="7" width="17.42578125" style="3" customWidth="1"/>
    <col min="8" max="8" width="11.42578125" style="3"/>
    <col min="9" max="9" width="15.28515625" style="3" customWidth="1"/>
    <col min="10" max="10" width="17.7109375" style="20" customWidth="1"/>
    <col min="11" max="11" width="16.5703125" style="27" customWidth="1"/>
    <col min="12" max="12" width="25.42578125" style="28" customWidth="1"/>
    <col min="13" max="13" width="17.28515625" style="16" customWidth="1"/>
    <col min="14" max="16384" width="11.42578125" style="3"/>
  </cols>
  <sheetData>
    <row r="1" spans="1:245" ht="15.75">
      <c r="A1" s="56" t="s">
        <v>16</v>
      </c>
      <c r="B1" s="56"/>
      <c r="C1" s="56"/>
      <c r="D1" s="56"/>
      <c r="E1" s="6"/>
      <c r="F1" s="6"/>
      <c r="G1" s="6"/>
      <c r="H1" s="6"/>
      <c r="I1" s="18"/>
      <c r="J1" s="21"/>
      <c r="K1" s="26"/>
      <c r="L1" s="62"/>
      <c r="M1" s="23"/>
    </row>
    <row r="2" spans="1:245" ht="15.75">
      <c r="A2" s="15"/>
      <c r="B2" s="15"/>
      <c r="C2" s="15"/>
      <c r="D2" s="15"/>
      <c r="E2" s="6"/>
      <c r="F2" s="6"/>
      <c r="G2" s="6"/>
      <c r="H2" s="6"/>
      <c r="I2" s="18"/>
      <c r="J2" s="21"/>
      <c r="K2" s="26"/>
      <c r="L2" s="24"/>
      <c r="M2" s="2"/>
    </row>
    <row r="3" spans="1:245" ht="15.75" customHeight="1">
      <c r="F3" s="6"/>
      <c r="G3" s="2"/>
      <c r="H3" s="2"/>
      <c r="I3" s="18"/>
      <c r="J3" s="21"/>
      <c r="K3" s="26"/>
      <c r="L3" s="52"/>
      <c r="M3" s="53"/>
    </row>
    <row r="4" spans="1:245" ht="15.75">
      <c r="A4" s="7" t="s">
        <v>5</v>
      </c>
      <c r="B4" s="7"/>
      <c r="C4" s="88" t="s">
        <v>229</v>
      </c>
      <c r="D4" s="88"/>
      <c r="E4" s="88"/>
      <c r="F4" s="39"/>
      <c r="G4" s="2"/>
      <c r="H4" s="2"/>
      <c r="I4" s="18"/>
      <c r="J4" s="21"/>
      <c r="K4" s="26"/>
      <c r="L4" s="52"/>
      <c r="M4" s="53"/>
    </row>
    <row r="5" spans="1:245" ht="15.75">
      <c r="A5" s="7"/>
      <c r="B5" s="7"/>
      <c r="C5" s="7"/>
      <c r="D5" s="7"/>
      <c r="F5" s="1"/>
      <c r="G5" s="2"/>
      <c r="H5" s="2"/>
      <c r="I5" s="50"/>
      <c r="J5" s="51"/>
      <c r="K5" s="26"/>
      <c r="L5" s="34"/>
      <c r="M5" s="2"/>
    </row>
    <row r="6" spans="1:245" ht="15.75">
      <c r="A6" s="7"/>
      <c r="B6" s="7"/>
      <c r="C6" s="7"/>
      <c r="D6" s="7"/>
      <c r="F6" s="41"/>
      <c r="G6" s="2"/>
      <c r="H6" s="2"/>
      <c r="I6" s="50"/>
      <c r="J6" s="51"/>
      <c r="K6" s="26"/>
      <c r="L6" s="37"/>
      <c r="M6" s="2"/>
    </row>
    <row r="7" spans="1:245" ht="17.25" customHeight="1">
      <c r="F7" s="1"/>
      <c r="G7" s="2"/>
      <c r="H7" s="2"/>
      <c r="I7" s="18"/>
      <c r="J7" s="21"/>
      <c r="K7" s="26"/>
    </row>
    <row r="8" spans="1:245" ht="15" customHeight="1">
      <c r="A8" s="8"/>
      <c r="B8" s="8"/>
      <c r="C8" s="8"/>
      <c r="D8" s="38"/>
      <c r="E8" s="8"/>
      <c r="F8" s="5"/>
      <c r="G8" s="4"/>
      <c r="H8" s="4"/>
      <c r="I8" s="8"/>
      <c r="J8" s="19"/>
      <c r="K8" s="57" t="s">
        <v>4</v>
      </c>
      <c r="L8" s="58"/>
      <c r="M8" s="59"/>
    </row>
    <row r="9" spans="1:245" ht="38.25">
      <c r="A9" s="35" t="s">
        <v>11</v>
      </c>
      <c r="B9" s="9" t="s">
        <v>8</v>
      </c>
      <c r="C9" s="9" t="s">
        <v>0</v>
      </c>
      <c r="D9" s="9" t="s">
        <v>1</v>
      </c>
      <c r="E9" s="9" t="s">
        <v>10</v>
      </c>
      <c r="F9" s="9" t="s">
        <v>2</v>
      </c>
      <c r="G9" s="9" t="s">
        <v>9</v>
      </c>
      <c r="H9" s="9" t="s">
        <v>12</v>
      </c>
      <c r="I9" s="9" t="s">
        <v>13</v>
      </c>
      <c r="J9" s="9" t="s">
        <v>6</v>
      </c>
      <c r="K9" s="10" t="s">
        <v>7</v>
      </c>
      <c r="L9" s="9" t="s">
        <v>2</v>
      </c>
      <c r="M9" s="22" t="s">
        <v>3</v>
      </c>
    </row>
    <row r="10" spans="1:245" s="46" customFormat="1" ht="38.25">
      <c r="A10" s="36">
        <v>34</v>
      </c>
      <c r="B10" s="36" t="s">
        <v>229</v>
      </c>
      <c r="C10" s="36" t="s">
        <v>417</v>
      </c>
      <c r="D10" s="48" t="s">
        <v>230</v>
      </c>
      <c r="E10" s="47">
        <f>37068.08*365.5</f>
        <v>13548383.24</v>
      </c>
      <c r="F10" s="36" t="s">
        <v>231</v>
      </c>
      <c r="G10" s="45">
        <v>45239</v>
      </c>
      <c r="H10" s="44"/>
      <c r="I10" s="44"/>
      <c r="J10" s="36" t="s">
        <v>232</v>
      </c>
      <c r="K10" s="45">
        <v>45239</v>
      </c>
      <c r="L10" s="96" t="s">
        <v>231</v>
      </c>
      <c r="M10" s="47" t="s">
        <v>233</v>
      </c>
    </row>
    <row r="11" spans="1:245" s="46" customFormat="1" ht="25.5">
      <c r="A11" s="36">
        <v>34</v>
      </c>
      <c r="B11" s="36" t="s">
        <v>229</v>
      </c>
      <c r="C11" s="36" t="s">
        <v>295</v>
      </c>
      <c r="D11" s="49" t="s">
        <v>234</v>
      </c>
      <c r="E11" s="47">
        <f>4163.57*850</f>
        <v>3539034.4999999995</v>
      </c>
      <c r="F11" s="36" t="s">
        <v>235</v>
      </c>
      <c r="G11" s="43">
        <v>45331</v>
      </c>
      <c r="H11" s="44"/>
      <c r="I11" s="44"/>
      <c r="J11" s="36" t="s">
        <v>236</v>
      </c>
      <c r="K11" s="43">
        <v>45331</v>
      </c>
      <c r="L11" s="36" t="s">
        <v>235</v>
      </c>
      <c r="M11" s="47" t="s">
        <v>237</v>
      </c>
    </row>
    <row r="12" spans="1:245" s="46" customFormat="1" ht="25.5">
      <c r="A12" s="36">
        <v>34</v>
      </c>
      <c r="B12" s="36" t="s">
        <v>229</v>
      </c>
      <c r="C12" s="36" t="s">
        <v>417</v>
      </c>
      <c r="D12" s="49" t="s">
        <v>238</v>
      </c>
      <c r="E12" s="47">
        <f>7814.62*887.5</f>
        <v>6935475.25</v>
      </c>
      <c r="F12" s="36" t="s">
        <v>239</v>
      </c>
      <c r="G12" s="43">
        <v>45398</v>
      </c>
      <c r="H12" s="44"/>
      <c r="I12" s="44"/>
      <c r="J12" s="36" t="s">
        <v>240</v>
      </c>
      <c r="K12" s="45">
        <v>45398</v>
      </c>
      <c r="L12" s="36" t="s">
        <v>239</v>
      </c>
      <c r="M12" s="47" t="s">
        <v>241</v>
      </c>
      <c r="IK12" s="11"/>
    </row>
    <row r="13" spans="1:245" s="11" customFormat="1" ht="25.5" customHeight="1">
      <c r="A13" s="63">
        <v>34</v>
      </c>
      <c r="B13" s="63" t="s">
        <v>229</v>
      </c>
      <c r="C13" s="63" t="s">
        <v>295</v>
      </c>
      <c r="D13" s="33" t="s">
        <v>242</v>
      </c>
      <c r="E13" s="64">
        <f>896*2543.97</f>
        <v>2279397.1199999996</v>
      </c>
      <c r="F13" s="63" t="s">
        <v>243</v>
      </c>
      <c r="G13" s="65">
        <v>45414</v>
      </c>
      <c r="H13" s="17"/>
      <c r="I13" s="17"/>
      <c r="J13" s="63" t="s">
        <v>244</v>
      </c>
      <c r="K13" s="65">
        <v>45414</v>
      </c>
      <c r="L13" s="63" t="s">
        <v>243</v>
      </c>
      <c r="M13" s="64" t="s">
        <v>245</v>
      </c>
      <c r="IK13" s="54" t="s">
        <v>14</v>
      </c>
    </row>
    <row r="14" spans="1:245" s="11" customFormat="1" ht="15">
      <c r="A14" s="66"/>
      <c r="B14" s="66"/>
      <c r="C14" s="66"/>
      <c r="D14" s="33" t="s">
        <v>246</v>
      </c>
      <c r="E14" s="67"/>
      <c r="F14" s="66"/>
      <c r="G14" s="68"/>
      <c r="H14" s="17"/>
      <c r="I14" s="17"/>
      <c r="J14" s="66"/>
      <c r="K14" s="68"/>
      <c r="L14" s="66"/>
      <c r="M14" s="67"/>
    </row>
    <row r="15" spans="1:245" s="11" customFormat="1" ht="15">
      <c r="A15" s="66"/>
      <c r="B15" s="66"/>
      <c r="C15" s="66"/>
      <c r="D15" s="33" t="s">
        <v>247</v>
      </c>
      <c r="E15" s="67"/>
      <c r="F15" s="66"/>
      <c r="G15" s="68"/>
      <c r="H15" s="17"/>
      <c r="I15" s="17"/>
      <c r="J15" s="66"/>
      <c r="K15" s="68"/>
      <c r="L15" s="66"/>
      <c r="M15" s="67"/>
      <c r="IK15" s="54" t="s">
        <v>15</v>
      </c>
    </row>
    <row r="16" spans="1:245" s="11" customFormat="1" ht="15">
      <c r="A16" s="66"/>
      <c r="B16" s="66"/>
      <c r="C16" s="66"/>
      <c r="D16" s="33" t="s">
        <v>248</v>
      </c>
      <c r="E16" s="67"/>
      <c r="F16" s="66"/>
      <c r="G16" s="68"/>
      <c r="H16" s="17"/>
      <c r="I16" s="17"/>
      <c r="J16" s="66"/>
      <c r="K16" s="68"/>
      <c r="L16" s="66"/>
      <c r="M16" s="67"/>
    </row>
    <row r="17" spans="1:13" s="11" customFormat="1" ht="45">
      <c r="A17" s="66"/>
      <c r="B17" s="66"/>
      <c r="C17" s="66"/>
      <c r="D17" s="33" t="s">
        <v>249</v>
      </c>
      <c r="E17" s="67"/>
      <c r="F17" s="66"/>
      <c r="G17" s="68"/>
      <c r="H17" s="17"/>
      <c r="I17" s="17"/>
      <c r="J17" s="66"/>
      <c r="K17" s="68"/>
      <c r="L17" s="66"/>
      <c r="M17" s="67"/>
    </row>
    <row r="18" spans="1:13" s="11" customFormat="1" ht="15">
      <c r="A18" s="66"/>
      <c r="B18" s="66"/>
      <c r="C18" s="66"/>
      <c r="D18" s="33" t="s">
        <v>250</v>
      </c>
      <c r="E18" s="67"/>
      <c r="F18" s="66"/>
      <c r="G18" s="68"/>
      <c r="H18" s="17"/>
      <c r="I18" s="17"/>
      <c r="J18" s="66"/>
      <c r="K18" s="68"/>
      <c r="L18" s="66"/>
      <c r="M18" s="67"/>
    </row>
    <row r="19" spans="1:13" s="11" customFormat="1" ht="15">
      <c r="A19" s="66"/>
      <c r="B19" s="66"/>
      <c r="C19" s="66"/>
      <c r="D19" s="33" t="s">
        <v>251</v>
      </c>
      <c r="E19" s="67"/>
      <c r="F19" s="66"/>
      <c r="G19" s="68"/>
      <c r="H19" s="17"/>
      <c r="I19" s="17"/>
      <c r="J19" s="66"/>
      <c r="K19" s="68"/>
      <c r="L19" s="66"/>
      <c r="M19" s="67"/>
    </row>
    <row r="20" spans="1:13" s="11" customFormat="1" ht="30">
      <c r="A20" s="66"/>
      <c r="B20" s="66"/>
      <c r="C20" s="66"/>
      <c r="D20" s="33" t="s">
        <v>252</v>
      </c>
      <c r="E20" s="67"/>
      <c r="F20" s="66"/>
      <c r="G20" s="68"/>
      <c r="H20" s="17"/>
      <c r="I20" s="17"/>
      <c r="J20" s="66"/>
      <c r="K20" s="68"/>
      <c r="L20" s="66"/>
      <c r="M20" s="67"/>
    </row>
    <row r="21" spans="1:13" s="11" customFormat="1" ht="15">
      <c r="A21" s="69"/>
      <c r="B21" s="69"/>
      <c r="C21" s="69"/>
      <c r="D21" s="33" t="s">
        <v>253</v>
      </c>
      <c r="E21" s="70"/>
      <c r="F21" s="69"/>
      <c r="G21" s="71"/>
      <c r="H21" s="17"/>
      <c r="I21" s="17"/>
      <c r="J21" s="69"/>
      <c r="K21" s="71"/>
      <c r="L21" s="69"/>
      <c r="M21" s="70"/>
    </row>
    <row r="22" spans="1:13" s="11" customFormat="1" ht="15" customHeight="1">
      <c r="A22" s="73">
        <v>34</v>
      </c>
      <c r="B22" s="73" t="s">
        <v>229</v>
      </c>
      <c r="C22" s="73" t="s">
        <v>295</v>
      </c>
      <c r="D22" s="33" t="s">
        <v>254</v>
      </c>
      <c r="E22" s="74">
        <f>2357.1*916.5</f>
        <v>2160282.15</v>
      </c>
      <c r="F22" s="73" t="s">
        <v>255</v>
      </c>
      <c r="G22" s="65">
        <v>45447</v>
      </c>
      <c r="H22" s="17"/>
      <c r="I22" s="17"/>
      <c r="J22" s="73"/>
      <c r="K22" s="75">
        <v>45447</v>
      </c>
      <c r="L22" s="63" t="s">
        <v>256</v>
      </c>
      <c r="M22" s="74" t="s">
        <v>257</v>
      </c>
    </row>
    <row r="23" spans="1:13" s="11" customFormat="1" ht="15">
      <c r="A23" s="76"/>
      <c r="B23" s="76"/>
      <c r="C23" s="76"/>
      <c r="D23" s="33" t="s">
        <v>258</v>
      </c>
      <c r="E23" s="77"/>
      <c r="F23" s="76"/>
      <c r="G23" s="68"/>
      <c r="H23" s="17"/>
      <c r="I23" s="17"/>
      <c r="J23" s="76"/>
      <c r="K23" s="78"/>
      <c r="L23" s="76"/>
      <c r="M23" s="77"/>
    </row>
    <row r="24" spans="1:13" s="11" customFormat="1" ht="15">
      <c r="A24" s="76"/>
      <c r="B24" s="76"/>
      <c r="C24" s="76"/>
      <c r="D24" s="33" t="s">
        <v>259</v>
      </c>
      <c r="E24" s="77"/>
      <c r="F24" s="76"/>
      <c r="G24" s="68"/>
      <c r="H24" s="17"/>
      <c r="I24" s="17"/>
      <c r="J24" s="76"/>
      <c r="K24" s="78"/>
      <c r="L24" s="76"/>
      <c r="M24" s="77"/>
    </row>
    <row r="25" spans="1:13" s="11" customFormat="1" ht="15">
      <c r="A25" s="76"/>
      <c r="B25" s="76"/>
      <c r="C25" s="76"/>
      <c r="D25" s="33" t="s">
        <v>260</v>
      </c>
      <c r="E25" s="77"/>
      <c r="F25" s="76"/>
      <c r="G25" s="68"/>
      <c r="H25" s="17"/>
      <c r="I25" s="17"/>
      <c r="J25" s="76"/>
      <c r="K25" s="78"/>
      <c r="L25" s="76"/>
      <c r="M25" s="77"/>
    </row>
    <row r="26" spans="1:13" s="11" customFormat="1" ht="24" customHeight="1">
      <c r="A26" s="76"/>
      <c r="B26" s="76"/>
      <c r="C26" s="76"/>
      <c r="D26" s="33" t="s">
        <v>261</v>
      </c>
      <c r="E26" s="77"/>
      <c r="F26" s="76"/>
      <c r="G26" s="68"/>
      <c r="H26" s="17"/>
      <c r="I26" s="17"/>
      <c r="J26" s="76"/>
      <c r="K26" s="78"/>
      <c r="L26" s="76"/>
      <c r="M26" s="77"/>
    </row>
    <row r="27" spans="1:13" s="11" customFormat="1" ht="15">
      <c r="A27" s="76"/>
      <c r="B27" s="76"/>
      <c r="C27" s="76"/>
      <c r="D27" s="33" t="s">
        <v>262</v>
      </c>
      <c r="E27" s="77"/>
      <c r="F27" s="76"/>
      <c r="G27" s="68"/>
      <c r="H27" s="17"/>
      <c r="I27" s="17"/>
      <c r="J27" s="76"/>
      <c r="K27" s="78"/>
      <c r="L27" s="76"/>
      <c r="M27" s="77"/>
    </row>
    <row r="28" spans="1:13" s="11" customFormat="1" ht="15">
      <c r="A28" s="76"/>
      <c r="B28" s="76"/>
      <c r="C28" s="76"/>
      <c r="D28" s="33" t="s">
        <v>263</v>
      </c>
      <c r="E28" s="77"/>
      <c r="F28" s="76"/>
      <c r="G28" s="68"/>
      <c r="H28" s="17"/>
      <c r="I28" s="17"/>
      <c r="J28" s="76"/>
      <c r="K28" s="78"/>
      <c r="L28" s="76"/>
      <c r="M28" s="77"/>
    </row>
    <row r="29" spans="1:13" s="11" customFormat="1" ht="15">
      <c r="A29" s="76"/>
      <c r="B29" s="76"/>
      <c r="C29" s="76"/>
      <c r="D29" s="33" t="s">
        <v>264</v>
      </c>
      <c r="E29" s="77"/>
      <c r="F29" s="76"/>
      <c r="G29" s="68"/>
      <c r="H29" s="17"/>
      <c r="I29" s="17"/>
      <c r="J29" s="76"/>
      <c r="K29" s="78"/>
      <c r="L29" s="76"/>
      <c r="M29" s="77"/>
    </row>
    <row r="30" spans="1:13" s="11" customFormat="1" ht="15">
      <c r="A30" s="76"/>
      <c r="B30" s="76"/>
      <c r="C30" s="76"/>
      <c r="D30" s="33" t="s">
        <v>265</v>
      </c>
      <c r="E30" s="77"/>
      <c r="F30" s="76"/>
      <c r="G30" s="68"/>
      <c r="H30" s="17"/>
      <c r="I30" s="17"/>
      <c r="J30" s="76"/>
      <c r="K30" s="78"/>
      <c r="L30" s="76"/>
      <c r="M30" s="77"/>
    </row>
    <row r="31" spans="1:13" s="11" customFormat="1" ht="15">
      <c r="A31" s="76"/>
      <c r="B31" s="76"/>
      <c r="C31" s="76"/>
      <c r="D31" s="33" t="s">
        <v>266</v>
      </c>
      <c r="E31" s="77"/>
      <c r="F31" s="76"/>
      <c r="G31" s="68"/>
      <c r="H31" s="17"/>
      <c r="I31" s="17"/>
      <c r="J31" s="76"/>
      <c r="K31" s="78"/>
      <c r="L31" s="76"/>
      <c r="M31" s="77"/>
    </row>
    <row r="32" spans="1:13" s="11" customFormat="1" ht="15">
      <c r="A32" s="76"/>
      <c r="B32" s="76"/>
      <c r="C32" s="76"/>
      <c r="D32" s="33" t="s">
        <v>267</v>
      </c>
      <c r="E32" s="77"/>
      <c r="F32" s="76"/>
      <c r="G32" s="68"/>
      <c r="H32" s="17"/>
      <c r="I32" s="17"/>
      <c r="J32" s="76"/>
      <c r="K32" s="78"/>
      <c r="L32" s="76"/>
      <c r="M32" s="77"/>
    </row>
    <row r="33" spans="1:13" s="11" customFormat="1" ht="15">
      <c r="A33" s="76"/>
      <c r="B33" s="76"/>
      <c r="C33" s="76"/>
      <c r="D33" s="33" t="s">
        <v>268</v>
      </c>
      <c r="E33" s="77"/>
      <c r="F33" s="76"/>
      <c r="G33" s="68"/>
      <c r="H33" s="17"/>
      <c r="I33" s="17"/>
      <c r="J33" s="76"/>
      <c r="K33" s="78"/>
      <c r="L33" s="76"/>
      <c r="M33" s="77"/>
    </row>
    <row r="34" spans="1:13" s="11" customFormat="1" ht="15">
      <c r="A34" s="76"/>
      <c r="B34" s="76"/>
      <c r="C34" s="76"/>
      <c r="D34" s="33" t="s">
        <v>269</v>
      </c>
      <c r="E34" s="77"/>
      <c r="F34" s="76"/>
      <c r="G34" s="68"/>
      <c r="H34" s="17"/>
      <c r="I34" s="17"/>
      <c r="J34" s="76"/>
      <c r="K34" s="78"/>
      <c r="L34" s="76"/>
      <c r="M34" s="77"/>
    </row>
    <row r="35" spans="1:13" s="11" customFormat="1" ht="30">
      <c r="A35" s="76"/>
      <c r="B35" s="76"/>
      <c r="C35" s="76"/>
      <c r="D35" s="33" t="s">
        <v>270</v>
      </c>
      <c r="E35" s="77"/>
      <c r="F35" s="76"/>
      <c r="G35" s="68"/>
      <c r="H35" s="17"/>
      <c r="I35" s="17"/>
      <c r="J35" s="76"/>
      <c r="K35" s="78"/>
      <c r="L35" s="76"/>
      <c r="M35" s="77"/>
    </row>
    <row r="36" spans="1:13" s="11" customFormat="1" ht="15">
      <c r="A36" s="76"/>
      <c r="B36" s="76"/>
      <c r="C36" s="76"/>
      <c r="D36" s="33" t="s">
        <v>271</v>
      </c>
      <c r="E36" s="77"/>
      <c r="F36" s="76"/>
      <c r="G36" s="68"/>
      <c r="H36" s="17"/>
      <c r="I36" s="17"/>
      <c r="J36" s="76"/>
      <c r="K36" s="78"/>
      <c r="L36" s="76"/>
      <c r="M36" s="77"/>
    </row>
    <row r="37" spans="1:13" s="11" customFormat="1" ht="15">
      <c r="A37" s="76"/>
      <c r="B37" s="76"/>
      <c r="C37" s="76"/>
      <c r="D37" s="33" t="s">
        <v>272</v>
      </c>
      <c r="E37" s="77"/>
      <c r="F37" s="76"/>
      <c r="G37" s="68"/>
      <c r="H37" s="17"/>
      <c r="I37" s="17"/>
      <c r="J37" s="76"/>
      <c r="K37" s="78"/>
      <c r="L37" s="76"/>
      <c r="M37" s="77"/>
    </row>
    <row r="38" spans="1:13" s="11" customFormat="1" ht="15">
      <c r="A38" s="76"/>
      <c r="B38" s="76"/>
      <c r="C38" s="76"/>
      <c r="D38" s="33" t="s">
        <v>273</v>
      </c>
      <c r="E38" s="77"/>
      <c r="F38" s="76"/>
      <c r="G38" s="68"/>
      <c r="H38" s="17"/>
      <c r="I38" s="17"/>
      <c r="J38" s="76"/>
      <c r="K38" s="78"/>
      <c r="L38" s="76"/>
      <c r="M38" s="77"/>
    </row>
    <row r="39" spans="1:13" s="11" customFormat="1" ht="30">
      <c r="A39" s="79"/>
      <c r="B39" s="79"/>
      <c r="C39" s="79"/>
      <c r="D39" s="33" t="s">
        <v>274</v>
      </c>
      <c r="E39" s="80"/>
      <c r="F39" s="79"/>
      <c r="G39" s="71"/>
      <c r="H39" s="17"/>
      <c r="I39" s="17"/>
      <c r="J39" s="79"/>
      <c r="K39" s="81"/>
      <c r="L39" s="79"/>
      <c r="M39" s="80"/>
    </row>
    <row r="40" spans="1:13" s="11" customFormat="1" ht="30.75" customHeight="1">
      <c r="A40" s="13">
        <v>34</v>
      </c>
      <c r="B40" s="13" t="s">
        <v>229</v>
      </c>
      <c r="C40" s="36" t="s">
        <v>295</v>
      </c>
      <c r="D40" s="33" t="s">
        <v>275</v>
      </c>
      <c r="E40" s="12">
        <f>2750*950.5</f>
        <v>2613875</v>
      </c>
      <c r="F40" s="13" t="s">
        <v>276</v>
      </c>
      <c r="G40" s="14">
        <v>45502</v>
      </c>
      <c r="H40" s="17"/>
      <c r="I40" s="17"/>
      <c r="J40" s="42"/>
      <c r="K40" s="42">
        <v>45502</v>
      </c>
      <c r="L40" s="13" t="s">
        <v>276</v>
      </c>
      <c r="M40" s="12" t="s">
        <v>277</v>
      </c>
    </row>
    <row r="41" spans="1:13" s="11" customFormat="1" ht="15">
      <c r="A41" s="13"/>
      <c r="B41" s="13"/>
      <c r="C41" s="13"/>
      <c r="D41" s="33"/>
      <c r="E41" s="12"/>
      <c r="F41" s="13"/>
      <c r="G41" s="14"/>
      <c r="H41" s="17"/>
      <c r="I41" s="17"/>
      <c r="J41" s="13"/>
      <c r="K41" s="25"/>
      <c r="L41" s="13"/>
      <c r="M41" s="12"/>
    </row>
    <row r="42" spans="1:13" s="11" customFormat="1" ht="15">
      <c r="A42" s="13"/>
      <c r="B42" s="13"/>
      <c r="C42" s="13"/>
      <c r="D42" s="33"/>
      <c r="E42" s="12"/>
      <c r="F42" s="13"/>
      <c r="G42" s="14"/>
      <c r="H42" s="17"/>
      <c r="I42" s="17"/>
      <c r="J42" s="13"/>
      <c r="K42" s="25"/>
      <c r="L42" s="13"/>
      <c r="M42" s="12"/>
    </row>
    <row r="43" spans="1:13" s="11" customFormat="1" ht="15">
      <c r="A43" s="13"/>
      <c r="B43" s="13"/>
      <c r="C43" s="13"/>
      <c r="D43" s="33"/>
      <c r="E43" s="12"/>
      <c r="F43" s="13"/>
      <c r="G43" s="14"/>
      <c r="H43" s="17"/>
      <c r="I43" s="17"/>
      <c r="J43" s="13"/>
      <c r="K43" s="25"/>
      <c r="L43" s="13"/>
      <c r="M43" s="12"/>
    </row>
    <row r="44" spans="1:13" s="11" customFormat="1" ht="15">
      <c r="A44" s="13"/>
      <c r="B44" s="13"/>
      <c r="C44" s="13"/>
      <c r="D44" s="33"/>
      <c r="E44" s="12"/>
      <c r="F44" s="13"/>
      <c r="G44" s="14"/>
      <c r="H44" s="17"/>
      <c r="I44" s="17"/>
      <c r="J44" s="13"/>
      <c r="K44" s="25"/>
      <c r="L44" s="13"/>
      <c r="M44" s="12"/>
    </row>
    <row r="45" spans="1:13" s="11" customFormat="1" ht="15">
      <c r="A45" s="13"/>
      <c r="B45" s="13"/>
      <c r="C45" s="13"/>
      <c r="D45" s="33"/>
      <c r="E45" s="12"/>
      <c r="F45" s="13"/>
      <c r="G45" s="14"/>
      <c r="H45" s="17"/>
      <c r="I45" s="17"/>
      <c r="J45" s="13"/>
      <c r="K45" s="25"/>
      <c r="L45" s="13"/>
      <c r="M45" s="12"/>
    </row>
    <row r="46" spans="1:13" s="11" customFormat="1" ht="15">
      <c r="A46" s="13"/>
      <c r="B46" s="13"/>
      <c r="C46" s="13"/>
      <c r="D46" s="33"/>
      <c r="E46" s="12"/>
      <c r="F46" s="13"/>
      <c r="G46" s="14"/>
      <c r="H46" s="17"/>
      <c r="I46" s="17"/>
      <c r="J46" s="13"/>
      <c r="K46" s="25"/>
      <c r="L46" s="13"/>
      <c r="M46" s="12"/>
    </row>
    <row r="47" spans="1:13" s="11" customFormat="1" ht="15">
      <c r="A47" s="13"/>
      <c r="B47" s="13"/>
      <c r="C47" s="13"/>
      <c r="D47" s="33"/>
      <c r="E47" s="12"/>
      <c r="F47" s="13"/>
      <c r="G47" s="14"/>
      <c r="H47" s="17"/>
      <c r="I47" s="17"/>
      <c r="J47" s="13"/>
      <c r="K47" s="25"/>
      <c r="L47" s="13"/>
      <c r="M47" s="12"/>
    </row>
    <row r="48" spans="1:13" s="11" customFormat="1">
      <c r="J48" s="29"/>
      <c r="K48" s="30"/>
      <c r="L48" s="31"/>
      <c r="M48" s="32"/>
    </row>
    <row r="49" spans="10:13" s="11" customFormat="1">
      <c r="J49" s="29"/>
      <c r="K49" s="30"/>
      <c r="L49" s="31"/>
      <c r="M49" s="32"/>
    </row>
    <row r="50" spans="10:13" s="11" customFormat="1">
      <c r="J50" s="29"/>
      <c r="K50" s="30"/>
      <c r="L50" s="31"/>
      <c r="M50" s="32"/>
    </row>
    <row r="51" spans="10:13" s="11" customFormat="1">
      <c r="J51" s="29"/>
      <c r="K51" s="30"/>
      <c r="L51" s="31"/>
      <c r="M51" s="32"/>
    </row>
  </sheetData>
  <mergeCells count="22">
    <mergeCell ref="J22:J39"/>
    <mergeCell ref="K22:K39"/>
    <mergeCell ref="L22:L39"/>
    <mergeCell ref="M22:M39"/>
    <mergeCell ref="A22:A39"/>
    <mergeCell ref="B22:B39"/>
    <mergeCell ref="C22:C39"/>
    <mergeCell ref="E22:E39"/>
    <mergeCell ref="F22:F39"/>
    <mergeCell ref="G22:G39"/>
    <mergeCell ref="M13:M21"/>
    <mergeCell ref="A13:A21"/>
    <mergeCell ref="B13:B21"/>
    <mergeCell ref="C13:C21"/>
    <mergeCell ref="E13:E21"/>
    <mergeCell ref="F13:F21"/>
    <mergeCell ref="G13:G21"/>
    <mergeCell ref="J13:J21"/>
    <mergeCell ref="K13:K21"/>
    <mergeCell ref="L13:L21"/>
    <mergeCell ref="A1:D1"/>
    <mergeCell ref="K8:M8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L26"/>
  <sheetViews>
    <sheetView topLeftCell="A6" workbookViewId="0">
      <selection activeCell="A21" sqref="A21:IV236"/>
    </sheetView>
  </sheetViews>
  <sheetFormatPr baseColWidth="10" defaultRowHeight="12.75"/>
  <cols>
    <col min="1" max="1" width="13.7109375" style="3" customWidth="1"/>
    <col min="2" max="2" width="21.7109375" style="3" customWidth="1"/>
    <col min="3" max="3" width="14" style="3" customWidth="1"/>
    <col min="4" max="4" width="55.7109375" style="3" customWidth="1"/>
    <col min="5" max="5" width="21.140625" style="3" customWidth="1"/>
    <col min="6" max="6" width="23.85546875" style="3" customWidth="1"/>
    <col min="7" max="7" width="15.28515625" style="3" customWidth="1"/>
    <col min="8" max="8" width="11.42578125" style="3"/>
    <col min="9" max="9" width="15.28515625" style="3" customWidth="1"/>
    <col min="10" max="10" width="27.28515625" style="20" customWidth="1"/>
    <col min="11" max="11" width="16.5703125" style="27" customWidth="1"/>
    <col min="12" max="12" width="25.42578125" style="28" customWidth="1"/>
    <col min="13" max="13" width="17.28515625" style="16" customWidth="1"/>
    <col min="14" max="16384" width="11.42578125" style="3"/>
  </cols>
  <sheetData>
    <row r="1" spans="1:246" ht="15.75">
      <c r="A1" s="56" t="s">
        <v>16</v>
      </c>
      <c r="B1" s="56"/>
      <c r="C1" s="56"/>
      <c r="D1" s="56"/>
      <c r="E1" s="6"/>
      <c r="F1" s="6"/>
      <c r="G1" s="6"/>
      <c r="H1" s="6"/>
      <c r="I1" s="18"/>
      <c r="J1" s="21"/>
      <c r="K1" s="26"/>
      <c r="L1" s="62"/>
      <c r="M1" s="23"/>
    </row>
    <row r="2" spans="1:246" ht="15.75">
      <c r="A2" s="15"/>
      <c r="B2" s="15"/>
      <c r="C2" s="15"/>
      <c r="D2" s="15"/>
      <c r="E2" s="6"/>
      <c r="F2" s="6"/>
      <c r="G2" s="6"/>
      <c r="H2" s="6"/>
      <c r="I2" s="18"/>
      <c r="J2" s="21"/>
      <c r="K2" s="26"/>
      <c r="L2" s="24"/>
      <c r="M2" s="2"/>
    </row>
    <row r="3" spans="1:246" ht="15.75" customHeight="1">
      <c r="F3" s="6"/>
      <c r="G3" s="2"/>
      <c r="H3" s="2"/>
      <c r="I3" s="18"/>
      <c r="J3" s="21"/>
      <c r="K3" s="26"/>
      <c r="L3" s="52"/>
      <c r="M3" s="53"/>
    </row>
    <row r="4" spans="1:246" ht="15.75">
      <c r="A4" s="7" t="s">
        <v>5</v>
      </c>
      <c r="B4" s="7"/>
      <c r="C4" s="88" t="s">
        <v>278</v>
      </c>
      <c r="D4" s="88"/>
      <c r="E4" s="88"/>
      <c r="F4" s="39"/>
      <c r="G4" s="2"/>
      <c r="H4" s="2"/>
      <c r="I4" s="18"/>
      <c r="J4" s="21"/>
      <c r="K4" s="26"/>
      <c r="L4" s="52"/>
      <c r="M4" s="53"/>
    </row>
    <row r="5" spans="1:246" ht="15.75">
      <c r="A5" s="7"/>
      <c r="B5" s="7"/>
      <c r="C5" s="7"/>
      <c r="D5" s="7"/>
      <c r="F5" s="1"/>
      <c r="G5" s="2"/>
      <c r="H5" s="2"/>
      <c r="I5" s="50"/>
      <c r="J5" s="51"/>
      <c r="K5" s="26"/>
      <c r="L5" s="34"/>
      <c r="M5" s="2"/>
    </row>
    <row r="6" spans="1:246" ht="15.75">
      <c r="A6" s="7"/>
      <c r="B6" s="7"/>
      <c r="C6" s="7"/>
      <c r="D6" s="7"/>
      <c r="F6" s="41"/>
      <c r="G6" s="2"/>
      <c r="H6" s="2"/>
      <c r="I6" s="50"/>
      <c r="J6" s="51"/>
      <c r="K6" s="26"/>
      <c r="L6" s="37"/>
      <c r="M6" s="2"/>
    </row>
    <row r="7" spans="1:246" ht="17.25" customHeight="1">
      <c r="F7" s="1"/>
      <c r="G7" s="2"/>
      <c r="H7" s="2"/>
      <c r="I7" s="18"/>
      <c r="J7" s="21"/>
      <c r="K7" s="26"/>
    </row>
    <row r="8" spans="1:246" ht="15" customHeight="1">
      <c r="A8" s="8"/>
      <c r="B8" s="8"/>
      <c r="C8" s="8"/>
      <c r="D8" s="38"/>
      <c r="E8" s="8"/>
      <c r="F8" s="5"/>
      <c r="G8" s="4"/>
      <c r="H8" s="4"/>
      <c r="I8" s="8"/>
      <c r="J8" s="19"/>
      <c r="K8" s="57" t="s">
        <v>4</v>
      </c>
      <c r="L8" s="58"/>
      <c r="M8" s="59"/>
    </row>
    <row r="9" spans="1:246" ht="38.25">
      <c r="A9" s="35" t="s">
        <v>11</v>
      </c>
      <c r="B9" s="9" t="s">
        <v>8</v>
      </c>
      <c r="C9" s="9" t="s">
        <v>0</v>
      </c>
      <c r="D9" s="9" t="s">
        <v>1</v>
      </c>
      <c r="E9" s="9" t="s">
        <v>10</v>
      </c>
      <c r="F9" s="9" t="s">
        <v>2</v>
      </c>
      <c r="G9" s="9" t="s">
        <v>9</v>
      </c>
      <c r="H9" s="9" t="s">
        <v>12</v>
      </c>
      <c r="I9" s="9" t="s">
        <v>13</v>
      </c>
      <c r="J9" s="9" t="s">
        <v>6</v>
      </c>
      <c r="K9" s="10" t="s">
        <v>7</v>
      </c>
      <c r="L9" s="9" t="s">
        <v>2</v>
      </c>
      <c r="M9" s="22" t="s">
        <v>3</v>
      </c>
    </row>
    <row r="10" spans="1:246" s="46" customFormat="1" ht="25.5">
      <c r="A10" s="36">
        <v>35</v>
      </c>
      <c r="B10" s="36" t="s">
        <v>278</v>
      </c>
      <c r="C10" s="36" t="s">
        <v>295</v>
      </c>
      <c r="D10" s="48" t="s">
        <v>279</v>
      </c>
      <c r="E10" s="47">
        <f>876*16680</f>
        <v>14611680</v>
      </c>
      <c r="F10" s="36" t="s">
        <v>280</v>
      </c>
      <c r="G10" s="45">
        <v>45385</v>
      </c>
      <c r="H10" s="44"/>
      <c r="I10" s="44"/>
      <c r="J10" s="36" t="s">
        <v>281</v>
      </c>
      <c r="K10" s="45">
        <v>45385</v>
      </c>
      <c r="L10" s="36" t="s">
        <v>280</v>
      </c>
      <c r="M10" s="47" t="s">
        <v>282</v>
      </c>
    </row>
    <row r="11" spans="1:246" s="46" customFormat="1" ht="25.5">
      <c r="A11" s="36">
        <v>35</v>
      </c>
      <c r="B11" s="36" t="s">
        <v>278</v>
      </c>
      <c r="C11" s="36" t="s">
        <v>295</v>
      </c>
      <c r="D11" s="48" t="s">
        <v>427</v>
      </c>
      <c r="E11" s="47">
        <v>20000000</v>
      </c>
      <c r="F11" s="97" t="s">
        <v>283</v>
      </c>
      <c r="G11" s="43">
        <v>45436</v>
      </c>
      <c r="H11" s="44"/>
      <c r="I11" s="44"/>
      <c r="J11" s="36" t="s">
        <v>284</v>
      </c>
      <c r="K11" s="43">
        <v>45436</v>
      </c>
      <c r="L11" s="97" t="s">
        <v>283</v>
      </c>
      <c r="M11" s="55">
        <v>20000000</v>
      </c>
    </row>
    <row r="12" spans="1:246" s="46" customFormat="1" ht="44.25" customHeight="1">
      <c r="A12" s="36">
        <v>35</v>
      </c>
      <c r="B12" s="36" t="s">
        <v>278</v>
      </c>
      <c r="C12" s="36" t="s">
        <v>295</v>
      </c>
      <c r="D12" s="49" t="s">
        <v>285</v>
      </c>
      <c r="E12" s="47">
        <v>21250000</v>
      </c>
      <c r="F12" s="36" t="s">
        <v>286</v>
      </c>
      <c r="G12" s="43">
        <v>45481</v>
      </c>
      <c r="H12" s="44"/>
      <c r="I12" s="44"/>
      <c r="J12" s="36" t="s">
        <v>287</v>
      </c>
      <c r="K12" s="43">
        <v>45481</v>
      </c>
      <c r="L12" s="36" t="s">
        <v>286</v>
      </c>
      <c r="M12" s="55">
        <v>21250000</v>
      </c>
    </row>
    <row r="13" spans="1:246" s="11" customFormat="1" ht="15">
      <c r="A13" s="36"/>
      <c r="B13" s="36"/>
      <c r="C13" s="36"/>
      <c r="D13" s="33"/>
      <c r="E13" s="47"/>
      <c r="F13" s="36"/>
      <c r="G13" s="14"/>
      <c r="H13" s="17"/>
      <c r="I13" s="17"/>
      <c r="J13" s="36"/>
      <c r="K13" s="14"/>
      <c r="L13" s="36"/>
      <c r="M13" s="47"/>
      <c r="IL13" s="54" t="s">
        <v>14</v>
      </c>
    </row>
    <row r="14" spans="1:246" s="11" customFormat="1" ht="15">
      <c r="A14" s="36"/>
      <c r="B14" s="36"/>
      <c r="C14" s="36"/>
      <c r="D14" s="33"/>
      <c r="E14" s="47"/>
      <c r="F14" s="36"/>
      <c r="G14" s="14"/>
      <c r="H14" s="17"/>
      <c r="I14" s="17"/>
      <c r="J14" s="36"/>
      <c r="K14" s="14"/>
      <c r="L14" s="36"/>
      <c r="M14" s="47"/>
    </row>
    <row r="15" spans="1:246" s="11" customFormat="1" ht="15">
      <c r="A15" s="36"/>
      <c r="B15" s="36"/>
      <c r="C15" s="36"/>
      <c r="D15" s="33"/>
      <c r="E15" s="12"/>
      <c r="F15" s="36"/>
      <c r="G15" s="14"/>
      <c r="H15" s="17"/>
      <c r="I15" s="17"/>
      <c r="J15" s="36"/>
      <c r="K15" s="14"/>
      <c r="L15" s="36"/>
      <c r="M15" s="12"/>
      <c r="IL15" s="54" t="s">
        <v>15</v>
      </c>
    </row>
    <row r="16" spans="1:246" s="11" customFormat="1" ht="15">
      <c r="A16" s="36"/>
      <c r="B16" s="36"/>
      <c r="C16" s="13"/>
      <c r="D16" s="33"/>
      <c r="E16" s="12"/>
      <c r="F16" s="13"/>
      <c r="G16" s="14"/>
      <c r="H16" s="17"/>
      <c r="I16" s="17"/>
      <c r="J16" s="36"/>
      <c r="K16" s="14"/>
      <c r="L16" s="36"/>
      <c r="M16" s="12"/>
    </row>
    <row r="17" spans="1:13" s="11" customFormat="1" ht="15">
      <c r="A17" s="36"/>
      <c r="B17" s="36"/>
      <c r="C17" s="13"/>
      <c r="D17" s="33"/>
      <c r="E17" s="12"/>
      <c r="F17" s="13"/>
      <c r="G17" s="14"/>
      <c r="H17" s="17"/>
      <c r="I17" s="17"/>
      <c r="J17" s="36"/>
      <c r="K17" s="25"/>
      <c r="L17" s="13"/>
      <c r="M17" s="12"/>
    </row>
    <row r="18" spans="1:13" s="11" customFormat="1" ht="15">
      <c r="A18" s="13"/>
      <c r="B18" s="13"/>
      <c r="C18" s="13"/>
      <c r="D18" s="33"/>
      <c r="E18" s="12"/>
      <c r="F18" s="13"/>
      <c r="G18" s="14"/>
      <c r="H18" s="17"/>
      <c r="I18" s="17"/>
      <c r="J18" s="13"/>
      <c r="K18" s="25"/>
      <c r="L18" s="13"/>
      <c r="M18" s="12"/>
    </row>
    <row r="19" spans="1:13" s="11" customFormat="1" ht="15">
      <c r="A19" s="13"/>
      <c r="B19" s="13"/>
      <c r="C19" s="13"/>
      <c r="D19" s="33"/>
      <c r="E19" s="12"/>
      <c r="F19" s="13"/>
      <c r="G19" s="14"/>
      <c r="H19" s="17"/>
      <c r="I19" s="17"/>
      <c r="J19" s="13"/>
      <c r="K19" s="25"/>
      <c r="L19" s="13"/>
      <c r="M19" s="12"/>
    </row>
    <row r="20" spans="1:13" s="11" customFormat="1" ht="15">
      <c r="A20" s="13"/>
      <c r="B20" s="13"/>
      <c r="C20" s="13"/>
      <c r="D20" s="33"/>
      <c r="E20" s="12"/>
      <c r="F20" s="13"/>
      <c r="G20" s="14"/>
      <c r="H20" s="17"/>
      <c r="I20" s="17"/>
      <c r="J20" s="13"/>
      <c r="K20" s="25"/>
      <c r="L20" s="13"/>
      <c r="M20" s="12"/>
    </row>
    <row r="21" spans="1:13" s="11" customFormat="1">
      <c r="J21" s="29"/>
      <c r="K21" s="30"/>
      <c r="L21" s="31"/>
      <c r="M21" s="32"/>
    </row>
    <row r="22" spans="1:13" s="11" customFormat="1">
      <c r="J22" s="29"/>
      <c r="K22" s="30"/>
      <c r="L22" s="31"/>
      <c r="M22" s="32"/>
    </row>
    <row r="23" spans="1:13" s="11" customFormat="1">
      <c r="J23" s="29"/>
      <c r="K23" s="30"/>
      <c r="L23" s="31"/>
      <c r="M23" s="32"/>
    </row>
    <row r="24" spans="1:13" s="11" customFormat="1">
      <c r="J24" s="29"/>
      <c r="K24" s="30"/>
      <c r="L24" s="31"/>
      <c r="M24" s="32"/>
    </row>
    <row r="25" spans="1:13" s="11" customFormat="1">
      <c r="J25" s="29"/>
      <c r="K25" s="30"/>
      <c r="L25" s="31"/>
      <c r="M25" s="32"/>
    </row>
    <row r="26" spans="1:13" s="11" customFormat="1">
      <c r="J26" s="29"/>
      <c r="K26" s="30"/>
      <c r="L26" s="31"/>
      <c r="M26" s="32"/>
    </row>
  </sheetData>
  <mergeCells count="2">
    <mergeCell ref="A1:D1"/>
    <mergeCell ref="K8:M8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U24"/>
  <sheetViews>
    <sheetView workbookViewId="0">
      <selection activeCell="C15" sqref="C15"/>
    </sheetView>
  </sheetViews>
  <sheetFormatPr baseColWidth="10" defaultRowHeight="12.75"/>
  <cols>
    <col min="1" max="1" width="13.7109375" style="3" customWidth="1"/>
    <col min="2" max="2" width="19.42578125" style="3" customWidth="1"/>
    <col min="3" max="3" width="14" style="3" customWidth="1"/>
    <col min="4" max="4" width="58.28515625" style="3" customWidth="1"/>
    <col min="5" max="5" width="19.42578125" style="3" customWidth="1"/>
    <col min="6" max="6" width="22.42578125" style="3" customWidth="1"/>
    <col min="7" max="7" width="17.42578125" style="3" customWidth="1"/>
    <col min="8" max="8" width="11.42578125" style="3"/>
    <col min="9" max="9" width="15.28515625" style="3" customWidth="1"/>
    <col min="10" max="10" width="17.7109375" style="20" customWidth="1"/>
    <col min="11" max="11" width="16.5703125" style="27" customWidth="1"/>
    <col min="12" max="12" width="25.42578125" style="28" customWidth="1"/>
    <col min="13" max="13" width="17.28515625" style="16" customWidth="1"/>
    <col min="14" max="16384" width="11.42578125" style="3"/>
  </cols>
  <sheetData>
    <row r="1" spans="1:229" ht="15.75">
      <c r="A1" s="56" t="s">
        <v>16</v>
      </c>
      <c r="B1" s="56"/>
      <c r="C1" s="56"/>
      <c r="D1" s="56"/>
      <c r="E1" s="6"/>
      <c r="F1" s="6"/>
      <c r="G1" s="6"/>
      <c r="H1" s="6"/>
      <c r="I1" s="18"/>
      <c r="J1" s="21"/>
      <c r="K1" s="26"/>
      <c r="L1" s="62"/>
      <c r="M1" s="23"/>
    </row>
    <row r="2" spans="1:229" ht="15.75">
      <c r="A2" s="15"/>
      <c r="B2" s="15"/>
      <c r="C2" s="15"/>
      <c r="D2" s="15"/>
      <c r="E2" s="6"/>
      <c r="F2" s="6"/>
      <c r="G2" s="6"/>
      <c r="H2" s="6"/>
      <c r="I2" s="18"/>
      <c r="J2" s="21"/>
      <c r="K2" s="26"/>
      <c r="L2" s="24"/>
      <c r="M2" s="2"/>
    </row>
    <row r="3" spans="1:229" ht="15.75" customHeight="1">
      <c r="F3" s="6"/>
      <c r="G3" s="2"/>
      <c r="H3" s="2"/>
      <c r="I3" s="18"/>
      <c r="J3" s="21"/>
      <c r="K3" s="26"/>
      <c r="L3" s="52"/>
      <c r="M3" s="53"/>
    </row>
    <row r="4" spans="1:229" ht="15.75">
      <c r="A4" s="7" t="s">
        <v>5</v>
      </c>
      <c r="B4" s="7"/>
      <c r="C4" s="88" t="s">
        <v>428</v>
      </c>
      <c r="D4" s="88"/>
      <c r="E4" s="88"/>
      <c r="F4" s="39"/>
      <c r="G4" s="2"/>
      <c r="H4" s="2"/>
      <c r="I4" s="18"/>
      <c r="J4" s="21"/>
      <c r="K4" s="26"/>
      <c r="L4" s="52"/>
      <c r="M4" s="53"/>
    </row>
    <row r="5" spans="1:229" ht="15.75">
      <c r="A5" s="7"/>
      <c r="B5" s="7"/>
      <c r="C5" s="7"/>
      <c r="D5" s="7"/>
      <c r="F5" s="1"/>
      <c r="G5" s="2"/>
      <c r="H5" s="2"/>
      <c r="I5" s="50"/>
      <c r="J5" s="51"/>
      <c r="K5" s="26"/>
      <c r="L5" s="34"/>
      <c r="M5" s="2"/>
    </row>
    <row r="6" spans="1:229" ht="15.75">
      <c r="A6" s="7"/>
      <c r="B6" s="7"/>
      <c r="C6" s="7"/>
      <c r="D6" s="7"/>
      <c r="F6" s="41"/>
      <c r="G6" s="2"/>
      <c r="H6" s="2"/>
      <c r="I6" s="50"/>
      <c r="J6" s="51"/>
      <c r="K6" s="26"/>
      <c r="L6" s="37"/>
      <c r="M6" s="2"/>
    </row>
    <row r="7" spans="1:229" ht="17.25" customHeight="1">
      <c r="F7" s="1"/>
      <c r="G7" s="2"/>
      <c r="H7" s="2"/>
      <c r="I7" s="18"/>
      <c r="J7" s="21"/>
      <c r="K7" s="26"/>
    </row>
    <row r="8" spans="1:229" ht="15" customHeight="1">
      <c r="A8" s="8"/>
      <c r="B8" s="8"/>
      <c r="C8" s="8"/>
      <c r="D8" s="38"/>
      <c r="E8" s="8"/>
      <c r="F8" s="5"/>
      <c r="G8" s="4"/>
      <c r="H8" s="4"/>
      <c r="I8" s="8"/>
      <c r="J8" s="19"/>
      <c r="K8" s="57" t="s">
        <v>4</v>
      </c>
      <c r="L8" s="58"/>
      <c r="M8" s="59"/>
    </row>
    <row r="9" spans="1:229" ht="38.25">
      <c r="A9" s="35" t="s">
        <v>11</v>
      </c>
      <c r="B9" s="9" t="s">
        <v>8</v>
      </c>
      <c r="C9" s="9" t="s">
        <v>0</v>
      </c>
      <c r="D9" s="9" t="s">
        <v>1</v>
      </c>
      <c r="E9" s="9" t="s">
        <v>10</v>
      </c>
      <c r="F9" s="9" t="s">
        <v>2</v>
      </c>
      <c r="G9" s="9" t="s">
        <v>9</v>
      </c>
      <c r="H9" s="9" t="s">
        <v>12</v>
      </c>
      <c r="I9" s="9" t="s">
        <v>13</v>
      </c>
      <c r="J9" s="9" t="s">
        <v>6</v>
      </c>
      <c r="K9" s="10" t="s">
        <v>7</v>
      </c>
      <c r="L9" s="9" t="s">
        <v>2</v>
      </c>
      <c r="M9" s="22" t="s">
        <v>3</v>
      </c>
    </row>
    <row r="10" spans="1:229" s="46" customFormat="1" ht="38.25">
      <c r="A10" s="36">
        <v>36</v>
      </c>
      <c r="B10" s="36" t="s">
        <v>288</v>
      </c>
      <c r="C10" s="36" t="s">
        <v>177</v>
      </c>
      <c r="D10" s="48" t="s">
        <v>289</v>
      </c>
      <c r="E10" s="47">
        <v>6400000</v>
      </c>
      <c r="F10" s="36" t="s">
        <v>290</v>
      </c>
      <c r="G10" s="45">
        <v>45204</v>
      </c>
      <c r="H10" s="44"/>
      <c r="I10" s="44"/>
      <c r="J10" s="36" t="s">
        <v>291</v>
      </c>
      <c r="K10" s="45">
        <v>45204</v>
      </c>
      <c r="L10" s="36" t="s">
        <v>290</v>
      </c>
      <c r="M10" s="55">
        <v>375000</v>
      </c>
    </row>
    <row r="11" spans="1:229" s="46" customFormat="1" ht="38.25">
      <c r="A11" s="36">
        <v>36</v>
      </c>
      <c r="B11" s="36" t="s">
        <v>288</v>
      </c>
      <c r="C11" s="36" t="s">
        <v>177</v>
      </c>
      <c r="D11" s="49" t="s">
        <v>292</v>
      </c>
      <c r="E11" s="47">
        <v>8800000</v>
      </c>
      <c r="F11" s="36" t="s">
        <v>293</v>
      </c>
      <c r="G11" s="45">
        <v>45204</v>
      </c>
      <c r="H11" s="44"/>
      <c r="I11" s="44"/>
      <c r="J11" s="36" t="s">
        <v>294</v>
      </c>
      <c r="K11" s="45">
        <v>45204</v>
      </c>
      <c r="L11" s="36" t="s">
        <v>293</v>
      </c>
      <c r="M11" s="55">
        <v>520000</v>
      </c>
    </row>
    <row r="12" spans="1:229" s="46" customFormat="1" ht="42.75">
      <c r="A12" s="36">
        <v>36</v>
      </c>
      <c r="B12" s="36" t="s">
        <v>288</v>
      </c>
      <c r="C12" s="36" t="s">
        <v>177</v>
      </c>
      <c r="D12" s="49" t="s">
        <v>296</v>
      </c>
      <c r="E12" s="47">
        <v>285000</v>
      </c>
      <c r="F12" s="36" t="s">
        <v>297</v>
      </c>
      <c r="G12" s="43">
        <v>45232</v>
      </c>
      <c r="H12" s="44"/>
      <c r="I12" s="44"/>
      <c r="J12" s="36" t="s">
        <v>298</v>
      </c>
      <c r="K12" s="43">
        <v>45232</v>
      </c>
      <c r="L12" s="36" t="s">
        <v>297</v>
      </c>
      <c r="M12" s="55">
        <v>285000</v>
      </c>
    </row>
    <row r="13" spans="1:229" s="11" customFormat="1" ht="25.5">
      <c r="A13" s="36">
        <v>36</v>
      </c>
      <c r="B13" s="36" t="s">
        <v>288</v>
      </c>
      <c r="C13" s="36" t="s">
        <v>177</v>
      </c>
      <c r="D13" s="33" t="s">
        <v>299</v>
      </c>
      <c r="E13" s="47">
        <f>5054*376.5</f>
        <v>1902831</v>
      </c>
      <c r="F13" s="36" t="s">
        <v>300</v>
      </c>
      <c r="G13" s="14">
        <v>45261</v>
      </c>
      <c r="H13" s="17"/>
      <c r="I13" s="17"/>
      <c r="J13" s="36" t="s">
        <v>301</v>
      </c>
      <c r="K13" s="14">
        <v>45261</v>
      </c>
      <c r="L13" s="36" t="s">
        <v>300</v>
      </c>
      <c r="M13" s="47" t="s">
        <v>302</v>
      </c>
    </row>
    <row r="14" spans="1:229" s="11" customFormat="1" ht="30">
      <c r="A14" s="36">
        <v>36</v>
      </c>
      <c r="B14" s="36" t="s">
        <v>288</v>
      </c>
      <c r="C14" s="36" t="s">
        <v>295</v>
      </c>
      <c r="D14" s="33" t="s">
        <v>303</v>
      </c>
      <c r="E14" s="12">
        <f>23529.41*900</f>
        <v>21176469</v>
      </c>
      <c r="F14" s="36" t="s">
        <v>304</v>
      </c>
      <c r="G14" s="14">
        <v>45440</v>
      </c>
      <c r="H14" s="17"/>
      <c r="I14" s="17"/>
      <c r="J14" s="36" t="s">
        <v>305</v>
      </c>
      <c r="K14" s="14">
        <v>45440</v>
      </c>
      <c r="L14" s="36" t="s">
        <v>304</v>
      </c>
      <c r="M14" s="12" t="s">
        <v>306</v>
      </c>
      <c r="HU14" s="54" t="s">
        <v>15</v>
      </c>
    </row>
    <row r="15" spans="1:229" s="11" customFormat="1" ht="30">
      <c r="A15" s="36">
        <v>36</v>
      </c>
      <c r="B15" s="36" t="s">
        <v>288</v>
      </c>
      <c r="C15" s="36" t="s">
        <v>417</v>
      </c>
      <c r="D15" s="33" t="s">
        <v>307</v>
      </c>
      <c r="E15" s="12">
        <f>951.5*10415</f>
        <v>9909872.5</v>
      </c>
      <c r="F15" s="13" t="s">
        <v>308</v>
      </c>
      <c r="G15" s="14">
        <v>45504</v>
      </c>
      <c r="H15" s="17"/>
      <c r="I15" s="17"/>
      <c r="J15" s="36" t="s">
        <v>309</v>
      </c>
      <c r="K15" s="14">
        <v>45504</v>
      </c>
      <c r="L15" s="36" t="s">
        <v>308</v>
      </c>
      <c r="M15" s="12" t="s">
        <v>310</v>
      </c>
    </row>
    <row r="16" spans="1:229" s="11" customFormat="1" ht="15">
      <c r="A16" s="36"/>
      <c r="B16" s="36"/>
      <c r="C16" s="13"/>
      <c r="D16" s="33"/>
      <c r="E16" s="12"/>
      <c r="F16" s="13"/>
      <c r="G16" s="14"/>
      <c r="H16" s="17"/>
      <c r="I16" s="17"/>
      <c r="J16" s="36"/>
      <c r="K16" s="25"/>
      <c r="L16" s="13"/>
      <c r="M16" s="12"/>
    </row>
    <row r="17" spans="1:13" s="11" customFormat="1" ht="15">
      <c r="A17" s="13"/>
      <c r="B17" s="13"/>
      <c r="C17" s="13"/>
      <c r="D17" s="33"/>
      <c r="E17" s="12"/>
      <c r="F17" s="13"/>
      <c r="G17" s="14"/>
      <c r="H17" s="17"/>
      <c r="I17" s="17"/>
      <c r="J17" s="13"/>
      <c r="K17" s="25"/>
      <c r="L17" s="13"/>
      <c r="M17" s="12"/>
    </row>
    <row r="18" spans="1:13" s="11" customFormat="1" ht="15">
      <c r="A18" s="13"/>
      <c r="B18" s="13"/>
      <c r="C18" s="13"/>
      <c r="D18" s="33"/>
      <c r="E18" s="12"/>
      <c r="F18" s="13"/>
      <c r="G18" s="14"/>
      <c r="H18" s="17"/>
      <c r="I18" s="17"/>
      <c r="J18" s="13"/>
      <c r="K18" s="25"/>
      <c r="L18" s="13"/>
      <c r="M18" s="12"/>
    </row>
    <row r="19" spans="1:13" s="11" customFormat="1" ht="15">
      <c r="A19" s="13"/>
      <c r="B19" s="13"/>
      <c r="C19" s="13"/>
      <c r="D19" s="33"/>
      <c r="E19" s="12"/>
      <c r="F19" s="13"/>
      <c r="G19" s="14"/>
      <c r="H19" s="17"/>
      <c r="I19" s="17"/>
      <c r="J19" s="13"/>
      <c r="K19" s="25"/>
      <c r="L19" s="13"/>
      <c r="M19" s="12"/>
    </row>
    <row r="20" spans="1:13" s="11" customFormat="1" ht="15">
      <c r="A20" s="13"/>
      <c r="B20" s="13"/>
      <c r="C20" s="13"/>
      <c r="D20" s="33"/>
      <c r="E20" s="12"/>
      <c r="F20" s="13"/>
      <c r="G20" s="14"/>
      <c r="H20" s="17"/>
      <c r="I20" s="17"/>
      <c r="J20" s="13"/>
      <c r="K20" s="25"/>
      <c r="L20" s="13"/>
      <c r="M20" s="12"/>
    </row>
    <row r="21" spans="1:13" s="11" customFormat="1" ht="15">
      <c r="A21" s="13"/>
      <c r="B21" s="13"/>
      <c r="C21" s="13"/>
      <c r="D21" s="33"/>
      <c r="E21" s="12"/>
      <c r="F21" s="13"/>
      <c r="G21" s="14"/>
      <c r="H21" s="17"/>
      <c r="I21" s="17"/>
      <c r="J21" s="13"/>
      <c r="K21" s="25"/>
      <c r="L21" s="13"/>
      <c r="M21" s="12"/>
    </row>
    <row r="22" spans="1:13" s="11" customFormat="1" ht="15">
      <c r="A22" s="13"/>
      <c r="B22" s="13"/>
      <c r="C22" s="13"/>
      <c r="D22" s="33"/>
      <c r="E22" s="12"/>
      <c r="F22" s="13"/>
      <c r="G22" s="14"/>
      <c r="H22" s="17"/>
      <c r="I22" s="17"/>
      <c r="J22" s="13"/>
      <c r="K22" s="25"/>
      <c r="L22" s="13"/>
      <c r="M22" s="12"/>
    </row>
    <row r="23" spans="1:13" s="11" customFormat="1">
      <c r="J23" s="29"/>
      <c r="K23" s="30"/>
      <c r="L23" s="31"/>
      <c r="M23" s="32"/>
    </row>
    <row r="24" spans="1:13" s="11" customFormat="1">
      <c r="J24" s="29"/>
      <c r="K24" s="30"/>
      <c r="L24" s="31"/>
      <c r="M24" s="32"/>
    </row>
  </sheetData>
  <mergeCells count="2">
    <mergeCell ref="A1:D1"/>
    <mergeCell ref="K8:M8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G23"/>
  <sheetViews>
    <sheetView workbookViewId="0">
      <selection activeCell="C11" sqref="C11"/>
    </sheetView>
  </sheetViews>
  <sheetFormatPr baseColWidth="10" defaultRowHeight="12.75"/>
  <cols>
    <col min="1" max="1" width="13.7109375" style="3" customWidth="1"/>
    <col min="2" max="2" width="16" style="3" customWidth="1"/>
    <col min="3" max="3" width="14" style="3" customWidth="1"/>
    <col min="4" max="4" width="39.28515625" style="3" customWidth="1"/>
    <col min="5" max="5" width="20.42578125" style="3" customWidth="1"/>
    <col min="6" max="6" width="22.140625" style="3" customWidth="1"/>
    <col min="7" max="7" width="17.42578125" style="3" customWidth="1"/>
    <col min="8" max="8" width="11.42578125" style="3"/>
    <col min="9" max="9" width="15.28515625" style="3" customWidth="1"/>
    <col min="10" max="10" width="17.7109375" style="20" customWidth="1"/>
    <col min="11" max="11" width="16.5703125" style="27" customWidth="1"/>
    <col min="12" max="12" width="25.42578125" style="28" customWidth="1"/>
    <col min="13" max="13" width="17.28515625" style="16" customWidth="1"/>
    <col min="14" max="16384" width="11.42578125" style="3"/>
  </cols>
  <sheetData>
    <row r="1" spans="1:241" ht="15.75">
      <c r="A1" s="56" t="s">
        <v>16</v>
      </c>
      <c r="B1" s="56"/>
      <c r="C1" s="56"/>
      <c r="D1" s="56"/>
      <c r="E1" s="6"/>
      <c r="F1" s="6"/>
      <c r="G1" s="6"/>
      <c r="H1" s="6"/>
      <c r="I1" s="18"/>
      <c r="J1" s="21"/>
      <c r="K1" s="26"/>
      <c r="L1" s="62"/>
      <c r="M1" s="23"/>
    </row>
    <row r="2" spans="1:241" ht="15.75">
      <c r="A2" s="15"/>
      <c r="B2" s="15"/>
      <c r="C2" s="15"/>
      <c r="D2" s="15"/>
      <c r="E2" s="6"/>
      <c r="F2" s="6"/>
      <c r="G2" s="6"/>
      <c r="H2" s="6"/>
      <c r="I2" s="18"/>
      <c r="J2" s="21"/>
      <c r="K2" s="26"/>
      <c r="L2" s="24"/>
      <c r="M2" s="2"/>
    </row>
    <row r="3" spans="1:241" ht="15.75" customHeight="1">
      <c r="F3" s="6"/>
      <c r="G3" s="2"/>
      <c r="H3" s="2"/>
      <c r="I3" s="18"/>
      <c r="J3" s="21"/>
      <c r="K3" s="26"/>
      <c r="L3" s="52"/>
      <c r="M3" s="53"/>
    </row>
    <row r="4" spans="1:241" ht="15.75">
      <c r="A4" s="7" t="s">
        <v>5</v>
      </c>
      <c r="B4" s="7"/>
      <c r="C4" s="88" t="s">
        <v>311</v>
      </c>
      <c r="D4" s="88"/>
      <c r="E4" s="88"/>
      <c r="F4" s="39"/>
      <c r="G4" s="2"/>
      <c r="H4" s="2"/>
      <c r="I4" s="18"/>
      <c r="J4" s="21"/>
      <c r="K4" s="26"/>
      <c r="L4" s="52"/>
      <c r="M4" s="53"/>
    </row>
    <row r="5" spans="1:241" ht="15.75">
      <c r="A5" s="7"/>
      <c r="B5" s="7"/>
      <c r="C5" s="7"/>
      <c r="D5" s="7"/>
      <c r="F5" s="1"/>
      <c r="G5" s="2"/>
      <c r="H5" s="2"/>
      <c r="I5" s="50"/>
      <c r="J5" s="51"/>
      <c r="K5" s="26"/>
      <c r="L5" s="34"/>
      <c r="M5" s="2"/>
    </row>
    <row r="6" spans="1:241" ht="15.75">
      <c r="A6" s="7"/>
      <c r="B6" s="7"/>
      <c r="C6" s="7"/>
      <c r="D6" s="7"/>
      <c r="F6" s="41"/>
      <c r="G6" s="2"/>
      <c r="H6" s="2"/>
      <c r="I6" s="50"/>
      <c r="J6" s="51"/>
      <c r="K6" s="26"/>
      <c r="L6" s="37"/>
      <c r="M6" s="2"/>
    </row>
    <row r="7" spans="1:241" ht="17.25" customHeight="1">
      <c r="F7" s="1"/>
      <c r="G7" s="2"/>
      <c r="H7" s="2"/>
      <c r="I7" s="18"/>
      <c r="J7" s="21"/>
      <c r="K7" s="26"/>
    </row>
    <row r="8" spans="1:241" ht="15" customHeight="1">
      <c r="A8" s="8"/>
      <c r="B8" s="8"/>
      <c r="C8" s="8"/>
      <c r="D8" s="38"/>
      <c r="E8" s="8"/>
      <c r="F8" s="5"/>
      <c r="G8" s="4"/>
      <c r="H8" s="4"/>
      <c r="I8" s="8"/>
      <c r="J8" s="19"/>
      <c r="K8" s="57" t="s">
        <v>4</v>
      </c>
      <c r="L8" s="58"/>
      <c r="M8" s="59"/>
    </row>
    <row r="9" spans="1:241" ht="38.25">
      <c r="A9" s="35" t="s">
        <v>11</v>
      </c>
      <c r="B9" s="9" t="s">
        <v>8</v>
      </c>
      <c r="C9" s="9" t="s">
        <v>0</v>
      </c>
      <c r="D9" s="9" t="s">
        <v>1</v>
      </c>
      <c r="E9" s="9" t="s">
        <v>10</v>
      </c>
      <c r="F9" s="9" t="s">
        <v>2</v>
      </c>
      <c r="G9" s="9" t="s">
        <v>9</v>
      </c>
      <c r="H9" s="9" t="s">
        <v>12</v>
      </c>
      <c r="I9" s="9" t="s">
        <v>13</v>
      </c>
      <c r="J9" s="9" t="s">
        <v>6</v>
      </c>
      <c r="K9" s="10" t="s">
        <v>7</v>
      </c>
      <c r="L9" s="9" t="s">
        <v>2</v>
      </c>
      <c r="M9" s="22" t="s">
        <v>3</v>
      </c>
    </row>
    <row r="10" spans="1:241" s="46" customFormat="1" ht="25.5">
      <c r="A10" s="36">
        <v>43</v>
      </c>
      <c r="B10" s="36" t="s">
        <v>311</v>
      </c>
      <c r="C10" s="36" t="s">
        <v>295</v>
      </c>
      <c r="D10" s="48" t="s">
        <v>312</v>
      </c>
      <c r="E10" s="47">
        <f>10788.32*369</f>
        <v>3980890.08</v>
      </c>
      <c r="F10" s="36" t="s">
        <v>202</v>
      </c>
      <c r="G10" s="45">
        <v>45246</v>
      </c>
      <c r="H10" s="44"/>
      <c r="I10" s="44"/>
      <c r="J10" s="36" t="s">
        <v>313</v>
      </c>
      <c r="K10" s="45">
        <v>45246</v>
      </c>
      <c r="L10" s="36" t="s">
        <v>202</v>
      </c>
      <c r="M10" s="47" t="s">
        <v>314</v>
      </c>
    </row>
    <row r="11" spans="1:241" s="46" customFormat="1" ht="25.5">
      <c r="A11" s="36">
        <v>43</v>
      </c>
      <c r="B11" s="36" t="s">
        <v>311</v>
      </c>
      <c r="C11" s="36" t="s">
        <v>295</v>
      </c>
      <c r="D11" s="49" t="s">
        <v>315</v>
      </c>
      <c r="E11" s="47">
        <f>849.5*113652.82</f>
        <v>96548070.590000004</v>
      </c>
      <c r="F11" s="36" t="s">
        <v>316</v>
      </c>
      <c r="G11" s="43">
        <v>45330</v>
      </c>
      <c r="H11" s="44"/>
      <c r="I11" s="44"/>
      <c r="J11" s="36" t="s">
        <v>317</v>
      </c>
      <c r="K11" s="43">
        <v>45330</v>
      </c>
      <c r="L11" s="36" t="s">
        <v>318</v>
      </c>
      <c r="M11" s="47" t="s">
        <v>319</v>
      </c>
    </row>
    <row r="12" spans="1:241" s="46" customFormat="1" ht="14.25">
      <c r="A12" s="36"/>
      <c r="B12" s="36"/>
      <c r="C12" s="36"/>
      <c r="D12" s="49"/>
      <c r="E12" s="47"/>
      <c r="F12" s="36"/>
      <c r="G12" s="43"/>
      <c r="H12" s="44"/>
      <c r="I12" s="44"/>
      <c r="J12" s="36"/>
      <c r="K12" s="45"/>
      <c r="L12" s="36"/>
      <c r="M12" s="47"/>
      <c r="IG12" s="11"/>
    </row>
    <row r="13" spans="1:241" s="46" customFormat="1" ht="14.25">
      <c r="A13" s="36"/>
      <c r="B13" s="36"/>
      <c r="C13" s="36"/>
      <c r="D13" s="49"/>
      <c r="E13" s="47"/>
      <c r="F13" s="36"/>
      <c r="G13" s="43"/>
      <c r="H13" s="44"/>
      <c r="I13" s="44"/>
      <c r="J13" s="36"/>
      <c r="K13" s="43"/>
      <c r="L13" s="36"/>
      <c r="M13" s="47"/>
    </row>
    <row r="14" spans="1:241" s="11" customFormat="1" ht="15">
      <c r="A14" s="36"/>
      <c r="B14" s="36"/>
      <c r="C14" s="36"/>
      <c r="D14" s="33"/>
      <c r="E14" s="47"/>
      <c r="F14" s="36"/>
      <c r="G14" s="14"/>
      <c r="H14" s="17"/>
      <c r="I14" s="17"/>
      <c r="J14" s="36"/>
      <c r="K14" s="14"/>
      <c r="L14" s="36"/>
      <c r="M14" s="47"/>
      <c r="IG14" s="54" t="s">
        <v>14</v>
      </c>
    </row>
    <row r="15" spans="1:241" s="11" customFormat="1" ht="15">
      <c r="A15" s="36"/>
      <c r="B15" s="36"/>
      <c r="C15" s="36"/>
      <c r="D15" s="33"/>
      <c r="E15" s="47"/>
      <c r="F15" s="36"/>
      <c r="G15" s="14"/>
      <c r="H15" s="17"/>
      <c r="I15" s="17"/>
      <c r="J15" s="36"/>
      <c r="K15" s="14"/>
      <c r="L15" s="36"/>
      <c r="M15" s="47"/>
    </row>
    <row r="16" spans="1:241" s="11" customFormat="1" ht="15">
      <c r="A16" s="36"/>
      <c r="B16" s="36"/>
      <c r="C16" s="36"/>
      <c r="D16" s="33"/>
      <c r="E16" s="12"/>
      <c r="F16" s="36"/>
      <c r="G16" s="14"/>
      <c r="H16" s="17"/>
      <c r="I16" s="17"/>
      <c r="J16" s="36"/>
      <c r="K16" s="14"/>
      <c r="L16" s="36"/>
      <c r="M16" s="12"/>
      <c r="IG16" s="54" t="s">
        <v>15</v>
      </c>
    </row>
    <row r="17" spans="1:13" s="11" customFormat="1" ht="15">
      <c r="A17" s="36"/>
      <c r="B17" s="36"/>
      <c r="C17" s="13"/>
      <c r="D17" s="33"/>
      <c r="E17" s="12"/>
      <c r="F17" s="13"/>
      <c r="G17" s="14"/>
      <c r="H17" s="17"/>
      <c r="I17" s="17"/>
      <c r="J17" s="36"/>
      <c r="K17" s="14"/>
      <c r="L17" s="36"/>
      <c r="M17" s="12"/>
    </row>
    <row r="18" spans="1:13" s="11" customFormat="1" ht="15">
      <c r="A18" s="36"/>
      <c r="B18" s="36"/>
      <c r="C18" s="13"/>
      <c r="D18" s="33"/>
      <c r="E18" s="12"/>
      <c r="F18" s="13"/>
      <c r="G18" s="14"/>
      <c r="H18" s="17"/>
      <c r="I18" s="17"/>
      <c r="J18" s="36"/>
      <c r="K18" s="25"/>
      <c r="L18" s="13"/>
      <c r="M18" s="12"/>
    </row>
    <row r="19" spans="1:13" s="11" customFormat="1" ht="15">
      <c r="A19" s="13"/>
      <c r="B19" s="13"/>
      <c r="C19" s="13"/>
      <c r="D19" s="33"/>
      <c r="E19" s="12"/>
      <c r="F19" s="13"/>
      <c r="G19" s="14"/>
      <c r="H19" s="17"/>
      <c r="I19" s="17"/>
      <c r="J19" s="13"/>
      <c r="K19" s="25"/>
      <c r="L19" s="13"/>
      <c r="M19" s="12"/>
    </row>
    <row r="20" spans="1:13" s="11" customFormat="1">
      <c r="J20" s="29"/>
      <c r="K20" s="30"/>
      <c r="L20" s="31"/>
      <c r="M20" s="32"/>
    </row>
    <row r="21" spans="1:13" s="11" customFormat="1">
      <c r="J21" s="29"/>
      <c r="K21" s="30"/>
      <c r="L21" s="31"/>
      <c r="M21" s="32"/>
    </row>
    <row r="22" spans="1:13" s="11" customFormat="1">
      <c r="J22" s="29"/>
      <c r="K22" s="30"/>
      <c r="L22" s="31"/>
      <c r="M22" s="32"/>
    </row>
    <row r="23" spans="1:13" s="11" customFormat="1">
      <c r="J23" s="29"/>
      <c r="K23" s="30"/>
      <c r="L23" s="31"/>
      <c r="M23" s="32"/>
    </row>
  </sheetData>
  <mergeCells count="2">
    <mergeCell ref="A1:D1"/>
    <mergeCell ref="K8:M8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I20"/>
  <sheetViews>
    <sheetView workbookViewId="0">
      <selection activeCell="C11" sqref="C11"/>
    </sheetView>
  </sheetViews>
  <sheetFormatPr baseColWidth="10" defaultRowHeight="12.75"/>
  <cols>
    <col min="1" max="1" width="13.7109375" style="3" customWidth="1"/>
    <col min="2" max="2" width="19.42578125" style="3" customWidth="1"/>
    <col min="3" max="3" width="14" style="3" customWidth="1"/>
    <col min="4" max="4" width="58.28515625" style="3" customWidth="1"/>
    <col min="5" max="5" width="21" style="3" customWidth="1"/>
    <col min="6" max="6" width="19.7109375" style="3" customWidth="1"/>
    <col min="7" max="7" width="17.42578125" style="3" customWidth="1"/>
    <col min="8" max="8" width="11.42578125" style="3"/>
    <col min="9" max="9" width="13.7109375" style="3" customWidth="1"/>
    <col min="10" max="10" width="17.7109375" style="20" customWidth="1"/>
    <col min="11" max="11" width="16.5703125" style="27" customWidth="1"/>
    <col min="12" max="12" width="20.140625" style="28" customWidth="1"/>
    <col min="13" max="13" width="17.28515625" style="16" customWidth="1"/>
    <col min="14" max="16384" width="11.42578125" style="3"/>
  </cols>
  <sheetData>
    <row r="1" spans="1:243" ht="15.75">
      <c r="A1" s="56" t="s">
        <v>16</v>
      </c>
      <c r="B1" s="56"/>
      <c r="C1" s="56"/>
      <c r="D1" s="56"/>
      <c r="E1" s="6"/>
      <c r="F1" s="6"/>
      <c r="G1" s="6"/>
      <c r="H1" s="6"/>
      <c r="I1" s="18"/>
      <c r="J1" s="21"/>
      <c r="K1" s="26"/>
      <c r="L1" s="62"/>
      <c r="M1" s="23"/>
    </row>
    <row r="2" spans="1:243" ht="15.75">
      <c r="A2" s="15"/>
      <c r="B2" s="15"/>
      <c r="C2" s="15"/>
      <c r="D2" s="15"/>
      <c r="E2" s="6"/>
      <c r="F2" s="6"/>
      <c r="G2" s="6"/>
      <c r="H2" s="6"/>
      <c r="I2" s="18"/>
      <c r="J2" s="21"/>
      <c r="K2" s="26"/>
      <c r="L2" s="24"/>
      <c r="M2" s="2"/>
    </row>
    <row r="3" spans="1:243" ht="15.75" customHeight="1">
      <c r="F3" s="6"/>
      <c r="G3" s="2"/>
      <c r="H3" s="2"/>
      <c r="I3" s="18"/>
      <c r="J3" s="21"/>
      <c r="K3" s="26"/>
      <c r="L3" s="52"/>
      <c r="M3" s="53"/>
    </row>
    <row r="4" spans="1:243" ht="15.75">
      <c r="A4" s="7" t="s">
        <v>5</v>
      </c>
      <c r="B4" s="7"/>
      <c r="C4" s="88" t="s">
        <v>320</v>
      </c>
      <c r="D4" s="88"/>
      <c r="E4" s="88"/>
      <c r="F4" s="39"/>
      <c r="G4" s="2"/>
      <c r="H4" s="2"/>
      <c r="I4" s="18"/>
      <c r="J4" s="21"/>
      <c r="K4" s="26"/>
      <c r="L4" s="52"/>
      <c r="M4" s="53"/>
    </row>
    <row r="5" spans="1:243" ht="15.75">
      <c r="A5" s="7"/>
      <c r="B5" s="7"/>
      <c r="C5" s="7"/>
      <c r="D5" s="7"/>
      <c r="F5" s="1"/>
      <c r="G5" s="2"/>
      <c r="H5" s="2"/>
      <c r="I5" s="50"/>
      <c r="J5" s="51"/>
      <c r="K5" s="26"/>
      <c r="L5" s="34"/>
      <c r="M5" s="2"/>
    </row>
    <row r="6" spans="1:243" ht="15.75">
      <c r="A6" s="7"/>
      <c r="B6" s="7"/>
      <c r="C6" s="7"/>
      <c r="D6" s="7"/>
      <c r="F6" s="41"/>
      <c r="G6" s="2"/>
      <c r="H6" s="2"/>
      <c r="I6" s="50"/>
      <c r="J6" s="51"/>
      <c r="K6" s="26"/>
      <c r="L6" s="37"/>
      <c r="M6" s="2"/>
    </row>
    <row r="7" spans="1:243" ht="17.25" customHeight="1">
      <c r="F7" s="1"/>
      <c r="G7" s="2"/>
      <c r="H7" s="2"/>
      <c r="I7" s="18"/>
      <c r="J7" s="21"/>
      <c r="K7" s="26"/>
    </row>
    <row r="8" spans="1:243" ht="15" customHeight="1">
      <c r="A8" s="8"/>
      <c r="B8" s="8"/>
      <c r="C8" s="8"/>
      <c r="D8" s="38"/>
      <c r="E8" s="8"/>
      <c r="F8" s="5"/>
      <c r="G8" s="4"/>
      <c r="H8" s="4"/>
      <c r="I8" s="8"/>
      <c r="J8" s="19"/>
      <c r="K8" s="57" t="s">
        <v>4</v>
      </c>
      <c r="L8" s="58"/>
      <c r="M8" s="59"/>
    </row>
    <row r="9" spans="1:243" ht="38.25">
      <c r="A9" s="35" t="s">
        <v>11</v>
      </c>
      <c r="B9" s="9" t="s">
        <v>8</v>
      </c>
      <c r="C9" s="9" t="s">
        <v>0</v>
      </c>
      <c r="D9" s="9" t="s">
        <v>1</v>
      </c>
      <c r="E9" s="9" t="s">
        <v>10</v>
      </c>
      <c r="F9" s="9" t="s">
        <v>2</v>
      </c>
      <c r="G9" s="9" t="s">
        <v>9</v>
      </c>
      <c r="H9" s="9" t="s">
        <v>12</v>
      </c>
      <c r="I9" s="9" t="s">
        <v>13</v>
      </c>
      <c r="J9" s="9" t="s">
        <v>6</v>
      </c>
      <c r="K9" s="10" t="s">
        <v>7</v>
      </c>
      <c r="L9" s="9" t="s">
        <v>2</v>
      </c>
      <c r="M9" s="22" t="s">
        <v>3</v>
      </c>
    </row>
    <row r="10" spans="1:243" s="46" customFormat="1" ht="42.75">
      <c r="A10" s="36">
        <v>45</v>
      </c>
      <c r="B10" s="36" t="s">
        <v>320</v>
      </c>
      <c r="C10" s="36" t="s">
        <v>417</v>
      </c>
      <c r="D10" s="48" t="s">
        <v>321</v>
      </c>
      <c r="E10" s="47">
        <f>14462*849.5</f>
        <v>12285469</v>
      </c>
      <c r="F10" s="36" t="s">
        <v>322</v>
      </c>
      <c r="G10" s="45">
        <v>45330</v>
      </c>
      <c r="H10" s="44"/>
      <c r="I10" s="44"/>
      <c r="J10" s="36" t="s">
        <v>323</v>
      </c>
      <c r="K10" s="45">
        <v>45330</v>
      </c>
      <c r="L10" s="36" t="s">
        <v>322</v>
      </c>
      <c r="M10" s="47" t="s">
        <v>324</v>
      </c>
    </row>
    <row r="11" spans="1:243" s="46" customFormat="1" ht="25.5">
      <c r="A11" s="36">
        <v>45</v>
      </c>
      <c r="B11" s="36" t="s">
        <v>320</v>
      </c>
      <c r="C11" s="36" t="s">
        <v>417</v>
      </c>
      <c r="D11" s="49" t="s">
        <v>325</v>
      </c>
      <c r="E11" s="47">
        <v>2975206.61</v>
      </c>
      <c r="F11" s="36" t="s">
        <v>326</v>
      </c>
      <c r="G11" s="43">
        <v>45390</v>
      </c>
      <c r="H11" s="44"/>
      <c r="I11" s="44"/>
      <c r="J11" s="36" t="s">
        <v>226</v>
      </c>
      <c r="K11" s="43">
        <v>45390</v>
      </c>
      <c r="L11" s="36" t="s">
        <v>326</v>
      </c>
      <c r="M11" s="98">
        <v>2975206.61</v>
      </c>
    </row>
    <row r="12" spans="1:243" s="46" customFormat="1" ht="14.25">
      <c r="A12" s="36"/>
      <c r="B12" s="36"/>
      <c r="C12" s="36"/>
      <c r="D12" s="49"/>
      <c r="E12" s="47"/>
      <c r="F12" s="36"/>
      <c r="G12" s="43"/>
      <c r="H12" s="44"/>
      <c r="I12" s="44"/>
      <c r="J12" s="36"/>
      <c r="K12" s="45"/>
      <c r="L12" s="36"/>
      <c r="M12" s="47"/>
      <c r="II12" s="11"/>
    </row>
    <row r="13" spans="1:243" s="46" customFormat="1" ht="14.25">
      <c r="A13" s="36"/>
      <c r="B13" s="36"/>
      <c r="C13" s="36"/>
      <c r="D13" s="49"/>
      <c r="E13" s="47"/>
      <c r="F13" s="36"/>
      <c r="G13" s="43"/>
      <c r="H13" s="44"/>
      <c r="I13" s="44"/>
      <c r="J13" s="36"/>
      <c r="K13" s="43"/>
      <c r="L13" s="36"/>
      <c r="M13" s="47"/>
    </row>
    <row r="14" spans="1:243" s="11" customFormat="1" ht="15">
      <c r="A14" s="36"/>
      <c r="B14" s="36"/>
      <c r="C14" s="36"/>
      <c r="D14" s="33"/>
      <c r="E14" s="47"/>
      <c r="F14" s="36"/>
      <c r="G14" s="14"/>
      <c r="H14" s="17"/>
      <c r="I14" s="17"/>
      <c r="J14" s="36"/>
      <c r="K14" s="14"/>
      <c r="L14" s="36"/>
      <c r="M14" s="47"/>
      <c r="II14" s="54" t="s">
        <v>14</v>
      </c>
    </row>
    <row r="15" spans="1:243" s="11" customFormat="1" ht="15">
      <c r="A15" s="36"/>
      <c r="B15" s="36"/>
      <c r="C15" s="36"/>
      <c r="D15" s="33"/>
      <c r="E15" s="47"/>
      <c r="F15" s="36"/>
      <c r="G15" s="14"/>
      <c r="H15" s="17"/>
      <c r="I15" s="17"/>
      <c r="J15" s="36"/>
      <c r="K15" s="14"/>
      <c r="L15" s="36"/>
      <c r="M15" s="47"/>
    </row>
    <row r="16" spans="1:243" s="11" customFormat="1" ht="15">
      <c r="A16" s="36"/>
      <c r="B16" s="36"/>
      <c r="C16" s="36"/>
      <c r="D16" s="33"/>
      <c r="E16" s="12"/>
      <c r="F16" s="36"/>
      <c r="G16" s="14"/>
      <c r="H16" s="17"/>
      <c r="I16" s="17"/>
      <c r="J16" s="36"/>
      <c r="K16" s="14"/>
      <c r="L16" s="36"/>
      <c r="M16" s="12"/>
      <c r="II16" s="54" t="s">
        <v>15</v>
      </c>
    </row>
    <row r="17" spans="1:13" s="11" customFormat="1" ht="15">
      <c r="A17" s="36"/>
      <c r="B17" s="36"/>
      <c r="C17" s="13"/>
      <c r="D17" s="33"/>
      <c r="E17" s="12"/>
      <c r="F17" s="13"/>
      <c r="G17" s="14"/>
      <c r="H17" s="17"/>
      <c r="I17" s="17"/>
      <c r="J17" s="36"/>
      <c r="K17" s="14"/>
      <c r="L17" s="36"/>
      <c r="M17" s="12"/>
    </row>
    <row r="18" spans="1:13" s="11" customFormat="1" ht="15">
      <c r="A18" s="36"/>
      <c r="B18" s="36"/>
      <c r="C18" s="13"/>
      <c r="D18" s="33"/>
      <c r="E18" s="12"/>
      <c r="F18" s="13"/>
      <c r="G18" s="14"/>
      <c r="H18" s="17"/>
      <c r="I18" s="17"/>
      <c r="J18" s="36"/>
      <c r="K18" s="25"/>
      <c r="L18" s="13"/>
      <c r="M18" s="12"/>
    </row>
    <row r="19" spans="1:13" s="11" customFormat="1">
      <c r="J19" s="29"/>
      <c r="K19" s="30"/>
      <c r="L19" s="31"/>
      <c r="M19" s="32"/>
    </row>
    <row r="20" spans="1:13" s="11" customFormat="1">
      <c r="J20" s="29"/>
      <c r="K20" s="30"/>
      <c r="L20" s="31"/>
      <c r="M20" s="32"/>
    </row>
  </sheetData>
  <mergeCells count="2">
    <mergeCell ref="A1:D1"/>
    <mergeCell ref="K8:M8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K28"/>
  <sheetViews>
    <sheetView workbookViewId="0">
      <selection activeCell="C11" sqref="C11"/>
    </sheetView>
  </sheetViews>
  <sheetFormatPr baseColWidth="10" defaultRowHeight="12.75"/>
  <cols>
    <col min="1" max="1" width="13.7109375" style="3" customWidth="1"/>
    <col min="2" max="2" width="19.42578125" style="3" customWidth="1"/>
    <col min="3" max="3" width="14" style="3" customWidth="1"/>
    <col min="4" max="4" width="58.28515625" style="3" customWidth="1"/>
    <col min="5" max="5" width="19.85546875" style="3" customWidth="1"/>
    <col min="6" max="6" width="30.85546875" style="3" customWidth="1"/>
    <col min="7" max="7" width="17.42578125" style="3" customWidth="1"/>
    <col min="8" max="8" width="11.42578125" style="3"/>
    <col min="9" max="9" width="15.28515625" style="3" customWidth="1"/>
    <col min="10" max="10" width="20.7109375" style="20" customWidth="1"/>
    <col min="11" max="11" width="16.5703125" style="27" customWidth="1"/>
    <col min="12" max="12" width="25.42578125" style="28" customWidth="1"/>
    <col min="13" max="13" width="17.28515625" style="16" customWidth="1"/>
    <col min="14" max="16384" width="11.42578125" style="3"/>
  </cols>
  <sheetData>
    <row r="1" spans="1:245" ht="15.75">
      <c r="A1" s="56" t="s">
        <v>16</v>
      </c>
      <c r="B1" s="56"/>
      <c r="C1" s="56"/>
      <c r="D1" s="56"/>
      <c r="E1" s="6"/>
      <c r="F1" s="6"/>
      <c r="G1" s="6"/>
      <c r="H1" s="6"/>
      <c r="I1" s="18"/>
      <c r="J1" s="21"/>
      <c r="K1" s="26"/>
      <c r="L1" s="62"/>
      <c r="M1" s="23"/>
    </row>
    <row r="2" spans="1:245" ht="15.75">
      <c r="A2" s="15"/>
      <c r="B2" s="15"/>
      <c r="C2" s="15"/>
      <c r="D2" s="15"/>
      <c r="E2" s="6"/>
      <c r="F2" s="6"/>
      <c r="G2" s="6"/>
      <c r="H2" s="6"/>
      <c r="I2" s="18"/>
      <c r="J2" s="21"/>
      <c r="K2" s="26"/>
      <c r="L2" s="24"/>
      <c r="M2" s="2"/>
    </row>
    <row r="3" spans="1:245" ht="15.75" customHeight="1">
      <c r="F3" s="6"/>
      <c r="G3" s="2"/>
      <c r="H3" s="2"/>
      <c r="I3" s="18"/>
      <c r="J3" s="21"/>
      <c r="K3" s="26"/>
      <c r="L3" s="52"/>
      <c r="M3" s="53"/>
    </row>
    <row r="4" spans="1:245" ht="15.75">
      <c r="A4" s="7" t="s">
        <v>5</v>
      </c>
      <c r="B4" s="7"/>
      <c r="C4" s="88" t="s">
        <v>327</v>
      </c>
      <c r="D4" s="88"/>
      <c r="E4" s="88"/>
      <c r="F4" s="39"/>
      <c r="G4" s="2"/>
      <c r="H4" s="2"/>
      <c r="I4" s="18"/>
      <c r="J4" s="21"/>
      <c r="K4" s="26"/>
      <c r="L4" s="52"/>
      <c r="M4" s="53"/>
    </row>
    <row r="5" spans="1:245" ht="15.75">
      <c r="A5" s="7"/>
      <c r="B5" s="7"/>
      <c r="C5" s="7"/>
      <c r="D5" s="7"/>
      <c r="F5" s="1"/>
      <c r="G5" s="2"/>
      <c r="H5" s="2"/>
      <c r="I5" s="50"/>
      <c r="J5" s="51"/>
      <c r="K5" s="26"/>
      <c r="L5" s="34"/>
      <c r="M5" s="2"/>
    </row>
    <row r="6" spans="1:245" ht="15.75">
      <c r="A6" s="7"/>
      <c r="B6" s="7"/>
      <c r="C6" s="7"/>
      <c r="D6" s="7"/>
      <c r="F6" s="41"/>
      <c r="G6" s="2"/>
      <c r="H6" s="2"/>
      <c r="I6" s="50"/>
      <c r="J6" s="51"/>
      <c r="K6" s="26"/>
      <c r="L6" s="37"/>
      <c r="M6" s="2"/>
    </row>
    <row r="7" spans="1:245" ht="17.25" customHeight="1">
      <c r="F7" s="1"/>
      <c r="G7" s="2"/>
      <c r="H7" s="2"/>
      <c r="I7" s="18"/>
      <c r="J7" s="21"/>
      <c r="K7" s="26"/>
    </row>
    <row r="8" spans="1:245" ht="15" customHeight="1">
      <c r="A8" s="8"/>
      <c r="B8" s="8"/>
      <c r="C8" s="8"/>
      <c r="D8" s="38"/>
      <c r="E8" s="8"/>
      <c r="F8" s="5"/>
      <c r="G8" s="4"/>
      <c r="H8" s="4"/>
      <c r="I8" s="8"/>
      <c r="J8" s="19"/>
      <c r="K8" s="57" t="s">
        <v>4</v>
      </c>
      <c r="L8" s="58"/>
      <c r="M8" s="59"/>
    </row>
    <row r="9" spans="1:245" ht="38.25">
      <c r="A9" s="35" t="s">
        <v>11</v>
      </c>
      <c r="B9" s="9" t="s">
        <v>8</v>
      </c>
      <c r="C9" s="9" t="s">
        <v>0</v>
      </c>
      <c r="D9" s="9" t="s">
        <v>1</v>
      </c>
      <c r="E9" s="9" t="s">
        <v>10</v>
      </c>
      <c r="F9" s="9" t="s">
        <v>2</v>
      </c>
      <c r="G9" s="9" t="s">
        <v>9</v>
      </c>
      <c r="H9" s="9" t="s">
        <v>12</v>
      </c>
      <c r="I9" s="9" t="s">
        <v>13</v>
      </c>
      <c r="J9" s="9" t="s">
        <v>6</v>
      </c>
      <c r="K9" s="10" t="s">
        <v>7</v>
      </c>
      <c r="L9" s="9" t="s">
        <v>2</v>
      </c>
      <c r="M9" s="22" t="s">
        <v>3</v>
      </c>
    </row>
    <row r="10" spans="1:245" s="46" customFormat="1" ht="42.75">
      <c r="A10" s="36">
        <v>47</v>
      </c>
      <c r="B10" s="36" t="s">
        <v>327</v>
      </c>
      <c r="C10" s="36" t="s">
        <v>295</v>
      </c>
      <c r="D10" s="48" t="s">
        <v>328</v>
      </c>
      <c r="E10" s="47">
        <v>21800000</v>
      </c>
      <c r="F10" s="36" t="s">
        <v>329</v>
      </c>
      <c r="G10" s="45">
        <v>45204</v>
      </c>
      <c r="H10" s="44"/>
      <c r="I10" s="44"/>
      <c r="J10" s="36" t="s">
        <v>23</v>
      </c>
      <c r="K10" s="45">
        <v>45204</v>
      </c>
      <c r="L10" s="36" t="s">
        <v>329</v>
      </c>
      <c r="M10" s="47">
        <v>21800000</v>
      </c>
    </row>
    <row r="11" spans="1:245" s="46" customFormat="1" ht="38.25">
      <c r="A11" s="36">
        <v>47</v>
      </c>
      <c r="B11" s="36" t="s">
        <v>327</v>
      </c>
      <c r="C11" s="36" t="s">
        <v>295</v>
      </c>
      <c r="D11" s="49" t="s">
        <v>330</v>
      </c>
      <c r="E11" s="47">
        <v>15000000</v>
      </c>
      <c r="F11" s="36" t="s">
        <v>331</v>
      </c>
      <c r="G11" s="43">
        <v>45216</v>
      </c>
      <c r="H11" s="44"/>
      <c r="I11" s="44"/>
      <c r="J11" s="36" t="s">
        <v>332</v>
      </c>
      <c r="K11" s="43">
        <v>45216</v>
      </c>
      <c r="L11" s="36" t="s">
        <v>331</v>
      </c>
      <c r="M11" s="47">
        <v>15000000</v>
      </c>
    </row>
    <row r="12" spans="1:245" s="46" customFormat="1" ht="38.25">
      <c r="A12" s="36">
        <v>47</v>
      </c>
      <c r="B12" s="36" t="s">
        <v>327</v>
      </c>
      <c r="C12" s="36" t="s">
        <v>44</v>
      </c>
      <c r="D12" s="49" t="s">
        <v>333</v>
      </c>
      <c r="E12" s="47">
        <v>3000000</v>
      </c>
      <c r="F12" s="45" t="s">
        <v>334</v>
      </c>
      <c r="G12" s="43">
        <v>45218</v>
      </c>
      <c r="H12" s="44"/>
      <c r="I12" s="44"/>
      <c r="J12" s="36" t="s">
        <v>335</v>
      </c>
      <c r="K12" s="45">
        <v>45218</v>
      </c>
      <c r="L12" s="36" t="s">
        <v>334</v>
      </c>
      <c r="M12" s="47">
        <f t="shared" ref="M12:M17" si="0">250000*12</f>
        <v>3000000</v>
      </c>
      <c r="IK12" s="11"/>
    </row>
    <row r="13" spans="1:245" s="46" customFormat="1" ht="38.25">
      <c r="A13" s="36">
        <v>47</v>
      </c>
      <c r="B13" s="36" t="s">
        <v>327</v>
      </c>
      <c r="C13" s="36" t="s">
        <v>44</v>
      </c>
      <c r="D13" s="49" t="s">
        <v>336</v>
      </c>
      <c r="E13" s="47">
        <v>3000000</v>
      </c>
      <c r="F13" s="36" t="s">
        <v>337</v>
      </c>
      <c r="G13" s="43">
        <v>45218</v>
      </c>
      <c r="H13" s="44"/>
      <c r="I13" s="44"/>
      <c r="J13" s="36" t="s">
        <v>338</v>
      </c>
      <c r="K13" s="45">
        <v>45218</v>
      </c>
      <c r="L13" s="36" t="s">
        <v>337</v>
      </c>
      <c r="M13" s="47">
        <f t="shared" si="0"/>
        <v>3000000</v>
      </c>
    </row>
    <row r="14" spans="1:245" s="11" customFormat="1" ht="38.25">
      <c r="A14" s="36">
        <v>47</v>
      </c>
      <c r="B14" s="36" t="s">
        <v>327</v>
      </c>
      <c r="C14" s="36" t="s">
        <v>44</v>
      </c>
      <c r="D14" s="49" t="s">
        <v>339</v>
      </c>
      <c r="E14" s="47">
        <v>3000000</v>
      </c>
      <c r="F14" s="36" t="s">
        <v>340</v>
      </c>
      <c r="G14" s="14">
        <v>45222</v>
      </c>
      <c r="H14" s="17"/>
      <c r="I14" s="17"/>
      <c r="J14" s="36" t="s">
        <v>341</v>
      </c>
      <c r="K14" s="14">
        <v>45222</v>
      </c>
      <c r="L14" s="36" t="s">
        <v>340</v>
      </c>
      <c r="M14" s="47">
        <f t="shared" si="0"/>
        <v>3000000</v>
      </c>
      <c r="IK14" s="54" t="s">
        <v>14</v>
      </c>
    </row>
    <row r="15" spans="1:245" s="11" customFormat="1" ht="38.25">
      <c r="A15" s="36">
        <v>47</v>
      </c>
      <c r="B15" s="36" t="s">
        <v>327</v>
      </c>
      <c r="C15" s="36" t="s">
        <v>44</v>
      </c>
      <c r="D15" s="49" t="s">
        <v>342</v>
      </c>
      <c r="E15" s="47">
        <v>3000000</v>
      </c>
      <c r="F15" s="36" t="s">
        <v>343</v>
      </c>
      <c r="G15" s="14">
        <v>45222</v>
      </c>
      <c r="H15" s="17"/>
      <c r="I15" s="17"/>
      <c r="J15" s="36" t="s">
        <v>344</v>
      </c>
      <c r="K15" s="14">
        <v>45222</v>
      </c>
      <c r="L15" s="36" t="s">
        <v>343</v>
      </c>
      <c r="M15" s="47">
        <f t="shared" si="0"/>
        <v>3000000</v>
      </c>
    </row>
    <row r="16" spans="1:245" s="11" customFormat="1" ht="38.25">
      <c r="A16" s="36">
        <v>47</v>
      </c>
      <c r="B16" s="36" t="s">
        <v>327</v>
      </c>
      <c r="C16" s="36" t="s">
        <v>44</v>
      </c>
      <c r="D16" s="33" t="s">
        <v>345</v>
      </c>
      <c r="E16" s="47">
        <v>3000000</v>
      </c>
      <c r="F16" s="36" t="s">
        <v>346</v>
      </c>
      <c r="G16" s="14">
        <v>45219</v>
      </c>
      <c r="H16" s="17"/>
      <c r="I16" s="17"/>
      <c r="J16" s="36" t="s">
        <v>347</v>
      </c>
      <c r="K16" s="14">
        <v>45219</v>
      </c>
      <c r="L16" s="36" t="s">
        <v>346</v>
      </c>
      <c r="M16" s="47">
        <f t="shared" si="0"/>
        <v>3000000</v>
      </c>
      <c r="IK16" s="54" t="s">
        <v>15</v>
      </c>
    </row>
    <row r="17" spans="1:13" s="11" customFormat="1" ht="38.25">
      <c r="A17" s="36">
        <v>47</v>
      </c>
      <c r="B17" s="36" t="s">
        <v>327</v>
      </c>
      <c r="C17" s="36" t="s">
        <v>44</v>
      </c>
      <c r="D17" s="33" t="s">
        <v>348</v>
      </c>
      <c r="E17" s="47">
        <v>3000000</v>
      </c>
      <c r="F17" s="13" t="s">
        <v>349</v>
      </c>
      <c r="G17" s="14">
        <v>45244</v>
      </c>
      <c r="H17" s="17"/>
      <c r="I17" s="17"/>
      <c r="J17" s="36" t="s">
        <v>350</v>
      </c>
      <c r="K17" s="14">
        <v>45244</v>
      </c>
      <c r="L17" s="36" t="s">
        <v>349</v>
      </c>
      <c r="M17" s="47">
        <f t="shared" si="0"/>
        <v>3000000</v>
      </c>
    </row>
    <row r="18" spans="1:13" s="11" customFormat="1" ht="15">
      <c r="A18" s="36"/>
      <c r="B18" s="36"/>
      <c r="C18" s="13"/>
      <c r="D18" s="33"/>
      <c r="E18" s="12"/>
      <c r="F18" s="13"/>
      <c r="G18" s="14"/>
      <c r="H18" s="17"/>
      <c r="I18" s="17"/>
      <c r="J18" s="36"/>
      <c r="K18" s="25"/>
      <c r="L18" s="13"/>
      <c r="M18" s="12"/>
    </row>
    <row r="19" spans="1:13" s="11" customFormat="1" ht="15">
      <c r="A19" s="13"/>
      <c r="B19" s="13"/>
      <c r="C19" s="13"/>
      <c r="D19" s="33"/>
      <c r="E19" s="12"/>
      <c r="F19" s="13"/>
      <c r="G19" s="14"/>
      <c r="H19" s="17"/>
      <c r="I19" s="17"/>
      <c r="J19" s="13"/>
      <c r="K19" s="25"/>
      <c r="L19" s="13"/>
      <c r="M19" s="12"/>
    </row>
    <row r="20" spans="1:13" s="11" customFormat="1" ht="15">
      <c r="A20" s="13"/>
      <c r="B20" s="13"/>
      <c r="C20" s="13"/>
      <c r="D20" s="33"/>
      <c r="E20" s="12"/>
      <c r="F20" s="13"/>
      <c r="G20" s="14"/>
      <c r="H20" s="17"/>
      <c r="I20" s="17"/>
      <c r="J20" s="13"/>
      <c r="K20" s="25"/>
      <c r="L20" s="13"/>
      <c r="M20" s="12"/>
    </row>
    <row r="21" spans="1:13" s="11" customFormat="1" ht="15">
      <c r="A21" s="13"/>
      <c r="B21" s="13"/>
      <c r="C21" s="13"/>
      <c r="D21" s="33"/>
      <c r="E21" s="12"/>
      <c r="F21" s="13"/>
      <c r="G21" s="14"/>
      <c r="H21" s="17"/>
      <c r="I21" s="17"/>
      <c r="J21" s="13"/>
      <c r="K21" s="25"/>
      <c r="L21" s="13"/>
      <c r="M21" s="12"/>
    </row>
    <row r="22" spans="1:13" s="11" customFormat="1" ht="15">
      <c r="A22" s="13"/>
      <c r="B22" s="13"/>
      <c r="C22" s="13"/>
      <c r="D22" s="33"/>
      <c r="E22" s="12"/>
      <c r="F22" s="13"/>
      <c r="G22" s="14"/>
      <c r="H22" s="17"/>
      <c r="I22" s="17"/>
      <c r="J22" s="13"/>
      <c r="K22" s="25"/>
      <c r="L22" s="13"/>
      <c r="M22" s="12"/>
    </row>
    <row r="23" spans="1:13" s="11" customFormat="1" ht="15">
      <c r="A23" s="13"/>
      <c r="B23" s="13"/>
      <c r="C23" s="13"/>
      <c r="D23" s="33"/>
      <c r="E23" s="12"/>
      <c r="F23" s="13"/>
      <c r="G23" s="14"/>
      <c r="H23" s="17"/>
      <c r="I23" s="17"/>
      <c r="J23" s="13"/>
      <c r="K23" s="25"/>
      <c r="L23" s="13"/>
      <c r="M23" s="12"/>
    </row>
    <row r="24" spans="1:13" s="11" customFormat="1" ht="15">
      <c r="A24" s="13"/>
      <c r="B24" s="13"/>
      <c r="C24" s="13"/>
      <c r="D24" s="33"/>
      <c r="E24" s="12"/>
      <c r="F24" s="13"/>
      <c r="G24" s="14"/>
      <c r="H24" s="17"/>
      <c r="I24" s="17"/>
      <c r="J24" s="13"/>
      <c r="K24" s="25"/>
      <c r="L24" s="13"/>
      <c r="M24" s="12"/>
    </row>
    <row r="25" spans="1:13" s="11" customFormat="1">
      <c r="J25" s="29"/>
      <c r="K25" s="30"/>
      <c r="L25" s="31"/>
      <c r="M25" s="32"/>
    </row>
    <row r="26" spans="1:13" s="11" customFormat="1">
      <c r="J26" s="29"/>
      <c r="K26" s="30"/>
      <c r="L26" s="31"/>
      <c r="M26" s="32"/>
    </row>
    <row r="27" spans="1:13" s="11" customFormat="1">
      <c r="J27" s="29"/>
      <c r="K27" s="30"/>
      <c r="L27" s="31"/>
      <c r="M27" s="32"/>
    </row>
    <row r="28" spans="1:13" s="11" customFormat="1">
      <c r="J28" s="29"/>
      <c r="K28" s="30"/>
      <c r="L28" s="31"/>
      <c r="M28" s="32"/>
    </row>
  </sheetData>
  <mergeCells count="2">
    <mergeCell ref="A1:D1"/>
    <mergeCell ref="K8:M8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K24"/>
  <sheetViews>
    <sheetView workbookViewId="0">
      <selection activeCell="C10" sqref="C10"/>
    </sheetView>
  </sheetViews>
  <sheetFormatPr baseColWidth="10" defaultRowHeight="12.75"/>
  <cols>
    <col min="1" max="1" width="13.7109375" style="3" customWidth="1"/>
    <col min="2" max="2" width="19.42578125" style="3" customWidth="1"/>
    <col min="3" max="3" width="14" style="3" customWidth="1"/>
    <col min="4" max="4" width="58.28515625" style="3" customWidth="1"/>
    <col min="5" max="5" width="21.5703125" style="3" customWidth="1"/>
    <col min="6" max="6" width="20.42578125" style="3" customWidth="1"/>
    <col min="7" max="7" width="14.7109375" style="3" customWidth="1"/>
    <col min="8" max="8" width="11.42578125" style="3"/>
    <col min="9" max="9" width="15.28515625" style="3" customWidth="1"/>
    <col min="10" max="10" width="17.7109375" style="20" customWidth="1"/>
    <col min="11" max="11" width="16.5703125" style="27" customWidth="1"/>
    <col min="12" max="12" width="25.42578125" style="28" customWidth="1"/>
    <col min="13" max="13" width="17.28515625" style="16" customWidth="1"/>
    <col min="14" max="16384" width="11.42578125" style="3"/>
  </cols>
  <sheetData>
    <row r="1" spans="1:245" ht="15.75">
      <c r="A1" s="56" t="s">
        <v>16</v>
      </c>
      <c r="B1" s="56"/>
      <c r="C1" s="56"/>
      <c r="D1" s="56"/>
      <c r="E1" s="6"/>
      <c r="F1" s="6"/>
      <c r="G1" s="6"/>
      <c r="H1" s="6"/>
      <c r="I1" s="18"/>
      <c r="J1" s="21"/>
      <c r="K1" s="26"/>
      <c r="L1" s="62"/>
      <c r="M1" s="23"/>
    </row>
    <row r="2" spans="1:245" ht="15.75">
      <c r="A2" s="15"/>
      <c r="B2" s="15"/>
      <c r="C2" s="15"/>
      <c r="D2" s="15"/>
      <c r="E2" s="6"/>
      <c r="F2" s="6"/>
      <c r="G2" s="6"/>
      <c r="H2" s="6"/>
      <c r="I2" s="18"/>
      <c r="J2" s="21"/>
      <c r="K2" s="26"/>
      <c r="L2" s="24"/>
      <c r="M2" s="2"/>
    </row>
    <row r="3" spans="1:245" ht="15.75" customHeight="1">
      <c r="F3" s="6"/>
      <c r="G3" s="2"/>
      <c r="H3" s="2"/>
      <c r="I3" s="18"/>
      <c r="J3" s="21"/>
      <c r="K3" s="26"/>
      <c r="L3" s="52"/>
      <c r="M3" s="53"/>
    </row>
    <row r="4" spans="1:245" ht="15.75">
      <c r="A4" s="7" t="s">
        <v>5</v>
      </c>
      <c r="B4" s="7"/>
      <c r="C4" s="88" t="s">
        <v>351</v>
      </c>
      <c r="D4" s="88"/>
      <c r="E4" s="88"/>
      <c r="F4" s="39"/>
      <c r="G4" s="2"/>
      <c r="H4" s="2"/>
      <c r="I4" s="18"/>
      <c r="J4" s="21"/>
      <c r="K4" s="26"/>
      <c r="L4" s="52"/>
      <c r="M4" s="53"/>
    </row>
    <row r="5" spans="1:245" ht="15.75">
      <c r="A5" s="7"/>
      <c r="B5" s="7"/>
      <c r="C5" s="7"/>
      <c r="D5" s="7"/>
      <c r="F5" s="1"/>
      <c r="G5" s="2"/>
      <c r="H5" s="2"/>
      <c r="I5" s="50"/>
      <c r="J5" s="51"/>
      <c r="K5" s="26"/>
      <c r="L5" s="34"/>
      <c r="M5" s="2"/>
    </row>
    <row r="6" spans="1:245" ht="15.75">
      <c r="A6" s="7"/>
      <c r="B6" s="7"/>
      <c r="C6" s="7"/>
      <c r="D6" s="7"/>
      <c r="F6" s="41"/>
      <c r="G6" s="2"/>
      <c r="H6" s="2"/>
      <c r="I6" s="50"/>
      <c r="J6" s="51"/>
      <c r="K6" s="26"/>
      <c r="L6" s="37"/>
      <c r="M6" s="2"/>
    </row>
    <row r="7" spans="1:245" ht="17.25" customHeight="1">
      <c r="F7" s="1"/>
      <c r="G7" s="2"/>
      <c r="H7" s="2"/>
      <c r="I7" s="18"/>
      <c r="J7" s="21"/>
      <c r="K7" s="26"/>
    </row>
    <row r="8" spans="1:245" ht="15" customHeight="1">
      <c r="A8" s="8"/>
      <c r="B8" s="8"/>
      <c r="C8" s="8"/>
      <c r="D8" s="38"/>
      <c r="E8" s="8"/>
      <c r="F8" s="5"/>
      <c r="G8" s="4"/>
      <c r="H8" s="4"/>
      <c r="I8" s="8"/>
      <c r="J8" s="19"/>
      <c r="K8" s="57" t="s">
        <v>4</v>
      </c>
      <c r="L8" s="58"/>
      <c r="M8" s="59"/>
    </row>
    <row r="9" spans="1:245" ht="38.25">
      <c r="A9" s="35" t="s">
        <v>11</v>
      </c>
      <c r="B9" s="9" t="s">
        <v>8</v>
      </c>
      <c r="C9" s="9" t="s">
        <v>0</v>
      </c>
      <c r="D9" s="9" t="s">
        <v>1</v>
      </c>
      <c r="E9" s="9" t="s">
        <v>10</v>
      </c>
      <c r="F9" s="9" t="s">
        <v>2</v>
      </c>
      <c r="G9" s="9" t="s">
        <v>9</v>
      </c>
      <c r="H9" s="9" t="s">
        <v>12</v>
      </c>
      <c r="I9" s="9" t="s">
        <v>13</v>
      </c>
      <c r="J9" s="9" t="s">
        <v>6</v>
      </c>
      <c r="K9" s="10" t="s">
        <v>7</v>
      </c>
      <c r="L9" s="9" t="s">
        <v>2</v>
      </c>
      <c r="M9" s="22" t="s">
        <v>3</v>
      </c>
    </row>
    <row r="10" spans="1:245" s="46" customFormat="1" ht="63.75">
      <c r="A10" s="36">
        <v>57</v>
      </c>
      <c r="B10" s="36" t="s">
        <v>351</v>
      </c>
      <c r="C10" s="36" t="s">
        <v>352</v>
      </c>
      <c r="D10" s="48" t="s">
        <v>353</v>
      </c>
      <c r="E10" s="47">
        <v>1900000</v>
      </c>
      <c r="F10" s="36" t="s">
        <v>354</v>
      </c>
      <c r="G10" s="45">
        <v>45450</v>
      </c>
      <c r="H10" s="44"/>
      <c r="I10" s="44"/>
      <c r="J10" s="36" t="s">
        <v>355</v>
      </c>
      <c r="K10" s="45">
        <v>45450</v>
      </c>
      <c r="L10" s="36" t="s">
        <v>354</v>
      </c>
      <c r="M10" s="47">
        <v>1900000</v>
      </c>
    </row>
    <row r="11" spans="1:245" s="46" customFormat="1" ht="14.25">
      <c r="A11" s="36"/>
      <c r="B11" s="36"/>
      <c r="C11" s="36"/>
      <c r="D11" s="49"/>
      <c r="E11" s="47"/>
      <c r="F11" s="36"/>
      <c r="G11" s="43"/>
      <c r="H11" s="44"/>
      <c r="I11" s="44"/>
      <c r="J11" s="36"/>
      <c r="K11" s="43"/>
      <c r="L11" s="36"/>
      <c r="M11" s="47"/>
    </row>
    <row r="12" spans="1:245" s="46" customFormat="1" ht="14.25">
      <c r="A12" s="36"/>
      <c r="B12" s="36"/>
      <c r="C12" s="36"/>
      <c r="D12" s="49"/>
      <c r="E12" s="47"/>
      <c r="F12" s="36"/>
      <c r="G12" s="43"/>
      <c r="H12" s="44"/>
      <c r="I12" s="44"/>
      <c r="J12" s="36"/>
      <c r="K12" s="45"/>
      <c r="L12" s="36"/>
      <c r="M12" s="47"/>
      <c r="IK12" s="11"/>
    </row>
    <row r="13" spans="1:245" s="46" customFormat="1" ht="14.25">
      <c r="A13" s="36"/>
      <c r="B13" s="36"/>
      <c r="C13" s="36"/>
      <c r="D13" s="49"/>
      <c r="E13" s="47"/>
      <c r="F13" s="36"/>
      <c r="G13" s="43"/>
      <c r="H13" s="44"/>
      <c r="I13" s="44"/>
      <c r="J13" s="36"/>
      <c r="K13" s="43"/>
      <c r="L13" s="36"/>
      <c r="M13" s="47"/>
    </row>
    <row r="14" spans="1:245" s="11" customFormat="1" ht="15">
      <c r="A14" s="36"/>
      <c r="B14" s="36"/>
      <c r="C14" s="36"/>
      <c r="D14" s="33"/>
      <c r="E14" s="47"/>
      <c r="F14" s="36"/>
      <c r="G14" s="14"/>
      <c r="H14" s="17"/>
      <c r="I14" s="17"/>
      <c r="J14" s="36"/>
      <c r="K14" s="14"/>
      <c r="L14" s="36"/>
      <c r="M14" s="47"/>
      <c r="IK14" s="54" t="s">
        <v>14</v>
      </c>
    </row>
    <row r="15" spans="1:245" s="11" customFormat="1" ht="15">
      <c r="A15" s="36"/>
      <c r="B15" s="36"/>
      <c r="C15" s="36"/>
      <c r="D15" s="33"/>
      <c r="E15" s="47"/>
      <c r="F15" s="36"/>
      <c r="G15" s="14"/>
      <c r="H15" s="17"/>
      <c r="I15" s="17"/>
      <c r="J15" s="36"/>
      <c r="K15" s="14"/>
      <c r="L15" s="36"/>
      <c r="M15" s="47"/>
    </row>
    <row r="16" spans="1:245" s="11" customFormat="1" ht="15">
      <c r="A16" s="36"/>
      <c r="B16" s="36"/>
      <c r="C16" s="36"/>
      <c r="D16" s="33"/>
      <c r="E16" s="12"/>
      <c r="F16" s="36"/>
      <c r="G16" s="14"/>
      <c r="H16" s="17"/>
      <c r="I16" s="17"/>
      <c r="J16" s="36"/>
      <c r="K16" s="14"/>
      <c r="L16" s="36"/>
      <c r="M16" s="12"/>
      <c r="IK16" s="54" t="s">
        <v>15</v>
      </c>
    </row>
    <row r="17" spans="1:13" s="11" customFormat="1" ht="15">
      <c r="A17" s="36"/>
      <c r="B17" s="36"/>
      <c r="C17" s="13"/>
      <c r="D17" s="33"/>
      <c r="E17" s="12"/>
      <c r="F17" s="13"/>
      <c r="G17" s="14"/>
      <c r="H17" s="17"/>
      <c r="I17" s="17"/>
      <c r="J17" s="36"/>
      <c r="K17" s="14"/>
      <c r="L17" s="36"/>
      <c r="M17" s="12"/>
    </row>
    <row r="18" spans="1:13" s="11" customFormat="1" ht="15">
      <c r="A18" s="36"/>
      <c r="B18" s="36"/>
      <c r="C18" s="13"/>
      <c r="D18" s="33"/>
      <c r="E18" s="12"/>
      <c r="F18" s="13"/>
      <c r="G18" s="14"/>
      <c r="H18" s="17"/>
      <c r="I18" s="17"/>
      <c r="J18" s="36"/>
      <c r="K18" s="25"/>
      <c r="L18" s="13"/>
      <c r="M18" s="12"/>
    </row>
    <row r="19" spans="1:13" s="11" customFormat="1" ht="15">
      <c r="A19" s="13"/>
      <c r="B19" s="13"/>
      <c r="C19" s="13"/>
      <c r="D19" s="33"/>
      <c r="E19" s="12"/>
      <c r="F19" s="13"/>
      <c r="G19" s="14"/>
      <c r="H19" s="17"/>
      <c r="I19" s="17"/>
      <c r="J19" s="13"/>
      <c r="K19" s="25"/>
      <c r="L19" s="13"/>
      <c r="M19" s="12"/>
    </row>
    <row r="20" spans="1:13" s="11" customFormat="1" ht="15">
      <c r="A20" s="13"/>
      <c r="B20" s="13"/>
      <c r="C20" s="13"/>
      <c r="D20" s="33"/>
      <c r="E20" s="12"/>
      <c r="F20" s="13"/>
      <c r="G20" s="14"/>
      <c r="H20" s="17"/>
      <c r="I20" s="17"/>
      <c r="J20" s="13"/>
      <c r="K20" s="25"/>
      <c r="L20" s="13"/>
      <c r="M20" s="12"/>
    </row>
    <row r="21" spans="1:13" s="11" customFormat="1">
      <c r="J21" s="29"/>
      <c r="K21" s="30"/>
      <c r="L21" s="31"/>
      <c r="M21" s="32"/>
    </row>
    <row r="22" spans="1:13" s="11" customFormat="1">
      <c r="J22" s="29"/>
      <c r="K22" s="30"/>
      <c r="L22" s="31"/>
      <c r="M22" s="32"/>
    </row>
    <row r="23" spans="1:13" s="11" customFormat="1">
      <c r="J23" s="29"/>
      <c r="K23" s="30"/>
      <c r="L23" s="31"/>
      <c r="M23" s="32"/>
    </row>
    <row r="24" spans="1:13" s="11" customFormat="1">
      <c r="J24" s="29"/>
      <c r="K24" s="30"/>
      <c r="L24" s="31"/>
      <c r="M24" s="32"/>
    </row>
  </sheetData>
  <mergeCells count="2">
    <mergeCell ref="A1:D1"/>
    <mergeCell ref="K8:M8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L26"/>
  <sheetViews>
    <sheetView workbookViewId="0">
      <selection activeCell="C13" sqref="C13"/>
    </sheetView>
  </sheetViews>
  <sheetFormatPr baseColWidth="10" defaultRowHeight="12.75"/>
  <cols>
    <col min="1" max="1" width="13.7109375" style="3" customWidth="1"/>
    <col min="2" max="2" width="19.42578125" style="3" customWidth="1"/>
    <col min="3" max="3" width="14" style="3" customWidth="1"/>
    <col min="4" max="4" width="58.28515625" style="3" customWidth="1"/>
    <col min="5" max="5" width="20" style="3" customWidth="1"/>
    <col min="6" max="6" width="27.85546875" style="3" customWidth="1"/>
    <col min="7" max="7" width="15.28515625" style="3" customWidth="1"/>
    <col min="8" max="8" width="11.42578125" style="3"/>
    <col min="9" max="9" width="15.28515625" style="3" customWidth="1"/>
    <col min="10" max="10" width="19.140625" style="20" customWidth="1"/>
    <col min="11" max="11" width="16.5703125" style="27" customWidth="1"/>
    <col min="12" max="12" width="25.42578125" style="28" customWidth="1"/>
    <col min="13" max="13" width="17.28515625" style="16" customWidth="1"/>
    <col min="14" max="16384" width="11.42578125" style="3"/>
  </cols>
  <sheetData>
    <row r="1" spans="1:246" ht="15.75">
      <c r="A1" s="56" t="s">
        <v>16</v>
      </c>
      <c r="B1" s="56"/>
      <c r="C1" s="56"/>
      <c r="D1" s="56"/>
      <c r="E1" s="6"/>
      <c r="F1" s="6"/>
      <c r="G1" s="6"/>
      <c r="H1" s="6"/>
      <c r="I1" s="18"/>
      <c r="J1" s="21"/>
      <c r="K1" s="26"/>
      <c r="L1" s="62"/>
      <c r="M1" s="23"/>
    </row>
    <row r="2" spans="1:246" ht="15.75">
      <c r="A2" s="15"/>
      <c r="B2" s="15"/>
      <c r="C2" s="15"/>
      <c r="D2" s="15"/>
      <c r="E2" s="6"/>
      <c r="F2" s="6"/>
      <c r="G2" s="6"/>
      <c r="H2" s="6"/>
      <c r="I2" s="18"/>
      <c r="J2" s="21"/>
      <c r="K2" s="26"/>
      <c r="L2" s="24"/>
      <c r="M2" s="2"/>
    </row>
    <row r="3" spans="1:246" ht="15.75" customHeight="1">
      <c r="F3" s="6"/>
      <c r="G3" s="2"/>
      <c r="H3" s="2"/>
      <c r="I3" s="18"/>
      <c r="J3" s="21"/>
      <c r="K3" s="26"/>
      <c r="L3" s="52"/>
      <c r="M3" s="53"/>
    </row>
    <row r="4" spans="1:246" ht="15.75">
      <c r="A4" s="7" t="s">
        <v>5</v>
      </c>
      <c r="B4" s="7"/>
      <c r="C4" s="88" t="s">
        <v>429</v>
      </c>
      <c r="D4" s="88"/>
      <c r="E4" s="88"/>
      <c r="F4" s="39"/>
      <c r="G4" s="2"/>
      <c r="H4" s="2"/>
      <c r="I4" s="18"/>
      <c r="J4" s="21"/>
      <c r="K4" s="26"/>
      <c r="L4" s="52"/>
      <c r="M4" s="53"/>
    </row>
    <row r="5" spans="1:246" ht="15.75">
      <c r="A5" s="7"/>
      <c r="B5" s="7"/>
      <c r="C5" s="7"/>
      <c r="D5" s="7"/>
      <c r="F5" s="1"/>
      <c r="G5" s="2"/>
      <c r="H5" s="2"/>
      <c r="I5" s="50"/>
      <c r="J5" s="51"/>
      <c r="K5" s="26"/>
      <c r="L5" s="34"/>
      <c r="M5" s="2"/>
    </row>
    <row r="6" spans="1:246" ht="15.75">
      <c r="A6" s="7"/>
      <c r="B6" s="7"/>
      <c r="C6" s="7"/>
      <c r="D6" s="7"/>
      <c r="F6" s="41"/>
      <c r="G6" s="2"/>
      <c r="H6" s="2"/>
      <c r="I6" s="50"/>
      <c r="J6" s="51"/>
      <c r="K6" s="26"/>
      <c r="L6" s="37"/>
      <c r="M6" s="2"/>
    </row>
    <row r="7" spans="1:246" ht="17.25" customHeight="1">
      <c r="F7" s="1"/>
      <c r="G7" s="2"/>
      <c r="H7" s="2"/>
      <c r="I7" s="18"/>
      <c r="J7" s="21"/>
      <c r="K7" s="26"/>
    </row>
    <row r="8" spans="1:246" ht="15" customHeight="1">
      <c r="A8" s="8"/>
      <c r="B8" s="8"/>
      <c r="C8" s="8"/>
      <c r="D8" s="38"/>
      <c r="E8" s="8"/>
      <c r="F8" s="5"/>
      <c r="G8" s="4"/>
      <c r="H8" s="4"/>
      <c r="I8" s="8"/>
      <c r="J8" s="19"/>
      <c r="K8" s="57" t="s">
        <v>4</v>
      </c>
      <c r="L8" s="58"/>
      <c r="M8" s="59"/>
    </row>
    <row r="9" spans="1:246" ht="38.25">
      <c r="A9" s="35" t="s">
        <v>11</v>
      </c>
      <c r="B9" s="9" t="s">
        <v>8</v>
      </c>
      <c r="C9" s="9" t="s">
        <v>0</v>
      </c>
      <c r="D9" s="9" t="s">
        <v>1</v>
      </c>
      <c r="E9" s="9" t="s">
        <v>10</v>
      </c>
      <c r="F9" s="9" t="s">
        <v>2</v>
      </c>
      <c r="G9" s="9" t="s">
        <v>9</v>
      </c>
      <c r="H9" s="9" t="s">
        <v>12</v>
      </c>
      <c r="I9" s="9" t="s">
        <v>13</v>
      </c>
      <c r="J9" s="9" t="s">
        <v>6</v>
      </c>
      <c r="K9" s="10" t="s">
        <v>7</v>
      </c>
      <c r="L9" s="9" t="s">
        <v>2</v>
      </c>
      <c r="M9" s="22" t="s">
        <v>3</v>
      </c>
    </row>
    <row r="10" spans="1:246" s="46" customFormat="1" ht="28.5">
      <c r="A10" s="83">
        <v>22</v>
      </c>
      <c r="B10" s="83" t="s">
        <v>356</v>
      </c>
      <c r="C10" s="83" t="s">
        <v>295</v>
      </c>
      <c r="D10" s="48" t="s">
        <v>357</v>
      </c>
      <c r="E10" s="47">
        <v>11200000</v>
      </c>
      <c r="F10" s="83" t="s">
        <v>358</v>
      </c>
      <c r="G10" s="45">
        <v>45264</v>
      </c>
      <c r="H10" s="44"/>
      <c r="I10" s="44"/>
      <c r="J10" s="36"/>
      <c r="K10" s="85">
        <v>45264</v>
      </c>
      <c r="L10" s="83" t="s">
        <v>358</v>
      </c>
      <c r="M10" s="47">
        <v>11200000</v>
      </c>
    </row>
    <row r="11" spans="1:246" s="46" customFormat="1" ht="42.75">
      <c r="A11" s="69"/>
      <c r="B11" s="69"/>
      <c r="C11" s="69"/>
      <c r="D11" s="49" t="s">
        <v>359</v>
      </c>
      <c r="E11" s="47">
        <v>10200000</v>
      </c>
      <c r="F11" s="69"/>
      <c r="G11" s="43">
        <v>45264</v>
      </c>
      <c r="H11" s="44"/>
      <c r="I11" s="44"/>
      <c r="J11" s="36"/>
      <c r="K11" s="87"/>
      <c r="L11" s="69"/>
      <c r="M11" s="47">
        <v>10200000</v>
      </c>
    </row>
    <row r="12" spans="1:246" s="46" customFormat="1" ht="63.75">
      <c r="A12" s="36">
        <v>23</v>
      </c>
      <c r="B12" s="36" t="s">
        <v>356</v>
      </c>
      <c r="C12" s="36" t="s">
        <v>352</v>
      </c>
      <c r="D12" s="49" t="s">
        <v>360</v>
      </c>
      <c r="E12" s="47">
        <v>2200000</v>
      </c>
      <c r="F12" s="36" t="s">
        <v>361</v>
      </c>
      <c r="G12" s="43">
        <v>45309</v>
      </c>
      <c r="H12" s="44"/>
      <c r="I12" s="44"/>
      <c r="J12" s="36" t="s">
        <v>362</v>
      </c>
      <c r="K12" s="45">
        <v>45309</v>
      </c>
      <c r="L12" s="36" t="s">
        <v>361</v>
      </c>
      <c r="M12" s="47">
        <v>2200000</v>
      </c>
      <c r="IL12" s="11"/>
    </row>
    <row r="13" spans="1:246" s="46" customFormat="1" ht="63.75">
      <c r="A13" s="36">
        <v>23</v>
      </c>
      <c r="B13" s="36" t="s">
        <v>356</v>
      </c>
      <c r="C13" s="36" t="s">
        <v>352</v>
      </c>
      <c r="D13" s="49" t="s">
        <v>363</v>
      </c>
      <c r="E13" s="47">
        <v>2200000</v>
      </c>
      <c r="F13" s="36" t="s">
        <v>364</v>
      </c>
      <c r="G13" s="43">
        <v>45309</v>
      </c>
      <c r="H13" s="44"/>
      <c r="I13" s="44"/>
      <c r="J13" s="36" t="s">
        <v>362</v>
      </c>
      <c r="K13" s="45">
        <v>45309</v>
      </c>
      <c r="L13" s="36" t="s">
        <v>364</v>
      </c>
      <c r="M13" s="47">
        <f>367000*5+365000</f>
        <v>2200000</v>
      </c>
    </row>
    <row r="14" spans="1:246" s="11" customFormat="1" ht="15">
      <c r="A14" s="36"/>
      <c r="B14" s="36"/>
      <c r="C14" s="36"/>
      <c r="D14" s="33"/>
      <c r="E14" s="47"/>
      <c r="F14" s="36"/>
      <c r="G14" s="14"/>
      <c r="H14" s="17"/>
      <c r="I14" s="17"/>
      <c r="J14" s="36"/>
      <c r="K14" s="14"/>
      <c r="L14" s="36"/>
      <c r="M14" s="47"/>
      <c r="IL14" s="54" t="s">
        <v>14</v>
      </c>
    </row>
    <row r="15" spans="1:246" s="11" customFormat="1" ht="15">
      <c r="A15" s="36"/>
      <c r="B15" s="36"/>
      <c r="C15" s="36"/>
      <c r="D15" s="33"/>
      <c r="E15" s="47"/>
      <c r="F15" s="36"/>
      <c r="G15" s="14"/>
      <c r="H15" s="17"/>
      <c r="I15" s="17"/>
      <c r="J15" s="36"/>
      <c r="K15" s="14"/>
      <c r="L15" s="36"/>
      <c r="M15" s="47"/>
    </row>
    <row r="16" spans="1:246" s="11" customFormat="1" ht="15">
      <c r="A16" s="36"/>
      <c r="B16" s="36"/>
      <c r="C16" s="36"/>
      <c r="D16" s="33"/>
      <c r="E16" s="12"/>
      <c r="F16" s="36"/>
      <c r="G16" s="14"/>
      <c r="H16" s="17"/>
      <c r="I16" s="17"/>
      <c r="J16" s="36"/>
      <c r="K16" s="14"/>
      <c r="L16" s="36"/>
      <c r="M16" s="12"/>
      <c r="IL16" s="54" t="s">
        <v>15</v>
      </c>
    </row>
    <row r="17" spans="1:13" s="11" customFormat="1" ht="15">
      <c r="A17" s="36"/>
      <c r="B17" s="36"/>
      <c r="C17" s="13"/>
      <c r="D17" s="33"/>
      <c r="E17" s="12"/>
      <c r="F17" s="13"/>
      <c r="G17" s="14"/>
      <c r="H17" s="17"/>
      <c r="I17" s="17"/>
      <c r="J17" s="36"/>
      <c r="K17" s="14"/>
      <c r="L17" s="36"/>
      <c r="M17" s="12"/>
    </row>
    <row r="18" spans="1:13" s="11" customFormat="1" ht="15">
      <c r="A18" s="36"/>
      <c r="B18" s="36"/>
      <c r="C18" s="13"/>
      <c r="D18" s="33"/>
      <c r="E18" s="12"/>
      <c r="F18" s="13"/>
      <c r="G18" s="14"/>
      <c r="H18" s="17"/>
      <c r="I18" s="17"/>
      <c r="J18" s="36"/>
      <c r="K18" s="25"/>
      <c r="L18" s="13"/>
      <c r="M18" s="12"/>
    </row>
    <row r="19" spans="1:13" s="11" customFormat="1" ht="15">
      <c r="A19" s="13"/>
      <c r="B19" s="13"/>
      <c r="C19" s="13"/>
      <c r="D19" s="33"/>
      <c r="E19" s="12"/>
      <c r="F19" s="13"/>
      <c r="G19" s="14"/>
      <c r="H19" s="17"/>
      <c r="I19" s="17"/>
      <c r="J19" s="13"/>
      <c r="K19" s="25"/>
      <c r="L19" s="13"/>
      <c r="M19" s="12"/>
    </row>
    <row r="20" spans="1:13" s="11" customFormat="1" ht="15">
      <c r="A20" s="13"/>
      <c r="B20" s="13"/>
      <c r="C20" s="13"/>
      <c r="D20" s="33"/>
      <c r="E20" s="12"/>
      <c r="F20" s="13"/>
      <c r="G20" s="14"/>
      <c r="H20" s="17"/>
      <c r="I20" s="17"/>
      <c r="J20" s="13"/>
      <c r="K20" s="25"/>
      <c r="L20" s="13"/>
      <c r="M20" s="12"/>
    </row>
    <row r="21" spans="1:13" s="11" customFormat="1" ht="15">
      <c r="A21" s="13"/>
      <c r="B21" s="13"/>
      <c r="C21" s="13"/>
      <c r="D21" s="33"/>
      <c r="E21" s="12"/>
      <c r="F21" s="13"/>
      <c r="G21" s="14"/>
      <c r="H21" s="17"/>
      <c r="I21" s="17"/>
      <c r="J21" s="13"/>
      <c r="K21" s="25"/>
      <c r="L21" s="13"/>
      <c r="M21" s="12"/>
    </row>
    <row r="22" spans="1:13" s="11" customFormat="1" ht="15">
      <c r="A22" s="13"/>
      <c r="B22" s="13"/>
      <c r="C22" s="13"/>
      <c r="D22" s="33"/>
      <c r="E22" s="12"/>
      <c r="F22" s="13"/>
      <c r="G22" s="14"/>
      <c r="H22" s="17"/>
      <c r="I22" s="17"/>
      <c r="J22" s="13"/>
      <c r="K22" s="25"/>
      <c r="L22" s="13"/>
      <c r="M22" s="12"/>
    </row>
    <row r="23" spans="1:13" s="11" customFormat="1">
      <c r="J23" s="29"/>
      <c r="K23" s="30"/>
      <c r="L23" s="31"/>
      <c r="M23" s="32"/>
    </row>
    <row r="24" spans="1:13" s="11" customFormat="1">
      <c r="J24" s="29"/>
      <c r="K24" s="30"/>
      <c r="L24" s="31"/>
      <c r="M24" s="32"/>
    </row>
    <row r="25" spans="1:13" s="11" customFormat="1">
      <c r="J25" s="29"/>
      <c r="K25" s="30"/>
      <c r="L25" s="31"/>
      <c r="M25" s="32"/>
    </row>
    <row r="26" spans="1:13" s="11" customFormat="1">
      <c r="J26" s="29"/>
      <c r="K26" s="30"/>
      <c r="L26" s="31"/>
      <c r="M26" s="32"/>
    </row>
  </sheetData>
  <mergeCells count="8">
    <mergeCell ref="B10:B11"/>
    <mergeCell ref="A10:A11"/>
    <mergeCell ref="C10:C11"/>
    <mergeCell ref="F10:F11"/>
    <mergeCell ref="K10:K11"/>
    <mergeCell ref="L10:L11"/>
    <mergeCell ref="A1:D1"/>
    <mergeCell ref="K8:M8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K20"/>
  <sheetViews>
    <sheetView workbookViewId="0">
      <selection activeCell="C10" sqref="C10"/>
    </sheetView>
  </sheetViews>
  <sheetFormatPr baseColWidth="10" defaultRowHeight="12.75"/>
  <cols>
    <col min="1" max="1" width="13.7109375" style="3" customWidth="1"/>
    <col min="2" max="2" width="15.85546875" style="3" customWidth="1"/>
    <col min="3" max="3" width="14" style="3" customWidth="1"/>
    <col min="4" max="4" width="58.28515625" style="3" customWidth="1"/>
    <col min="5" max="5" width="20" style="3" customWidth="1"/>
    <col min="6" max="6" width="19.85546875" style="3" customWidth="1"/>
    <col min="7" max="7" width="17.42578125" style="3" customWidth="1"/>
    <col min="8" max="8" width="11.42578125" style="3"/>
    <col min="9" max="9" width="15.28515625" style="3" customWidth="1"/>
    <col min="10" max="10" width="17.7109375" style="20" customWidth="1"/>
    <col min="11" max="11" width="16.5703125" style="27" customWidth="1"/>
    <col min="12" max="12" width="21.28515625" style="28" customWidth="1"/>
    <col min="13" max="13" width="17.28515625" style="16" customWidth="1"/>
    <col min="14" max="16384" width="11.42578125" style="3"/>
  </cols>
  <sheetData>
    <row r="1" spans="1:245" ht="15.75">
      <c r="A1" s="56" t="s">
        <v>16</v>
      </c>
      <c r="B1" s="56"/>
      <c r="C1" s="56"/>
      <c r="D1" s="56"/>
      <c r="E1" s="6"/>
      <c r="F1" s="6"/>
      <c r="G1" s="6"/>
      <c r="H1" s="6"/>
      <c r="I1" s="18"/>
      <c r="J1" s="21"/>
      <c r="K1" s="26"/>
      <c r="L1" s="62"/>
      <c r="M1" s="23"/>
    </row>
    <row r="2" spans="1:245" ht="15.75">
      <c r="A2" s="15"/>
      <c r="B2" s="15"/>
      <c r="C2" s="15"/>
      <c r="D2" s="15"/>
      <c r="E2" s="6"/>
      <c r="F2" s="6"/>
      <c r="G2" s="6"/>
      <c r="H2" s="6"/>
      <c r="I2" s="18"/>
      <c r="J2" s="21"/>
      <c r="K2" s="26"/>
      <c r="L2" s="24"/>
      <c r="M2" s="2"/>
    </row>
    <row r="3" spans="1:245" ht="15.75" customHeight="1">
      <c r="F3" s="6"/>
      <c r="G3" s="2"/>
      <c r="H3" s="2"/>
      <c r="I3" s="18"/>
      <c r="J3" s="21"/>
      <c r="K3" s="26"/>
      <c r="L3" s="52"/>
      <c r="M3" s="53"/>
    </row>
    <row r="4" spans="1:245" ht="15.75">
      <c r="A4" s="7" t="s">
        <v>5</v>
      </c>
      <c r="B4" s="7"/>
      <c r="C4" s="88" t="s">
        <v>365</v>
      </c>
      <c r="D4" s="88"/>
      <c r="E4" s="88"/>
      <c r="F4" s="39"/>
      <c r="G4" s="2"/>
      <c r="H4" s="2"/>
      <c r="I4" s="18"/>
      <c r="J4" s="21"/>
      <c r="K4" s="26"/>
      <c r="L4" s="52"/>
      <c r="M4" s="53"/>
    </row>
    <row r="5" spans="1:245" ht="15.75">
      <c r="A5" s="7"/>
      <c r="B5" s="7"/>
      <c r="C5" s="7"/>
      <c r="D5" s="7"/>
      <c r="F5" s="1"/>
      <c r="G5" s="2"/>
      <c r="H5" s="2"/>
      <c r="I5" s="50"/>
      <c r="J5" s="51"/>
      <c r="K5" s="26"/>
      <c r="L5" s="34"/>
      <c r="M5" s="2"/>
    </row>
    <row r="6" spans="1:245" ht="15.75">
      <c r="A6" s="7"/>
      <c r="B6" s="7"/>
      <c r="C6" s="7"/>
      <c r="D6" s="7"/>
      <c r="F6" s="41"/>
      <c r="G6" s="2"/>
      <c r="H6" s="2"/>
      <c r="I6" s="50"/>
      <c r="J6" s="51"/>
      <c r="K6" s="26"/>
      <c r="L6" s="37"/>
      <c r="M6" s="2"/>
    </row>
    <row r="7" spans="1:245" ht="17.25" customHeight="1">
      <c r="F7" s="1"/>
      <c r="G7" s="2"/>
      <c r="H7" s="2"/>
      <c r="I7" s="18"/>
      <c r="J7" s="21"/>
      <c r="K7" s="26"/>
    </row>
    <row r="8" spans="1:245" ht="15" customHeight="1">
      <c r="A8" s="8"/>
      <c r="B8" s="8"/>
      <c r="C8" s="8"/>
      <c r="D8" s="38"/>
      <c r="E8" s="8"/>
      <c r="F8" s="5"/>
      <c r="G8" s="4"/>
      <c r="H8" s="4"/>
      <c r="I8" s="8"/>
      <c r="J8" s="19"/>
      <c r="K8" s="57" t="s">
        <v>4</v>
      </c>
      <c r="L8" s="58"/>
      <c r="M8" s="59"/>
    </row>
    <row r="9" spans="1:245" ht="38.25">
      <c r="A9" s="35" t="s">
        <v>11</v>
      </c>
      <c r="B9" s="9" t="s">
        <v>8</v>
      </c>
      <c r="C9" s="9" t="s">
        <v>0</v>
      </c>
      <c r="D9" s="9" t="s">
        <v>1</v>
      </c>
      <c r="E9" s="9" t="s">
        <v>10</v>
      </c>
      <c r="F9" s="9" t="s">
        <v>2</v>
      </c>
      <c r="G9" s="9" t="s">
        <v>9</v>
      </c>
      <c r="H9" s="9" t="s">
        <v>12</v>
      </c>
      <c r="I9" s="9" t="s">
        <v>13</v>
      </c>
      <c r="J9" s="9" t="s">
        <v>6</v>
      </c>
      <c r="K9" s="10" t="s">
        <v>7</v>
      </c>
      <c r="L9" s="9" t="s">
        <v>2</v>
      </c>
      <c r="M9" s="22" t="s">
        <v>3</v>
      </c>
    </row>
    <row r="10" spans="1:245" s="46" customFormat="1" ht="38.25">
      <c r="A10" s="36">
        <v>61</v>
      </c>
      <c r="B10" s="36" t="s">
        <v>365</v>
      </c>
      <c r="C10" s="36" t="s">
        <v>417</v>
      </c>
      <c r="D10" s="48" t="s">
        <v>366</v>
      </c>
      <c r="E10" s="47">
        <f>66600*954.5</f>
        <v>63569700</v>
      </c>
      <c r="F10" s="36" t="s">
        <v>367</v>
      </c>
      <c r="G10" s="45">
        <v>45510</v>
      </c>
      <c r="H10" s="44"/>
      <c r="I10" s="44"/>
      <c r="J10" s="36" t="s">
        <v>368</v>
      </c>
      <c r="K10" s="45">
        <v>45510</v>
      </c>
      <c r="L10" s="36" t="str">
        <f>F10</f>
        <v>Proteogenix SAS.</v>
      </c>
      <c r="M10" s="47" t="s">
        <v>369</v>
      </c>
    </row>
    <row r="11" spans="1:245" s="46" customFormat="1" ht="14.25">
      <c r="A11" s="36"/>
      <c r="B11" s="36"/>
      <c r="C11" s="36"/>
      <c r="D11" s="49"/>
      <c r="E11" s="47"/>
      <c r="F11" s="36"/>
      <c r="G11" s="43"/>
      <c r="H11" s="44"/>
      <c r="I11" s="44"/>
      <c r="J11" s="36"/>
      <c r="K11" s="43"/>
      <c r="L11" s="36"/>
      <c r="M11" s="47"/>
    </row>
    <row r="12" spans="1:245" s="46" customFormat="1" ht="14.25">
      <c r="A12" s="36"/>
      <c r="B12" s="36"/>
      <c r="C12" s="36"/>
      <c r="D12" s="49"/>
      <c r="E12" s="47"/>
      <c r="F12" s="36"/>
      <c r="G12" s="43"/>
      <c r="H12" s="44"/>
      <c r="I12" s="44"/>
      <c r="J12" s="36"/>
      <c r="K12" s="45"/>
      <c r="L12" s="36"/>
      <c r="M12" s="47"/>
      <c r="IK12" s="11"/>
    </row>
    <row r="13" spans="1:245" s="46" customFormat="1" ht="14.25">
      <c r="A13" s="36"/>
      <c r="B13" s="36"/>
      <c r="C13" s="36"/>
      <c r="D13" s="49"/>
      <c r="E13" s="47"/>
      <c r="F13" s="36"/>
      <c r="G13" s="43"/>
      <c r="H13" s="44"/>
      <c r="I13" s="44"/>
      <c r="J13" s="36"/>
      <c r="K13" s="43"/>
      <c r="L13" s="36"/>
      <c r="M13" s="47"/>
    </row>
    <row r="14" spans="1:245" s="11" customFormat="1" ht="15">
      <c r="A14" s="36"/>
      <c r="B14" s="36"/>
      <c r="C14" s="36"/>
      <c r="D14" s="33"/>
      <c r="E14" s="47"/>
      <c r="F14" s="36"/>
      <c r="G14" s="14"/>
      <c r="H14" s="17"/>
      <c r="I14" s="17"/>
      <c r="J14" s="36"/>
      <c r="K14" s="14"/>
      <c r="L14" s="36"/>
      <c r="M14" s="47"/>
      <c r="IK14" s="54" t="s">
        <v>14</v>
      </c>
    </row>
    <row r="15" spans="1:245" s="11" customFormat="1" ht="15">
      <c r="A15" s="36"/>
      <c r="B15" s="36"/>
      <c r="C15" s="36"/>
      <c r="D15" s="33"/>
      <c r="E15" s="47"/>
      <c r="F15" s="36"/>
      <c r="G15" s="14"/>
      <c r="H15" s="17"/>
      <c r="I15" s="17"/>
      <c r="J15" s="36"/>
      <c r="K15" s="14"/>
      <c r="L15" s="36"/>
      <c r="M15" s="47"/>
    </row>
    <row r="16" spans="1:245" s="11" customFormat="1" ht="15">
      <c r="A16" s="36"/>
      <c r="B16" s="36"/>
      <c r="C16" s="36"/>
      <c r="D16" s="33"/>
      <c r="E16" s="12"/>
      <c r="F16" s="36"/>
      <c r="G16" s="14"/>
      <c r="H16" s="17"/>
      <c r="I16" s="17"/>
      <c r="J16" s="36"/>
      <c r="K16" s="14"/>
      <c r="L16" s="36"/>
      <c r="M16" s="12"/>
      <c r="IK16" s="54" t="s">
        <v>15</v>
      </c>
    </row>
    <row r="17" spans="10:13" s="11" customFormat="1">
      <c r="J17" s="29"/>
      <c r="K17" s="30"/>
      <c r="L17" s="31"/>
      <c r="M17" s="32"/>
    </row>
    <row r="18" spans="10:13" s="11" customFormat="1">
      <c r="J18" s="29"/>
      <c r="K18" s="30"/>
      <c r="L18" s="31"/>
      <c r="M18" s="32"/>
    </row>
    <row r="19" spans="10:13" s="11" customFormat="1">
      <c r="J19" s="29"/>
      <c r="K19" s="30"/>
      <c r="L19" s="31"/>
      <c r="M19" s="32"/>
    </row>
    <row r="20" spans="10:13" s="11" customFormat="1">
      <c r="J20" s="29"/>
      <c r="K20" s="30"/>
      <c r="L20" s="31"/>
      <c r="M20" s="32"/>
    </row>
  </sheetData>
  <mergeCells count="2">
    <mergeCell ref="A1:D1"/>
    <mergeCell ref="K8:M8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J31"/>
  <sheetViews>
    <sheetView workbookViewId="0">
      <selection activeCell="C20" sqref="C20"/>
    </sheetView>
  </sheetViews>
  <sheetFormatPr baseColWidth="10" defaultRowHeight="12.75"/>
  <cols>
    <col min="1" max="1" width="13.7109375" style="3" customWidth="1"/>
    <col min="2" max="2" width="19" style="3" customWidth="1"/>
    <col min="3" max="3" width="14" style="3" customWidth="1"/>
    <col min="4" max="4" width="58.28515625" style="3" customWidth="1"/>
    <col min="5" max="5" width="19.85546875" style="3" customWidth="1"/>
    <col min="6" max="6" width="33.5703125" style="3" customWidth="1"/>
    <col min="7" max="7" width="17.42578125" style="3" customWidth="1"/>
    <col min="8" max="8" width="11.42578125" style="3"/>
    <col min="9" max="9" width="15.28515625" style="3" customWidth="1"/>
    <col min="10" max="10" width="17.7109375" style="20" customWidth="1"/>
    <col min="11" max="11" width="16.5703125" style="27" customWidth="1"/>
    <col min="12" max="12" width="25.42578125" style="28" customWidth="1"/>
    <col min="13" max="13" width="17.28515625" style="16" customWidth="1"/>
    <col min="14" max="16384" width="11.42578125" style="3"/>
  </cols>
  <sheetData>
    <row r="1" spans="1:244" ht="15.75">
      <c r="A1" s="56" t="s">
        <v>16</v>
      </c>
      <c r="B1" s="56"/>
      <c r="C1" s="56"/>
      <c r="D1" s="56"/>
      <c r="E1" s="6"/>
      <c r="F1" s="6"/>
      <c r="G1" s="6"/>
      <c r="H1" s="6"/>
      <c r="I1" s="18"/>
      <c r="J1" s="21"/>
      <c r="K1" s="26"/>
      <c r="L1" s="62"/>
      <c r="M1" s="23"/>
    </row>
    <row r="2" spans="1:244" ht="15.75">
      <c r="A2" s="15"/>
      <c r="B2" s="15"/>
      <c r="C2" s="15"/>
      <c r="D2" s="15"/>
      <c r="E2" s="6"/>
      <c r="F2" s="6"/>
      <c r="G2" s="6"/>
      <c r="H2" s="6"/>
      <c r="I2" s="18"/>
      <c r="J2" s="21"/>
      <c r="K2" s="26"/>
      <c r="L2" s="24"/>
      <c r="M2" s="2"/>
    </row>
    <row r="3" spans="1:244" ht="15.75" customHeight="1">
      <c r="F3" s="6"/>
      <c r="G3" s="2"/>
      <c r="H3" s="2"/>
      <c r="I3" s="18"/>
      <c r="J3" s="21"/>
      <c r="K3" s="26"/>
      <c r="L3" s="52"/>
      <c r="M3" s="53"/>
    </row>
    <row r="4" spans="1:244" ht="15.75">
      <c r="A4" s="7" t="s">
        <v>5</v>
      </c>
      <c r="B4" s="7"/>
      <c r="C4" s="88" t="s">
        <v>430</v>
      </c>
      <c r="D4" s="88"/>
      <c r="E4" s="88"/>
      <c r="F4" s="39"/>
      <c r="G4" s="2"/>
      <c r="H4" s="2"/>
      <c r="I4" s="18"/>
      <c r="J4" s="21"/>
      <c r="K4" s="26"/>
      <c r="L4" s="52"/>
      <c r="M4" s="53"/>
    </row>
    <row r="5" spans="1:244" ht="15.75">
      <c r="A5" s="7"/>
      <c r="B5" s="7"/>
      <c r="C5" s="7"/>
      <c r="D5" s="7"/>
      <c r="F5" s="1"/>
      <c r="G5" s="2"/>
      <c r="H5" s="2"/>
      <c r="I5" s="50"/>
      <c r="J5" s="51"/>
      <c r="K5" s="26"/>
      <c r="L5" s="34"/>
      <c r="M5" s="2"/>
    </row>
    <row r="6" spans="1:244" ht="15.75">
      <c r="A6" s="7"/>
      <c r="B6" s="7"/>
      <c r="C6" s="7"/>
      <c r="D6" s="7"/>
      <c r="F6" s="41"/>
      <c r="G6" s="2"/>
      <c r="H6" s="2"/>
      <c r="I6" s="50"/>
      <c r="J6" s="51"/>
      <c r="K6" s="26"/>
      <c r="L6" s="37"/>
      <c r="M6" s="2"/>
    </row>
    <row r="7" spans="1:244" ht="17.25" customHeight="1">
      <c r="F7" s="1"/>
      <c r="G7" s="2"/>
      <c r="H7" s="2"/>
      <c r="I7" s="18"/>
      <c r="J7" s="21"/>
      <c r="K7" s="26"/>
    </row>
    <row r="8" spans="1:244" ht="15" customHeight="1">
      <c r="A8" s="8"/>
      <c r="B8" s="8"/>
      <c r="C8" s="8"/>
      <c r="D8" s="38"/>
      <c r="E8" s="8"/>
      <c r="F8" s="5"/>
      <c r="G8" s="4"/>
      <c r="H8" s="4"/>
      <c r="I8" s="8"/>
      <c r="J8" s="19"/>
      <c r="K8" s="57" t="s">
        <v>4</v>
      </c>
      <c r="L8" s="58"/>
      <c r="M8" s="59"/>
    </row>
    <row r="9" spans="1:244" ht="38.25">
      <c r="A9" s="35" t="s">
        <v>11</v>
      </c>
      <c r="B9" s="9" t="s">
        <v>8</v>
      </c>
      <c r="C9" s="9" t="s">
        <v>0</v>
      </c>
      <c r="D9" s="9" t="s">
        <v>1</v>
      </c>
      <c r="E9" s="9" t="s">
        <v>10</v>
      </c>
      <c r="F9" s="9" t="s">
        <v>2</v>
      </c>
      <c r="G9" s="9" t="s">
        <v>9</v>
      </c>
      <c r="H9" s="9" t="s">
        <v>12</v>
      </c>
      <c r="I9" s="9" t="s">
        <v>13</v>
      </c>
      <c r="J9" s="9" t="s">
        <v>6</v>
      </c>
      <c r="K9" s="10" t="s">
        <v>7</v>
      </c>
      <c r="L9" s="9" t="s">
        <v>2</v>
      </c>
      <c r="M9" s="22" t="s">
        <v>3</v>
      </c>
    </row>
    <row r="10" spans="1:244" s="46" customFormat="1" ht="38.25" customHeight="1">
      <c r="A10" s="83">
        <v>70</v>
      </c>
      <c r="B10" s="83" t="s">
        <v>370</v>
      </c>
      <c r="C10" s="110" t="s">
        <v>417</v>
      </c>
      <c r="D10" s="99" t="s">
        <v>371</v>
      </c>
      <c r="E10" s="47">
        <v>979540</v>
      </c>
      <c r="F10" s="83" t="s">
        <v>372</v>
      </c>
      <c r="G10" s="100">
        <v>45244</v>
      </c>
      <c r="H10" s="44"/>
      <c r="I10" s="44"/>
      <c r="J10" s="83" t="s">
        <v>373</v>
      </c>
      <c r="K10" s="100">
        <v>45244</v>
      </c>
      <c r="L10" s="83" t="s">
        <v>372</v>
      </c>
      <c r="M10" s="55">
        <f>E10</f>
        <v>979540</v>
      </c>
      <c r="IJ10" s="11"/>
    </row>
    <row r="11" spans="1:244" s="11" customFormat="1" ht="45">
      <c r="A11" s="69"/>
      <c r="B11" s="69"/>
      <c r="C11" s="111"/>
      <c r="D11" s="95" t="s">
        <v>374</v>
      </c>
      <c r="E11" s="12">
        <v>895202</v>
      </c>
      <c r="F11" s="69"/>
      <c r="G11" s="94"/>
      <c r="H11" s="17"/>
      <c r="I11" s="17"/>
      <c r="J11" s="69"/>
      <c r="K11" s="94"/>
      <c r="L11" s="69"/>
      <c r="M11" s="55">
        <f>E11</f>
        <v>895202</v>
      </c>
    </row>
    <row r="12" spans="1:244" s="11" customFormat="1" ht="75">
      <c r="A12" s="13">
        <v>70</v>
      </c>
      <c r="B12" s="13" t="s">
        <v>370</v>
      </c>
      <c r="C12" s="36" t="s">
        <v>417</v>
      </c>
      <c r="D12" s="95" t="s">
        <v>375</v>
      </c>
      <c r="E12" s="12">
        <v>10450000</v>
      </c>
      <c r="F12" s="36" t="s">
        <v>376</v>
      </c>
      <c r="G12" s="14">
        <v>45254</v>
      </c>
      <c r="H12" s="17"/>
      <c r="I12" s="17"/>
      <c r="J12" s="13" t="s">
        <v>377</v>
      </c>
      <c r="K12" s="25">
        <v>45254</v>
      </c>
      <c r="L12" s="13" t="s">
        <v>376</v>
      </c>
      <c r="M12" s="55">
        <v>10450000</v>
      </c>
    </row>
    <row r="13" spans="1:244" s="11" customFormat="1" ht="25.5" customHeight="1">
      <c r="A13" s="73">
        <v>70</v>
      </c>
      <c r="B13" s="63" t="s">
        <v>370</v>
      </c>
      <c r="C13" s="63" t="s">
        <v>417</v>
      </c>
      <c r="D13" s="33" t="s">
        <v>378</v>
      </c>
      <c r="E13" s="12">
        <f>12642.5*373</f>
        <v>4715652.5</v>
      </c>
      <c r="F13" s="63" t="s">
        <v>379</v>
      </c>
      <c r="G13" s="91" t="s">
        <v>380</v>
      </c>
      <c r="H13" s="17"/>
      <c r="I13" s="17"/>
      <c r="J13" s="63" t="s">
        <v>381</v>
      </c>
      <c r="K13" s="75">
        <v>45254</v>
      </c>
      <c r="L13" s="63" t="s">
        <v>379</v>
      </c>
      <c r="M13" s="12" t="s">
        <v>382</v>
      </c>
    </row>
    <row r="14" spans="1:244" s="11" customFormat="1" ht="15">
      <c r="A14" s="76"/>
      <c r="B14" s="66"/>
      <c r="C14" s="66"/>
      <c r="D14" s="33" t="s">
        <v>383</v>
      </c>
      <c r="E14" s="12">
        <f>12964.56*373</f>
        <v>4835780.88</v>
      </c>
      <c r="F14" s="66"/>
      <c r="G14" s="93"/>
      <c r="H14" s="17"/>
      <c r="I14" s="17"/>
      <c r="J14" s="76"/>
      <c r="K14" s="78"/>
      <c r="L14" s="66"/>
      <c r="M14" s="12" t="s">
        <v>384</v>
      </c>
    </row>
    <row r="15" spans="1:244" s="11" customFormat="1" ht="15">
      <c r="A15" s="79"/>
      <c r="B15" s="69"/>
      <c r="C15" s="69"/>
      <c r="D15" s="33" t="s">
        <v>385</v>
      </c>
      <c r="E15" s="12">
        <f>5521*373</f>
        <v>2059333</v>
      </c>
      <c r="F15" s="69"/>
      <c r="G15" s="94"/>
      <c r="H15" s="17"/>
      <c r="I15" s="17"/>
      <c r="J15" s="79"/>
      <c r="K15" s="81"/>
      <c r="L15" s="69"/>
      <c r="M15" s="12" t="s">
        <v>386</v>
      </c>
    </row>
    <row r="16" spans="1:244" s="11" customFormat="1" ht="25.5">
      <c r="A16" s="13">
        <v>70</v>
      </c>
      <c r="B16" s="13" t="s">
        <v>370</v>
      </c>
      <c r="C16" s="36" t="s">
        <v>417</v>
      </c>
      <c r="D16" s="33" t="s">
        <v>387</v>
      </c>
      <c r="E16" s="12">
        <v>2680000</v>
      </c>
      <c r="F16" s="36" t="s">
        <v>388</v>
      </c>
      <c r="G16" s="14">
        <v>45264</v>
      </c>
      <c r="H16" s="17"/>
      <c r="I16" s="17"/>
      <c r="J16" s="13" t="s">
        <v>389</v>
      </c>
      <c r="K16" s="25">
        <v>45264</v>
      </c>
      <c r="L16" s="13" t="s">
        <v>388</v>
      </c>
      <c r="M16" s="55">
        <v>2680000</v>
      </c>
    </row>
    <row r="17" spans="1:13" s="11" customFormat="1" ht="25.5">
      <c r="A17" s="13">
        <v>70</v>
      </c>
      <c r="B17" s="13" t="s">
        <v>370</v>
      </c>
      <c r="C17" s="36" t="s">
        <v>417</v>
      </c>
      <c r="D17" s="33" t="s">
        <v>390</v>
      </c>
      <c r="E17" s="12">
        <f>5292*824</f>
        <v>4360608</v>
      </c>
      <c r="F17" s="13" t="s">
        <v>391</v>
      </c>
      <c r="G17" s="14">
        <v>45281</v>
      </c>
      <c r="H17" s="17"/>
      <c r="I17" s="17"/>
      <c r="J17" s="13" t="s">
        <v>392</v>
      </c>
      <c r="K17" s="14">
        <v>45281</v>
      </c>
      <c r="L17" s="13" t="s">
        <v>391</v>
      </c>
      <c r="M17" s="12" t="s">
        <v>393</v>
      </c>
    </row>
    <row r="18" spans="1:13" s="11" customFormat="1" ht="25.5">
      <c r="A18" s="13">
        <v>70</v>
      </c>
      <c r="B18" s="13" t="s">
        <v>370</v>
      </c>
      <c r="C18" s="36" t="s">
        <v>295</v>
      </c>
      <c r="D18" s="33" t="s">
        <v>394</v>
      </c>
      <c r="E18" s="55">
        <v>5750000</v>
      </c>
      <c r="F18" s="13" t="s">
        <v>395</v>
      </c>
      <c r="G18" s="45" t="s">
        <v>431</v>
      </c>
      <c r="H18" s="17"/>
      <c r="I18" s="17"/>
      <c r="J18" s="13" t="s">
        <v>396</v>
      </c>
      <c r="K18" s="45" t="s">
        <v>431</v>
      </c>
      <c r="L18" s="13" t="s">
        <v>395</v>
      </c>
      <c r="M18" s="55">
        <v>5750000</v>
      </c>
    </row>
    <row r="19" spans="1:13" s="11" customFormat="1" ht="30">
      <c r="A19" s="13">
        <v>70</v>
      </c>
      <c r="B19" s="13" t="s">
        <v>370</v>
      </c>
      <c r="C19" s="36" t="s">
        <v>295</v>
      </c>
      <c r="D19" s="33" t="s">
        <v>397</v>
      </c>
      <c r="E19" s="12">
        <f>865.5*3800</f>
        <v>3288900</v>
      </c>
      <c r="F19" s="13" t="s">
        <v>398</v>
      </c>
      <c r="G19" s="14">
        <v>45362</v>
      </c>
      <c r="H19" s="17"/>
      <c r="I19" s="17"/>
      <c r="J19" s="13" t="s">
        <v>399</v>
      </c>
      <c r="K19" s="14">
        <v>45362</v>
      </c>
      <c r="L19" s="13" t="s">
        <v>398</v>
      </c>
      <c r="M19" s="12" t="s">
        <v>400</v>
      </c>
    </row>
    <row r="20" spans="1:13" s="11" customFormat="1" ht="38.25">
      <c r="A20" s="13">
        <v>70</v>
      </c>
      <c r="B20" s="13" t="s">
        <v>370</v>
      </c>
      <c r="C20" s="36" t="s">
        <v>295</v>
      </c>
      <c r="D20" s="33" t="s">
        <v>401</v>
      </c>
      <c r="E20" s="12">
        <f>5820*865.5</f>
        <v>5037210</v>
      </c>
      <c r="F20" s="13" t="s">
        <v>402</v>
      </c>
      <c r="G20" s="25">
        <v>45362</v>
      </c>
      <c r="H20" s="17"/>
      <c r="I20" s="17"/>
      <c r="J20" s="13" t="s">
        <v>403</v>
      </c>
      <c r="K20" s="25">
        <v>45362</v>
      </c>
      <c r="L20" s="13" t="s">
        <v>402</v>
      </c>
      <c r="M20" s="12" t="s">
        <v>404</v>
      </c>
    </row>
    <row r="21" spans="1:13" s="11" customFormat="1" ht="15">
      <c r="A21" s="13"/>
      <c r="B21" s="13"/>
      <c r="C21" s="13"/>
      <c r="D21" s="33"/>
      <c r="E21" s="12"/>
      <c r="F21" s="13"/>
      <c r="G21" s="14"/>
      <c r="H21" s="17"/>
      <c r="I21" s="17"/>
      <c r="J21" s="13"/>
      <c r="K21" s="25"/>
      <c r="L21" s="13"/>
      <c r="M21" s="12"/>
    </row>
    <row r="22" spans="1:13" s="11" customFormat="1" ht="15">
      <c r="A22" s="13"/>
      <c r="B22" s="13"/>
      <c r="C22" s="13"/>
      <c r="D22" s="33"/>
      <c r="E22" s="12"/>
      <c r="F22" s="13"/>
      <c r="G22" s="14"/>
      <c r="H22" s="17"/>
      <c r="I22" s="17"/>
      <c r="J22" s="13"/>
      <c r="K22" s="25"/>
      <c r="L22" s="13"/>
      <c r="M22" s="12"/>
    </row>
    <row r="23" spans="1:13" s="11" customFormat="1" ht="15">
      <c r="A23" s="13"/>
      <c r="B23" s="13"/>
      <c r="C23" s="13"/>
      <c r="D23" s="33"/>
      <c r="E23" s="12"/>
      <c r="F23" s="13"/>
      <c r="G23" s="14"/>
      <c r="H23" s="17"/>
      <c r="I23" s="17"/>
      <c r="J23" s="13"/>
      <c r="K23" s="25"/>
      <c r="L23" s="13"/>
      <c r="M23" s="12"/>
    </row>
    <row r="24" spans="1:13" s="11" customFormat="1" ht="15">
      <c r="A24" s="13"/>
      <c r="B24" s="13"/>
      <c r="C24" s="13"/>
      <c r="D24" s="33"/>
      <c r="E24" s="12"/>
      <c r="F24" s="13"/>
      <c r="G24" s="14"/>
      <c r="H24" s="17"/>
      <c r="I24" s="17"/>
      <c r="J24" s="13"/>
      <c r="K24" s="25"/>
      <c r="L24" s="13"/>
      <c r="M24" s="12"/>
    </row>
    <row r="25" spans="1:13" s="11" customFormat="1" ht="15">
      <c r="A25" s="13"/>
      <c r="B25" s="13"/>
      <c r="C25" s="13"/>
      <c r="D25" s="33"/>
      <c r="E25" s="12"/>
      <c r="F25" s="13"/>
      <c r="G25" s="14"/>
      <c r="H25" s="17"/>
      <c r="I25" s="17"/>
      <c r="J25" s="13"/>
      <c r="K25" s="25"/>
      <c r="L25" s="13"/>
      <c r="M25" s="12"/>
    </row>
    <row r="26" spans="1:13" s="11" customFormat="1" ht="15">
      <c r="A26" s="13"/>
      <c r="B26" s="13"/>
      <c r="C26" s="13"/>
      <c r="D26" s="33"/>
      <c r="E26" s="12"/>
      <c r="F26" s="13"/>
      <c r="G26" s="14"/>
      <c r="H26" s="17"/>
      <c r="I26" s="17"/>
      <c r="J26" s="13"/>
      <c r="K26" s="25"/>
      <c r="L26" s="13"/>
      <c r="M26" s="12"/>
    </row>
    <row r="27" spans="1:13" s="11" customFormat="1" ht="15">
      <c r="A27" s="13"/>
      <c r="B27" s="13"/>
      <c r="C27" s="13"/>
      <c r="D27" s="33"/>
      <c r="E27" s="12"/>
      <c r="F27" s="13"/>
      <c r="G27" s="14"/>
      <c r="H27" s="17"/>
      <c r="I27" s="17"/>
      <c r="J27" s="13"/>
      <c r="K27" s="25"/>
      <c r="L27" s="13"/>
      <c r="M27" s="12"/>
    </row>
    <row r="28" spans="1:13" s="11" customFormat="1">
      <c r="J28" s="29"/>
      <c r="K28" s="30"/>
      <c r="L28" s="31"/>
      <c r="M28" s="32"/>
    </row>
    <row r="29" spans="1:13" s="11" customFormat="1">
      <c r="J29" s="29"/>
      <c r="K29" s="30"/>
      <c r="L29" s="31"/>
      <c r="M29" s="32"/>
    </row>
    <row r="30" spans="1:13" s="11" customFormat="1">
      <c r="J30" s="29"/>
      <c r="K30" s="30"/>
      <c r="L30" s="31"/>
      <c r="M30" s="32"/>
    </row>
    <row r="31" spans="1:13" s="11" customFormat="1">
      <c r="J31" s="29"/>
      <c r="K31" s="30"/>
      <c r="L31" s="31"/>
      <c r="M31" s="32"/>
    </row>
  </sheetData>
  <mergeCells count="18">
    <mergeCell ref="J13:J15"/>
    <mergeCell ref="K13:K15"/>
    <mergeCell ref="L13:L15"/>
    <mergeCell ref="A13:A15"/>
    <mergeCell ref="B13:B15"/>
    <mergeCell ref="C13:C15"/>
    <mergeCell ref="F13:F15"/>
    <mergeCell ref="G13:G15"/>
    <mergeCell ref="A10:A11"/>
    <mergeCell ref="B10:B11"/>
    <mergeCell ref="C10:C11"/>
    <mergeCell ref="F10:F11"/>
    <mergeCell ref="G10:G11"/>
    <mergeCell ref="J10:J11"/>
    <mergeCell ref="K10:K11"/>
    <mergeCell ref="L10:L11"/>
    <mergeCell ref="A1:D1"/>
    <mergeCell ref="K8:M8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J23"/>
  <sheetViews>
    <sheetView workbookViewId="0">
      <selection activeCell="G9" sqref="G9"/>
    </sheetView>
  </sheetViews>
  <sheetFormatPr baseColWidth="10" defaultRowHeight="12.75"/>
  <cols>
    <col min="1" max="1" width="13.7109375" style="3" customWidth="1"/>
    <col min="2" max="2" width="19.42578125" style="3" customWidth="1"/>
    <col min="3" max="3" width="14" style="3" customWidth="1"/>
    <col min="4" max="4" width="58.28515625" style="3" customWidth="1"/>
    <col min="5" max="5" width="19.28515625" style="3" customWidth="1"/>
    <col min="6" max="6" width="24.140625" style="3" customWidth="1"/>
    <col min="7" max="7" width="14.7109375" style="3" customWidth="1"/>
    <col min="8" max="8" width="11.42578125" style="3"/>
    <col min="9" max="9" width="15.28515625" style="3" customWidth="1"/>
    <col min="10" max="10" width="17.7109375" style="20" customWidth="1"/>
    <col min="11" max="11" width="16.5703125" style="27" customWidth="1"/>
    <col min="12" max="12" width="25.42578125" style="28" customWidth="1"/>
    <col min="13" max="13" width="17.28515625" style="16" customWidth="1"/>
    <col min="14" max="16384" width="11.42578125" style="3"/>
  </cols>
  <sheetData>
    <row r="1" spans="1:244" ht="15.75">
      <c r="A1" s="56" t="s">
        <v>16</v>
      </c>
      <c r="B1" s="56"/>
      <c r="C1" s="56"/>
      <c r="D1" s="56"/>
      <c r="E1" s="6"/>
      <c r="F1" s="6"/>
      <c r="G1" s="6"/>
      <c r="H1" s="6"/>
      <c r="I1" s="18"/>
      <c r="J1" s="21"/>
      <c r="K1" s="26"/>
      <c r="L1" s="62"/>
      <c r="M1" s="23"/>
    </row>
    <row r="2" spans="1:244" ht="15.75">
      <c r="A2" s="15"/>
      <c r="B2" s="15"/>
      <c r="C2" s="15"/>
      <c r="D2" s="15"/>
      <c r="E2" s="6"/>
      <c r="F2" s="6"/>
      <c r="G2" s="6"/>
      <c r="H2" s="6"/>
      <c r="I2" s="18"/>
      <c r="J2" s="21"/>
      <c r="K2" s="26"/>
      <c r="L2" s="24"/>
      <c r="M2" s="2"/>
    </row>
    <row r="3" spans="1:244" ht="15.75" customHeight="1">
      <c r="F3" s="6"/>
      <c r="G3" s="2"/>
      <c r="H3" s="2"/>
      <c r="I3" s="18"/>
      <c r="J3" s="21"/>
      <c r="K3" s="26"/>
      <c r="L3" s="52"/>
      <c r="M3" s="53"/>
    </row>
    <row r="4" spans="1:244" ht="15.75">
      <c r="A4" s="7" t="s">
        <v>5</v>
      </c>
      <c r="B4" s="7"/>
      <c r="C4" s="88" t="s">
        <v>405</v>
      </c>
      <c r="D4" s="88"/>
      <c r="E4" s="88"/>
      <c r="F4" s="39"/>
      <c r="G4" s="2"/>
      <c r="H4" s="2"/>
      <c r="I4" s="18"/>
      <c r="J4" s="21"/>
      <c r="K4" s="26"/>
      <c r="L4" s="52"/>
      <c r="M4" s="53"/>
    </row>
    <row r="5" spans="1:244" ht="15.75">
      <c r="A5" s="7"/>
      <c r="B5" s="7"/>
      <c r="C5" s="7"/>
      <c r="D5" s="7"/>
      <c r="F5" s="1"/>
      <c r="G5" s="2"/>
      <c r="H5" s="2"/>
      <c r="I5" s="50"/>
      <c r="J5" s="51"/>
      <c r="K5" s="26"/>
      <c r="L5" s="34"/>
      <c r="M5" s="2"/>
    </row>
    <row r="6" spans="1:244" ht="15.75">
      <c r="A6" s="7"/>
      <c r="B6" s="7"/>
      <c r="C6" s="7"/>
      <c r="D6" s="7"/>
      <c r="F6" s="41"/>
      <c r="G6" s="2"/>
      <c r="H6" s="2"/>
      <c r="I6" s="50"/>
      <c r="J6" s="51"/>
      <c r="K6" s="26"/>
      <c r="L6" s="37"/>
      <c r="M6" s="2"/>
    </row>
    <row r="7" spans="1:244" ht="17.25" customHeight="1">
      <c r="F7" s="1"/>
      <c r="G7" s="2"/>
      <c r="H7" s="2"/>
      <c r="I7" s="18"/>
      <c r="J7" s="21"/>
      <c r="K7" s="26"/>
    </row>
    <row r="8" spans="1:244" ht="15" customHeight="1">
      <c r="A8" s="8"/>
      <c r="B8" s="8"/>
      <c r="C8" s="8"/>
      <c r="D8" s="38"/>
      <c r="E8" s="8"/>
      <c r="F8" s="5"/>
      <c r="G8" s="4"/>
      <c r="H8" s="4"/>
      <c r="I8" s="8"/>
      <c r="J8" s="19"/>
      <c r="K8" s="57" t="s">
        <v>4</v>
      </c>
      <c r="L8" s="58"/>
      <c r="M8" s="59"/>
    </row>
    <row r="9" spans="1:244" ht="38.25">
      <c r="A9" s="35" t="s">
        <v>11</v>
      </c>
      <c r="B9" s="9" t="s">
        <v>8</v>
      </c>
      <c r="C9" s="9" t="s">
        <v>0</v>
      </c>
      <c r="D9" s="9" t="s">
        <v>1</v>
      </c>
      <c r="E9" s="9" t="s">
        <v>10</v>
      </c>
      <c r="F9" s="9" t="s">
        <v>2</v>
      </c>
      <c r="G9" s="9" t="s">
        <v>9</v>
      </c>
      <c r="H9" s="9" t="s">
        <v>12</v>
      </c>
      <c r="I9" s="9" t="s">
        <v>13</v>
      </c>
      <c r="J9" s="9" t="s">
        <v>6</v>
      </c>
      <c r="K9" s="10" t="s">
        <v>7</v>
      </c>
      <c r="L9" s="9" t="s">
        <v>2</v>
      </c>
      <c r="M9" s="22" t="s">
        <v>3</v>
      </c>
    </row>
    <row r="10" spans="1:244" s="46" customFormat="1" ht="38.25" customHeight="1">
      <c r="A10" s="36">
        <v>22</v>
      </c>
      <c r="B10" s="36" t="s">
        <v>405</v>
      </c>
      <c r="C10" s="36" t="s">
        <v>295</v>
      </c>
      <c r="D10" s="48" t="s">
        <v>406</v>
      </c>
      <c r="E10" s="84">
        <f>16778.61*871.5</f>
        <v>14622558.615</v>
      </c>
      <c r="F10" s="83" t="s">
        <v>407</v>
      </c>
      <c r="G10" s="85">
        <v>45440</v>
      </c>
      <c r="H10" s="44"/>
      <c r="I10" s="44"/>
      <c r="J10" s="83" t="s">
        <v>408</v>
      </c>
      <c r="K10" s="85">
        <v>45440</v>
      </c>
      <c r="L10" s="83" t="s">
        <v>407</v>
      </c>
      <c r="M10" s="84" t="s">
        <v>409</v>
      </c>
    </row>
    <row r="11" spans="1:244" s="46" customFormat="1" ht="25.5">
      <c r="A11" s="36">
        <v>22</v>
      </c>
      <c r="B11" s="36" t="s">
        <v>405</v>
      </c>
      <c r="C11" s="36" t="s">
        <v>295</v>
      </c>
      <c r="D11" s="49" t="s">
        <v>410</v>
      </c>
      <c r="E11" s="70"/>
      <c r="F11" s="69"/>
      <c r="G11" s="87"/>
      <c r="H11" s="44"/>
      <c r="I11" s="44"/>
      <c r="J11" s="69"/>
      <c r="K11" s="87"/>
      <c r="L11" s="69"/>
      <c r="M11" s="70"/>
    </row>
    <row r="12" spans="1:244" s="46" customFormat="1" ht="51">
      <c r="A12" s="36">
        <v>22</v>
      </c>
      <c r="B12" s="36" t="s">
        <v>405</v>
      </c>
      <c r="C12" s="36" t="s">
        <v>352</v>
      </c>
      <c r="D12" s="49" t="s">
        <v>411</v>
      </c>
      <c r="E12" s="47">
        <v>3480000</v>
      </c>
      <c r="F12" s="36" t="s">
        <v>412</v>
      </c>
      <c r="G12" s="43">
        <v>45497</v>
      </c>
      <c r="H12" s="44"/>
      <c r="I12" s="44"/>
      <c r="J12" s="36" t="s">
        <v>413</v>
      </c>
      <c r="K12" s="45">
        <v>45497</v>
      </c>
      <c r="L12" s="36" t="s">
        <v>412</v>
      </c>
      <c r="M12" s="47">
        <v>3480000</v>
      </c>
      <c r="IJ12" s="11"/>
    </row>
    <row r="13" spans="1:244" s="46" customFormat="1" ht="28.5">
      <c r="A13" s="36">
        <v>22</v>
      </c>
      <c r="B13" s="36" t="s">
        <v>405</v>
      </c>
      <c r="C13" s="36" t="s">
        <v>352</v>
      </c>
      <c r="D13" s="49" t="s">
        <v>414</v>
      </c>
      <c r="E13" s="47">
        <v>4160000</v>
      </c>
      <c r="F13" s="36" t="s">
        <v>415</v>
      </c>
      <c r="G13" s="43">
        <v>45511</v>
      </c>
      <c r="H13" s="44"/>
      <c r="I13" s="44"/>
      <c r="J13" s="36" t="s">
        <v>416</v>
      </c>
      <c r="K13" s="43">
        <v>45511</v>
      </c>
      <c r="L13" s="36" t="s">
        <v>415</v>
      </c>
      <c r="M13" s="47">
        <v>4160000</v>
      </c>
    </row>
    <row r="14" spans="1:244" s="11" customFormat="1" ht="15">
      <c r="A14" s="36"/>
      <c r="B14" s="36"/>
      <c r="C14" s="36"/>
      <c r="D14" s="33"/>
      <c r="E14" s="47"/>
      <c r="F14" s="36"/>
      <c r="G14" s="14"/>
      <c r="H14" s="17"/>
      <c r="I14" s="17"/>
      <c r="J14" s="36"/>
      <c r="K14" s="14"/>
      <c r="L14" s="36"/>
      <c r="M14" s="47"/>
      <c r="IJ14" s="54" t="s">
        <v>14</v>
      </c>
    </row>
    <row r="15" spans="1:244" s="11" customFormat="1" ht="15">
      <c r="A15" s="36"/>
      <c r="B15" s="36"/>
      <c r="C15" s="36"/>
      <c r="D15" s="33"/>
      <c r="E15" s="47"/>
      <c r="F15" s="36"/>
      <c r="G15" s="14"/>
      <c r="H15" s="17"/>
      <c r="I15" s="17"/>
      <c r="J15" s="36"/>
      <c r="K15" s="14"/>
      <c r="L15" s="36"/>
      <c r="M15" s="47"/>
    </row>
    <row r="16" spans="1:244" s="11" customFormat="1" ht="15">
      <c r="A16" s="36"/>
      <c r="B16" s="36"/>
      <c r="C16" s="36"/>
      <c r="D16" s="33"/>
      <c r="E16" s="12"/>
      <c r="F16" s="36"/>
      <c r="G16" s="14"/>
      <c r="H16" s="17"/>
      <c r="I16" s="17"/>
      <c r="J16" s="36"/>
      <c r="K16" s="14"/>
      <c r="L16" s="36"/>
      <c r="M16" s="12"/>
      <c r="IJ16" s="54" t="s">
        <v>15</v>
      </c>
    </row>
    <row r="17" spans="1:13" s="11" customFormat="1" ht="15">
      <c r="A17" s="36"/>
      <c r="B17" s="36"/>
      <c r="C17" s="13"/>
      <c r="D17" s="33"/>
      <c r="E17" s="12"/>
      <c r="F17" s="13"/>
      <c r="G17" s="14"/>
      <c r="H17" s="17"/>
      <c r="I17" s="17"/>
      <c r="J17" s="36"/>
      <c r="K17" s="14"/>
      <c r="L17" s="36"/>
      <c r="M17" s="12"/>
    </row>
    <row r="18" spans="1:13" s="11" customFormat="1" ht="15">
      <c r="A18" s="36"/>
      <c r="B18" s="36"/>
      <c r="C18" s="13"/>
      <c r="D18" s="33"/>
      <c r="E18" s="12"/>
      <c r="F18" s="13"/>
      <c r="G18" s="14"/>
      <c r="H18" s="17"/>
      <c r="I18" s="17"/>
      <c r="J18" s="36"/>
      <c r="K18" s="25"/>
      <c r="L18" s="13"/>
      <c r="M18" s="12"/>
    </row>
    <row r="19" spans="1:13" s="11" customFormat="1" ht="15">
      <c r="A19" s="13"/>
      <c r="B19" s="13"/>
      <c r="C19" s="13"/>
      <c r="D19" s="33"/>
      <c r="E19" s="12"/>
      <c r="F19" s="13"/>
      <c r="G19" s="14"/>
      <c r="H19" s="17"/>
      <c r="I19" s="17"/>
      <c r="J19" s="13"/>
      <c r="K19" s="25"/>
      <c r="L19" s="13"/>
      <c r="M19" s="12"/>
    </row>
    <row r="20" spans="1:13" s="11" customFormat="1" ht="15">
      <c r="A20" s="13"/>
      <c r="B20" s="13"/>
      <c r="C20" s="13"/>
      <c r="D20" s="33"/>
      <c r="E20" s="12"/>
      <c r="F20" s="13"/>
      <c r="G20" s="14"/>
      <c r="H20" s="17"/>
      <c r="I20" s="17"/>
      <c r="J20" s="13"/>
      <c r="K20" s="25"/>
      <c r="L20" s="13"/>
      <c r="M20" s="12"/>
    </row>
    <row r="21" spans="1:13" s="11" customFormat="1" ht="15">
      <c r="A21" s="13"/>
      <c r="B21" s="13"/>
      <c r="C21" s="13"/>
      <c r="D21" s="33"/>
      <c r="E21" s="12"/>
      <c r="F21" s="13"/>
      <c r="G21" s="14"/>
      <c r="H21" s="17"/>
      <c r="I21" s="17"/>
      <c r="J21" s="13"/>
      <c r="K21" s="25"/>
      <c r="L21" s="13"/>
      <c r="M21" s="12"/>
    </row>
    <row r="22" spans="1:13" s="11" customFormat="1">
      <c r="J22" s="29"/>
      <c r="K22" s="30"/>
      <c r="L22" s="31"/>
      <c r="M22" s="32"/>
    </row>
    <row r="23" spans="1:13" s="11" customFormat="1">
      <c r="J23" s="29"/>
      <c r="K23" s="30"/>
      <c r="L23" s="31"/>
      <c r="M23" s="32"/>
    </row>
  </sheetData>
  <mergeCells count="9">
    <mergeCell ref="E10:E11"/>
    <mergeCell ref="F10:F11"/>
    <mergeCell ref="G10:G11"/>
    <mergeCell ref="J10:J11"/>
    <mergeCell ref="K10:K11"/>
    <mergeCell ref="L10:L11"/>
    <mergeCell ref="M10:M11"/>
    <mergeCell ref="A1:D1"/>
    <mergeCell ref="K8:M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1</vt:i4>
      </vt:variant>
    </vt:vector>
  </HeadingPairs>
  <TitlesOfParts>
    <vt:vector size="24" baseType="lpstr">
      <vt:lpstr>ONCOLIQ</vt:lpstr>
      <vt:lpstr>FECUNDIS</vt:lpstr>
      <vt:lpstr>BIOTALIFE</vt:lpstr>
      <vt:lpstr>TREBE BIOTECH</vt:lpstr>
      <vt:lpstr>ERISEA</vt:lpstr>
      <vt:lpstr>EUREKA</vt:lpstr>
      <vt:lpstr>LIMAY BIO</vt:lpstr>
      <vt:lpstr>NANOTRASFER</vt:lpstr>
      <vt:lpstr>MIOTA AEROSPACE</vt:lpstr>
      <vt:lpstr>INFIRA</vt:lpstr>
      <vt:lpstr>DHARMA BIOSCIENCE</vt:lpstr>
      <vt:lpstr>EPIQUILID</vt:lpstr>
      <vt:lpstr>ERGO BIOSCIENCE</vt:lpstr>
      <vt:lpstr>CLAVE DE FLOR</vt:lpstr>
      <vt:lpstr>MYCORIUM BIOTECH</vt:lpstr>
      <vt:lpstr>DETxMOL</vt:lpstr>
      <vt:lpstr>IMMUNALGIA</vt:lpstr>
      <vt:lpstr>RF INDUSTRIAL</vt:lpstr>
      <vt:lpstr>CRUX MARINE</vt:lpstr>
      <vt:lpstr>TIENDA ARGENTINA</vt:lpstr>
      <vt:lpstr>GALTEC</vt:lpstr>
      <vt:lpstr>PANARUM</vt:lpstr>
      <vt:lpstr>LIA AEROSPACE</vt:lpstr>
      <vt:lpstr>ONCOLIQ!Títulos_a_imprimir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pcabo</dc:creator>
  <cp:lastModifiedBy>Administrador</cp:lastModifiedBy>
  <cp:lastPrinted>2018-06-05T18:10:28Z</cp:lastPrinted>
  <dcterms:created xsi:type="dcterms:W3CDTF">2004-08-23T19:05:12Z</dcterms:created>
  <dcterms:modified xsi:type="dcterms:W3CDTF">2024-08-22T15:13:15Z</dcterms:modified>
</cp:coreProperties>
</file>