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05" windowWidth="19635" windowHeight="6675"/>
  </bookViews>
  <sheets>
    <sheet name="01-10-2021" sheetId="1" r:id="rId1"/>
  </sheets>
  <calcPr calcId="14562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N12" i="1"/>
  <c r="O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B16" i="1"/>
  <c r="C16" i="1"/>
  <c r="D16" i="1"/>
  <c r="E16" i="1"/>
  <c r="F16" i="1"/>
  <c r="G16" i="1"/>
  <c r="H16" i="1"/>
  <c r="I16" i="1"/>
  <c r="J16" i="1"/>
  <c r="K16" i="1"/>
  <c r="N16" i="1"/>
  <c r="O16" i="1"/>
  <c r="D22" i="1"/>
  <c r="D23" i="1"/>
  <c r="D26" i="1"/>
  <c r="D27" i="1"/>
  <c r="D28" i="1"/>
  <c r="D31" i="1"/>
  <c r="D32" i="1"/>
  <c r="D35" i="1"/>
  <c r="D36" i="1"/>
</calcChain>
</file>

<file path=xl/sharedStrings.xml><?xml version="1.0" encoding="utf-8"?>
<sst xmlns="http://schemas.openxmlformats.org/spreadsheetml/2006/main" count="38" uniqueCount="36">
  <si>
    <t>Importe mínimo</t>
  </si>
  <si>
    <t>Importe máximo</t>
  </si>
  <si>
    <t>Por función de Síndico de Empresas, Sociedades y/o Entidades</t>
  </si>
  <si>
    <t>Síndico Jurisdiccional Adjunto</t>
  </si>
  <si>
    <t>Síndico Jurisdiccional</t>
  </si>
  <si>
    <t>Por función Síndico Jurisdiccional</t>
  </si>
  <si>
    <t>Coordinación de Sector</t>
  </si>
  <si>
    <t>Coordinación de División</t>
  </si>
  <si>
    <t>Coordinación de Departamento</t>
  </si>
  <si>
    <t>Por Responsabilidad de Coordinación</t>
  </si>
  <si>
    <t>Sub-Gerencia</t>
  </si>
  <si>
    <t>Gerencia</t>
  </si>
  <si>
    <t>Función Ejecutiva</t>
  </si>
  <si>
    <t>SUPLEMENTOS</t>
  </si>
  <si>
    <t>--</t>
  </si>
  <si>
    <t>E</t>
  </si>
  <si>
    <t>D</t>
  </si>
  <si>
    <t>C</t>
  </si>
  <si>
    <t>B</t>
  </si>
  <si>
    <t>A</t>
  </si>
  <si>
    <t>A partir Grado 4</t>
  </si>
  <si>
    <t>A partir Grado 7</t>
  </si>
  <si>
    <t>Intermedio</t>
  </si>
  <si>
    <t>Avanzado</t>
  </si>
  <si>
    <t>Art. 64</t>
  </si>
  <si>
    <t>Art. 63</t>
  </si>
  <si>
    <t>Adicional por tramo</t>
  </si>
  <si>
    <t>Suplemento por Capacitación Terciaria</t>
  </si>
  <si>
    <t>Suplemento Agrupamiento Profesional</t>
  </si>
  <si>
    <t>Asignación básica del nivel + Adicional por grado (Artículos 59 y 60)</t>
  </si>
  <si>
    <t>NIVEL</t>
  </si>
  <si>
    <t>Acta paritaria del 19/08/2021 - Decreto Nº 748/2021</t>
  </si>
  <si>
    <t>Valor de la Unidad Retributiva                       $</t>
  </si>
  <si>
    <r>
      <t>A partir del 01 de</t>
    </r>
    <r>
      <rPr>
        <b/>
        <sz val="11"/>
        <color theme="1"/>
        <rFont val="Calibri"/>
        <family val="2"/>
        <scheme val="minor"/>
      </rPr>
      <t xml:space="preserve"> OCTUBRE de 2021</t>
    </r>
  </si>
  <si>
    <t>Convenio Colectivo de Trabajo Sectorial para el personal de la Sindicatura General de la Nación (Dto. Nº 1714/2010)</t>
  </si>
  <si>
    <t>SINDICATURA GENERAL DE LA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</si>
</sst>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1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Border="1" applyAlignment="1"/>
    <xf numFmtId="43" fontId="0" fillId="0" borderId="1" xfId="1" applyFont="1" applyBorder="1" applyAlignment="1"/>
    <xf numFmtId="43" fontId="0" fillId="0" borderId="2" xfId="1" quotePrefix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3" xfId="1" applyFont="1" applyBorder="1" applyAlignment="1"/>
    <xf numFmtId="43" fontId="0" fillId="0" borderId="4" xfId="1" quotePrefix="1" applyFont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5" xfId="1" applyFont="1" applyBorder="1" applyAlignment="1"/>
    <xf numFmtId="43" fontId="0" fillId="0" borderId="6" xfId="1" quotePrefix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7" workbookViewId="0">
      <selection activeCell="O15" sqref="O15"/>
    </sheetView>
  </sheetViews>
  <sheetFormatPr baseColWidth="10" defaultRowHeight="15" x14ac:dyDescent="0.25"/>
  <cols>
    <col min="1" max="1" width="12" customWidth="1"/>
    <col min="2" max="11" width="13" bestFit="1" customWidth="1"/>
    <col min="12" max="12" width="12" bestFit="1" customWidth="1"/>
    <col min="13" max="13" width="12.140625" bestFit="1" customWidth="1"/>
    <col min="14" max="14" width="15.42578125" customWidth="1"/>
    <col min="15" max="15" width="14.85546875" customWidth="1"/>
  </cols>
  <sheetData>
    <row r="1" spans="1:15" ht="18.75" x14ac:dyDescent="0.3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25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32" t="s">
        <v>33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F4" t="s">
        <v>32</v>
      </c>
      <c r="I4" s="33">
        <v>110.62</v>
      </c>
    </row>
    <row r="5" spans="1:15" x14ac:dyDescent="0.25">
      <c r="A5" s="32" t="s">
        <v>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8" spans="1:15" ht="15.75" thickBot="1" x14ac:dyDescent="0.3"/>
    <row r="9" spans="1:15" ht="36.75" thickBot="1" x14ac:dyDescent="0.3">
      <c r="A9" s="31" t="s">
        <v>30</v>
      </c>
      <c r="B9" s="30" t="s">
        <v>29</v>
      </c>
      <c r="C9" s="30"/>
      <c r="D9" s="30"/>
      <c r="E9" s="30"/>
      <c r="F9" s="30"/>
      <c r="G9" s="30"/>
      <c r="H9" s="30"/>
      <c r="I9" s="30"/>
      <c r="J9" s="30"/>
      <c r="K9" s="30"/>
      <c r="L9" s="29" t="s">
        <v>28</v>
      </c>
      <c r="M9" s="28" t="s">
        <v>27</v>
      </c>
      <c r="N9" s="27" t="s">
        <v>26</v>
      </c>
      <c r="O9" s="26"/>
    </row>
    <row r="10" spans="1:15" s="15" customFormat="1" ht="15.75" thickBot="1" x14ac:dyDescent="0.3">
      <c r="A10" s="24"/>
      <c r="B10" s="25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3" t="s">
        <v>25</v>
      </c>
      <c r="M10" s="23" t="s">
        <v>24</v>
      </c>
      <c r="N10" s="22" t="s">
        <v>23</v>
      </c>
      <c r="O10" s="21" t="s">
        <v>22</v>
      </c>
    </row>
    <row r="11" spans="1:15" s="15" customFormat="1" ht="15.75" thickBot="1" x14ac:dyDescent="0.3">
      <c r="A11" s="20"/>
      <c r="B11" s="19"/>
      <c r="C11" s="18"/>
      <c r="D11" s="18"/>
      <c r="E11" s="18"/>
      <c r="F11" s="18"/>
      <c r="G11" s="18"/>
      <c r="H11" s="18"/>
      <c r="I11" s="18"/>
      <c r="J11" s="18"/>
      <c r="K11" s="18"/>
      <c r="L11" s="17"/>
      <c r="M11" s="17"/>
      <c r="N11" s="16" t="s">
        <v>21</v>
      </c>
      <c r="O11" s="16" t="s">
        <v>20</v>
      </c>
    </row>
    <row r="12" spans="1:15" s="4" customFormat="1" ht="31.5" customHeight="1" x14ac:dyDescent="0.25">
      <c r="A12" s="14" t="s">
        <v>19</v>
      </c>
      <c r="B12" s="12">
        <f>2132*I4</f>
        <v>235841.84</v>
      </c>
      <c r="C12" s="12">
        <f>2244*I4</f>
        <v>248231.28</v>
      </c>
      <c r="D12" s="12">
        <f>2356*I4</f>
        <v>260620.72</v>
      </c>
      <c r="E12" s="12">
        <f>2468*I4</f>
        <v>273010.16000000003</v>
      </c>
      <c r="F12" s="12">
        <f>2590*I4</f>
        <v>286505.8</v>
      </c>
      <c r="G12" s="12">
        <f>2725*I4</f>
        <v>301439.5</v>
      </c>
      <c r="H12" s="12">
        <f>2804*I4</f>
        <v>310178.48000000004</v>
      </c>
      <c r="I12" s="12">
        <f>2916*I4</f>
        <v>322567.92000000004</v>
      </c>
      <c r="J12" s="12">
        <f>3028*I4</f>
        <v>334957.36</v>
      </c>
      <c r="K12" s="12">
        <f>3140*I4</f>
        <v>347346.8</v>
      </c>
      <c r="L12" s="12">
        <f>487.5*I4</f>
        <v>53927.25</v>
      </c>
      <c r="M12" s="13" t="s">
        <v>14</v>
      </c>
      <c r="N12" s="12">
        <f>585*I4</f>
        <v>64712.700000000004</v>
      </c>
      <c r="O12" s="12">
        <f>292.5*I4</f>
        <v>32356.350000000002</v>
      </c>
    </row>
    <row r="13" spans="1:15" s="4" customFormat="1" ht="31.5" customHeight="1" x14ac:dyDescent="0.25">
      <c r="A13" s="11" t="s">
        <v>18</v>
      </c>
      <c r="B13" s="9">
        <f>1705*I4</f>
        <v>188607.1</v>
      </c>
      <c r="C13" s="9">
        <f>1810*I4</f>
        <v>200222.2</v>
      </c>
      <c r="D13" s="9">
        <f>1885*I4</f>
        <v>208518.7</v>
      </c>
      <c r="E13" s="9">
        <f>1957*I4</f>
        <v>216483.34</v>
      </c>
      <c r="F13" s="9">
        <f>2050*I4</f>
        <v>226771</v>
      </c>
      <c r="G13" s="9">
        <f>2125*I4</f>
        <v>235067.5</v>
      </c>
      <c r="H13" s="9">
        <f>2230*I4</f>
        <v>246682.6</v>
      </c>
      <c r="I13" s="9">
        <f>2345*I4</f>
        <v>259403.90000000002</v>
      </c>
      <c r="J13" s="9">
        <f>2442*I4</f>
        <v>270134.04000000004</v>
      </c>
      <c r="K13" s="9">
        <f>2539*I4</f>
        <v>280864.18</v>
      </c>
      <c r="L13" s="9">
        <f>387.5*I4</f>
        <v>42865.25</v>
      </c>
      <c r="M13" s="10">
        <f>155*I4</f>
        <v>17146.100000000002</v>
      </c>
      <c r="N13" s="9">
        <f>465*I4</f>
        <v>51438.3</v>
      </c>
      <c r="O13" s="9">
        <f>232.5*I4</f>
        <v>25719.15</v>
      </c>
    </row>
    <row r="14" spans="1:15" s="4" customFormat="1" ht="31.5" customHeight="1" x14ac:dyDescent="0.25">
      <c r="A14" s="11" t="s">
        <v>17</v>
      </c>
      <c r="B14" s="9">
        <f>1142*I4</f>
        <v>126328.04000000001</v>
      </c>
      <c r="C14" s="9">
        <f>1224*I4</f>
        <v>135398.88</v>
      </c>
      <c r="D14" s="9">
        <f>1306*I4</f>
        <v>144469.72</v>
      </c>
      <c r="E14" s="9">
        <f>1363*I4</f>
        <v>150775.06</v>
      </c>
      <c r="F14" s="9">
        <f>1503*I4</f>
        <v>166261.86000000002</v>
      </c>
      <c r="G14" s="9">
        <f>1633*I4</f>
        <v>180642.46000000002</v>
      </c>
      <c r="H14" s="9">
        <f>1718*I4</f>
        <v>190045.16</v>
      </c>
      <c r="I14" s="9">
        <f>1748*I4</f>
        <v>193363.76</v>
      </c>
      <c r="J14" s="9">
        <f>1808*I4</f>
        <v>200000.96000000002</v>
      </c>
      <c r="K14" s="9">
        <f>1868*I4</f>
        <v>206638.16</v>
      </c>
      <c r="L14" s="9">
        <f>262*I4</f>
        <v>28982.440000000002</v>
      </c>
      <c r="M14" s="10">
        <f>104.8*I4</f>
        <v>11592.976000000001</v>
      </c>
      <c r="N14" s="9">
        <f>314.4*I4</f>
        <v>34778.928</v>
      </c>
      <c r="O14" s="9">
        <f>157.2*I4</f>
        <v>17389.464</v>
      </c>
    </row>
    <row r="15" spans="1:15" s="4" customFormat="1" ht="31.5" customHeight="1" x14ac:dyDescent="0.25">
      <c r="A15" s="11" t="s">
        <v>16</v>
      </c>
      <c r="B15" s="9">
        <f>613*I4</f>
        <v>67810.06</v>
      </c>
      <c r="C15" s="9">
        <f>671*I4</f>
        <v>74226.02</v>
      </c>
      <c r="D15" s="9">
        <f>738*I4</f>
        <v>81637.56</v>
      </c>
      <c r="E15" s="9">
        <f>805*I4</f>
        <v>89049.1</v>
      </c>
      <c r="F15" s="9">
        <f>872*I4</f>
        <v>96460.64</v>
      </c>
      <c r="G15" s="9">
        <f>940*I4</f>
        <v>103982.8</v>
      </c>
      <c r="H15" s="9">
        <f>1006*I4</f>
        <v>111283.72</v>
      </c>
      <c r="I15" s="9">
        <f>1073*I4</f>
        <v>118695.26000000001</v>
      </c>
      <c r="J15" s="9">
        <f>1140*I4</f>
        <v>126106.8</v>
      </c>
      <c r="K15" s="9">
        <f>1207*I4</f>
        <v>133518.34</v>
      </c>
      <c r="L15" s="9">
        <f>141.25*I4</f>
        <v>15625.075000000001</v>
      </c>
      <c r="M15" s="10">
        <f>56.5*I4</f>
        <v>6250.0300000000007</v>
      </c>
      <c r="N15" s="9">
        <f>169.5*I4</f>
        <v>18750.09</v>
      </c>
      <c r="O15" s="9">
        <f>84.75*I4</f>
        <v>9375.0450000000001</v>
      </c>
    </row>
    <row r="16" spans="1:15" s="4" customFormat="1" ht="27" customHeight="1" thickBot="1" x14ac:dyDescent="0.3">
      <c r="A16" s="8" t="s">
        <v>15</v>
      </c>
      <c r="B16" s="5">
        <f>382*I4</f>
        <v>42256.840000000004</v>
      </c>
      <c r="C16" s="5">
        <f>426*I4</f>
        <v>47124.12</v>
      </c>
      <c r="D16" s="5">
        <f>469*I4</f>
        <v>51880.78</v>
      </c>
      <c r="E16" s="5">
        <f>512*I4</f>
        <v>56637.440000000002</v>
      </c>
      <c r="F16" s="5">
        <f>555*I4</f>
        <v>61394.100000000006</v>
      </c>
      <c r="G16" s="5">
        <f>598*I4</f>
        <v>66150.760000000009</v>
      </c>
      <c r="H16" s="5">
        <f>648*I4</f>
        <v>71681.760000000009</v>
      </c>
      <c r="I16" s="5">
        <f>698*I4</f>
        <v>77212.760000000009</v>
      </c>
      <c r="J16" s="5">
        <f>748*I4</f>
        <v>82743.760000000009</v>
      </c>
      <c r="K16" s="5">
        <f>798*I4</f>
        <v>88274.760000000009</v>
      </c>
      <c r="L16" s="7" t="s">
        <v>14</v>
      </c>
      <c r="M16" s="6" t="s">
        <v>14</v>
      </c>
      <c r="N16" s="5">
        <f>104.4*I4</f>
        <v>11548.728000000001</v>
      </c>
      <c r="O16" s="5">
        <f>52.2*I4</f>
        <v>5774.3640000000005</v>
      </c>
    </row>
    <row r="19" spans="1:4" x14ac:dyDescent="0.25">
      <c r="A19" s="3" t="s">
        <v>13</v>
      </c>
    </row>
    <row r="21" spans="1:4" x14ac:dyDescent="0.25">
      <c r="A21" s="2" t="s">
        <v>12</v>
      </c>
    </row>
    <row r="22" spans="1:4" x14ac:dyDescent="0.25">
      <c r="A22" t="s">
        <v>11</v>
      </c>
      <c r="D22" s="1">
        <f>706*I4</f>
        <v>78097.72</v>
      </c>
    </row>
    <row r="23" spans="1:4" x14ac:dyDescent="0.25">
      <c r="A23" t="s">
        <v>10</v>
      </c>
      <c r="D23" s="1">
        <f>353*I4</f>
        <v>39048.86</v>
      </c>
    </row>
    <row r="25" spans="1:4" x14ac:dyDescent="0.25">
      <c r="A25" s="2" t="s">
        <v>9</v>
      </c>
    </row>
    <row r="26" spans="1:4" x14ac:dyDescent="0.25">
      <c r="A26" t="s">
        <v>8</v>
      </c>
      <c r="D26" s="1">
        <f>235*I4</f>
        <v>25995.7</v>
      </c>
    </row>
    <row r="27" spans="1:4" x14ac:dyDescent="0.25">
      <c r="A27" t="s">
        <v>7</v>
      </c>
      <c r="D27" s="1">
        <f>101*I4</f>
        <v>11172.62</v>
      </c>
    </row>
    <row r="28" spans="1:4" x14ac:dyDescent="0.25">
      <c r="A28" t="s">
        <v>6</v>
      </c>
      <c r="D28" s="1">
        <f>2*33.58*I4</f>
        <v>7429.2392</v>
      </c>
    </row>
    <row r="30" spans="1:4" x14ac:dyDescent="0.25">
      <c r="A30" s="2" t="s">
        <v>5</v>
      </c>
    </row>
    <row r="31" spans="1:4" x14ac:dyDescent="0.25">
      <c r="A31" t="s">
        <v>4</v>
      </c>
      <c r="D31" s="1">
        <f>235*I4</f>
        <v>25995.7</v>
      </c>
    </row>
    <row r="32" spans="1:4" x14ac:dyDescent="0.25">
      <c r="A32" t="s">
        <v>3</v>
      </c>
      <c r="D32" s="1">
        <f>101*I4</f>
        <v>11172.62</v>
      </c>
    </row>
    <row r="34" spans="1:4" x14ac:dyDescent="0.25">
      <c r="A34" s="2" t="s">
        <v>2</v>
      </c>
    </row>
    <row r="35" spans="1:4" x14ac:dyDescent="0.25">
      <c r="A35" t="s">
        <v>1</v>
      </c>
      <c r="D35" s="1">
        <f>235*I4</f>
        <v>25995.7</v>
      </c>
    </row>
    <row r="36" spans="1:4" x14ac:dyDescent="0.25">
      <c r="A36" t="s">
        <v>0</v>
      </c>
      <c r="D36" s="1">
        <f>33.58*I4</f>
        <v>3714.6196</v>
      </c>
    </row>
  </sheetData>
  <mergeCells count="19">
    <mergeCell ref="K10:K11"/>
    <mergeCell ref="L10:L11"/>
    <mergeCell ref="F10:F11"/>
    <mergeCell ref="A1:O1"/>
    <mergeCell ref="A2:O2"/>
    <mergeCell ref="A3:O3"/>
    <mergeCell ref="A5:O5"/>
    <mergeCell ref="B9:K9"/>
    <mergeCell ref="N9:O9"/>
    <mergeCell ref="M10:M11"/>
    <mergeCell ref="G10:G11"/>
    <mergeCell ref="H10:H11"/>
    <mergeCell ref="A10:A11"/>
    <mergeCell ref="B10:B11"/>
    <mergeCell ref="C10:C11"/>
    <mergeCell ref="D10:D11"/>
    <mergeCell ref="E10:E11"/>
    <mergeCell ref="I10:I11"/>
    <mergeCell ref="J10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01-10-2021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Gabriela Pereyra</dc:creator>
  <cp:lastModifiedBy>Ivana Gabriela Pereyra</cp:lastModifiedBy>
  <dcterms:created xsi:type="dcterms:W3CDTF">2021-11-01T14:13:32Z</dcterms:created>
  <dcterms:modified xsi:type="dcterms:W3CDTF">2021-11-01T14:14:41Z</dcterms:modified>
</cp:coreProperties>
</file>