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245"/>
  </bookViews>
  <sheets>
    <sheet name="01-08-2021" sheetId="1" r:id="rId1"/>
  </sheets>
  <calcPr calcId="145621"/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K12" i="1"/>
  <c r="L12" i="1"/>
  <c r="N12" i="1"/>
  <c r="O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B16" i="1"/>
  <c r="C16" i="1"/>
  <c r="D16" i="1"/>
  <c r="E16" i="1"/>
  <c r="F16" i="1"/>
  <c r="G16" i="1"/>
  <c r="H16" i="1"/>
  <c r="I16" i="1"/>
  <c r="J16" i="1"/>
  <c r="K16" i="1"/>
  <c r="N16" i="1"/>
  <c r="O16" i="1"/>
  <c r="D22" i="1"/>
  <c r="D23" i="1"/>
  <c r="D26" i="1"/>
  <c r="D27" i="1"/>
  <c r="D28" i="1"/>
  <c r="D31" i="1"/>
  <c r="D32" i="1"/>
  <c r="D35" i="1"/>
  <c r="D36" i="1"/>
</calcChain>
</file>

<file path=xl/sharedStrings.xml><?xml version="1.0" encoding="utf-8"?>
<sst xmlns="http://schemas.openxmlformats.org/spreadsheetml/2006/main" count="38" uniqueCount="36">
  <si>
    <t>Importe mínimo</t>
  </si>
  <si>
    <t>Importe máximo</t>
  </si>
  <si>
    <t>Por función de Síndico de Empresas, Sociedades y/o Entidades</t>
  </si>
  <si>
    <t>Síndico Jurisdiccional Adjunto</t>
  </si>
  <si>
    <t>Síndico Jurisdiccional</t>
  </si>
  <si>
    <t>Por función Síndico Jurisdiccional</t>
  </si>
  <si>
    <t>Coordinación de Sector</t>
  </si>
  <si>
    <t>Coordinación de División</t>
  </si>
  <si>
    <t>Coordinación de Departamento</t>
  </si>
  <si>
    <t>Por Responsabilidad de Coordinación</t>
  </si>
  <si>
    <t>Sub-Gerencia</t>
  </si>
  <si>
    <t>Gerencia</t>
  </si>
  <si>
    <t>Función Ejecutiva</t>
  </si>
  <si>
    <t>SUPLEMENTOS</t>
  </si>
  <si>
    <t>--</t>
  </si>
  <si>
    <t>E</t>
  </si>
  <si>
    <t>D</t>
  </si>
  <si>
    <t>C</t>
  </si>
  <si>
    <t>B</t>
  </si>
  <si>
    <t>A</t>
  </si>
  <si>
    <t>A partir Grado 4</t>
  </si>
  <si>
    <t>A partir Grado 7</t>
  </si>
  <si>
    <t>Intermedio</t>
  </si>
  <si>
    <t>Avanzado</t>
  </si>
  <si>
    <t>Art. 64</t>
  </si>
  <si>
    <t>Art. 63</t>
  </si>
  <si>
    <t>Adicional por tramo</t>
  </si>
  <si>
    <t>Suplemento por Capacitación Terciaria</t>
  </si>
  <si>
    <t>Suplemento Agrupamiento Profesional</t>
  </si>
  <si>
    <t>Asignación básica del nivel + Adicional por grado (Artículos 59 y 60)</t>
  </si>
  <si>
    <t>NIVEL</t>
  </si>
  <si>
    <t>Acta paritaria del 19/08/2021 - Decreto Nº 748/2021</t>
  </si>
  <si>
    <t>Valor de la Unidad Retributiva                       $</t>
  </si>
  <si>
    <r>
      <t>A partir del 01 de</t>
    </r>
    <r>
      <rPr>
        <b/>
        <sz val="11"/>
        <color theme="1"/>
        <rFont val="Calibri"/>
        <family val="2"/>
        <scheme val="minor"/>
      </rPr>
      <t xml:space="preserve"> AGOSTO de 2021</t>
    </r>
  </si>
  <si>
    <t>Convenio Colectivo de Trabajo Sectorial para el personal de la Sindicatura General de la Nación (Dto. Nº 1714/2010)</t>
  </si>
  <si>
    <t>SINDICATURA GENERAL DE LA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</si>
</sst>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1" applyFont="1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Border="1" applyAlignment="1"/>
    <xf numFmtId="43" fontId="0" fillId="0" borderId="1" xfId="1" applyFont="1" applyBorder="1" applyAlignment="1"/>
    <xf numFmtId="43" fontId="0" fillId="0" borderId="2" xfId="1" quotePrefix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3" xfId="1" applyFont="1" applyBorder="1" applyAlignment="1"/>
    <xf numFmtId="43" fontId="0" fillId="0" borderId="4" xfId="1" quotePrefix="1" applyFont="1" applyBorder="1" applyAlignment="1">
      <alignment horizontal="center"/>
    </xf>
    <xf numFmtId="0" fontId="0" fillId="0" borderId="3" xfId="0" applyBorder="1" applyAlignment="1">
      <alignment horizontal="center"/>
    </xf>
    <xf numFmtId="43" fontId="0" fillId="0" borderId="5" xfId="1" applyFont="1" applyBorder="1" applyAlignment="1"/>
    <xf numFmtId="43" fontId="0" fillId="0" borderId="6" xfId="1" quotePrefix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A4" workbookViewId="0">
      <selection activeCell="A6" sqref="A6"/>
    </sheetView>
  </sheetViews>
  <sheetFormatPr baseColWidth="10" defaultRowHeight="15" x14ac:dyDescent="0.25"/>
  <cols>
    <col min="1" max="1" width="12" customWidth="1"/>
    <col min="2" max="11" width="13" bestFit="1" customWidth="1"/>
    <col min="12" max="12" width="12" bestFit="1" customWidth="1"/>
    <col min="13" max="13" width="12.140625" bestFit="1" customWidth="1"/>
    <col min="14" max="14" width="15.42578125" customWidth="1"/>
    <col min="15" max="15" width="14.85546875" customWidth="1"/>
  </cols>
  <sheetData>
    <row r="1" spans="1:15" ht="18.75" x14ac:dyDescent="0.3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25">
      <c r="A2" s="34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x14ac:dyDescent="0.25">
      <c r="A3" s="32" t="s">
        <v>33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x14ac:dyDescent="0.25">
      <c r="F4" t="s">
        <v>32</v>
      </c>
      <c r="I4" s="33">
        <v>97.51</v>
      </c>
    </row>
    <row r="5" spans="1:15" x14ac:dyDescent="0.25">
      <c r="A5" s="32" t="s">
        <v>31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8" spans="1:15" ht="15.75" thickBot="1" x14ac:dyDescent="0.3"/>
    <row r="9" spans="1:15" ht="36.75" thickBot="1" x14ac:dyDescent="0.3">
      <c r="A9" s="31" t="s">
        <v>30</v>
      </c>
      <c r="B9" s="30" t="s">
        <v>29</v>
      </c>
      <c r="C9" s="30"/>
      <c r="D9" s="30"/>
      <c r="E9" s="30"/>
      <c r="F9" s="30"/>
      <c r="G9" s="30"/>
      <c r="H9" s="30"/>
      <c r="I9" s="30"/>
      <c r="J9" s="30"/>
      <c r="K9" s="30"/>
      <c r="L9" s="29" t="s">
        <v>28</v>
      </c>
      <c r="M9" s="28" t="s">
        <v>27</v>
      </c>
      <c r="N9" s="27" t="s">
        <v>26</v>
      </c>
      <c r="O9" s="26"/>
    </row>
    <row r="10" spans="1:15" s="15" customFormat="1" ht="15.75" thickBot="1" x14ac:dyDescent="0.3">
      <c r="A10" s="24"/>
      <c r="B10" s="25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23" t="s">
        <v>25</v>
      </c>
      <c r="M10" s="23" t="s">
        <v>24</v>
      </c>
      <c r="N10" s="22" t="s">
        <v>23</v>
      </c>
      <c r="O10" s="21" t="s">
        <v>22</v>
      </c>
    </row>
    <row r="11" spans="1:15" s="15" customFormat="1" ht="15.75" thickBot="1" x14ac:dyDescent="0.3">
      <c r="A11" s="20"/>
      <c r="B11" s="19"/>
      <c r="C11" s="18"/>
      <c r="D11" s="18"/>
      <c r="E11" s="18"/>
      <c r="F11" s="18"/>
      <c r="G11" s="18"/>
      <c r="H11" s="18"/>
      <c r="I11" s="18"/>
      <c r="J11" s="18"/>
      <c r="K11" s="18"/>
      <c r="L11" s="17"/>
      <c r="M11" s="17"/>
      <c r="N11" s="16" t="s">
        <v>21</v>
      </c>
      <c r="O11" s="16" t="s">
        <v>20</v>
      </c>
    </row>
    <row r="12" spans="1:15" s="4" customFormat="1" ht="31.5" customHeight="1" x14ac:dyDescent="0.25">
      <c r="A12" s="14" t="s">
        <v>19</v>
      </c>
      <c r="B12" s="12">
        <f>2132*I4</f>
        <v>207891.32</v>
      </c>
      <c r="C12" s="12">
        <f>2244*I4</f>
        <v>218812.44</v>
      </c>
      <c r="D12" s="12">
        <f>2356*I4</f>
        <v>229733.56</v>
      </c>
      <c r="E12" s="12">
        <f>2468*I4</f>
        <v>240654.68000000002</v>
      </c>
      <c r="F12" s="12">
        <f>2590*I4</f>
        <v>252550.90000000002</v>
      </c>
      <c r="G12" s="12">
        <f>2725*I4</f>
        <v>265714.75</v>
      </c>
      <c r="H12" s="12">
        <f>2804*I4</f>
        <v>273418.04000000004</v>
      </c>
      <c r="I12" s="12">
        <f>2916*I4</f>
        <v>284339.16000000003</v>
      </c>
      <c r="J12" s="12">
        <f>3028*I4</f>
        <v>295260.28000000003</v>
      </c>
      <c r="K12" s="12">
        <f>3140*I4</f>
        <v>306181.40000000002</v>
      </c>
      <c r="L12" s="12">
        <f>487.5*I4</f>
        <v>47536.125</v>
      </c>
      <c r="M12" s="13" t="s">
        <v>14</v>
      </c>
      <c r="N12" s="12">
        <f>585*I4</f>
        <v>57043.350000000006</v>
      </c>
      <c r="O12" s="12">
        <f>292.5*I4</f>
        <v>28521.675000000003</v>
      </c>
    </row>
    <row r="13" spans="1:15" s="4" customFormat="1" ht="31.5" customHeight="1" x14ac:dyDescent="0.25">
      <c r="A13" s="11" t="s">
        <v>18</v>
      </c>
      <c r="B13" s="9">
        <f>1705*I4</f>
        <v>166254.55000000002</v>
      </c>
      <c r="C13" s="9">
        <f>1810*I4</f>
        <v>176493.1</v>
      </c>
      <c r="D13" s="9">
        <f>1885*I4</f>
        <v>183806.35</v>
      </c>
      <c r="E13" s="9">
        <f>1957*I4</f>
        <v>190827.07</v>
      </c>
      <c r="F13" s="9">
        <f>2050*I4</f>
        <v>199895.5</v>
      </c>
      <c r="G13" s="9">
        <f>2125*I4</f>
        <v>207208.75</v>
      </c>
      <c r="H13" s="9">
        <f>2230*I4</f>
        <v>217447.30000000002</v>
      </c>
      <c r="I13" s="9">
        <f>2345*I4</f>
        <v>228660.95</v>
      </c>
      <c r="J13" s="9">
        <f>2442*I4</f>
        <v>238119.42</v>
      </c>
      <c r="K13" s="9">
        <f>2539*I4</f>
        <v>247577.89</v>
      </c>
      <c r="L13" s="9">
        <f>387.5*I4</f>
        <v>37785.125</v>
      </c>
      <c r="M13" s="10">
        <f>155*I4</f>
        <v>15114.050000000001</v>
      </c>
      <c r="N13" s="9">
        <f>465*I4</f>
        <v>45342.15</v>
      </c>
      <c r="O13" s="9">
        <f>232.5*I4</f>
        <v>22671.075000000001</v>
      </c>
    </row>
    <row r="14" spans="1:15" s="4" customFormat="1" ht="31.5" customHeight="1" x14ac:dyDescent="0.25">
      <c r="A14" s="11" t="s">
        <v>17</v>
      </c>
      <c r="B14" s="9">
        <f>1142*I4</f>
        <v>111356.42000000001</v>
      </c>
      <c r="C14" s="9">
        <f>1224*I4</f>
        <v>119352.24</v>
      </c>
      <c r="D14" s="9">
        <f>1306*I4</f>
        <v>127348.06000000001</v>
      </c>
      <c r="E14" s="9">
        <f>1363*I4</f>
        <v>132906.13</v>
      </c>
      <c r="F14" s="9">
        <f>1503*I4</f>
        <v>146557.53</v>
      </c>
      <c r="G14" s="9">
        <f>1633*I4</f>
        <v>159233.83000000002</v>
      </c>
      <c r="H14" s="9">
        <f>1718*I4</f>
        <v>167522.18000000002</v>
      </c>
      <c r="I14" s="9">
        <f>1748*I4</f>
        <v>170447.48</v>
      </c>
      <c r="J14" s="9">
        <f>1808*I4</f>
        <v>176298.08000000002</v>
      </c>
      <c r="K14" s="9">
        <f>1868*I4</f>
        <v>182148.68000000002</v>
      </c>
      <c r="L14" s="9">
        <f>262*I4</f>
        <v>25547.620000000003</v>
      </c>
      <c r="M14" s="10">
        <f>104.8*I4</f>
        <v>10219.048000000001</v>
      </c>
      <c r="N14" s="9">
        <f>314.4*I4</f>
        <v>30657.144</v>
      </c>
      <c r="O14" s="9">
        <f>157.2*I4</f>
        <v>15328.572</v>
      </c>
    </row>
    <row r="15" spans="1:15" s="4" customFormat="1" ht="31.5" customHeight="1" x14ac:dyDescent="0.25">
      <c r="A15" s="11" t="s">
        <v>16</v>
      </c>
      <c r="B15" s="9">
        <f>613*I4</f>
        <v>59773.630000000005</v>
      </c>
      <c r="C15" s="9">
        <f>671*I4</f>
        <v>65429.210000000006</v>
      </c>
      <c r="D15" s="9">
        <f>738*I4</f>
        <v>71962.38</v>
      </c>
      <c r="E15" s="9">
        <f>805*I4</f>
        <v>78495.55</v>
      </c>
      <c r="F15" s="9">
        <f>872*I4</f>
        <v>85028.72</v>
      </c>
      <c r="G15" s="9">
        <f>940*I4</f>
        <v>91659.400000000009</v>
      </c>
      <c r="H15" s="9">
        <f>1006*I4</f>
        <v>98095.060000000012</v>
      </c>
      <c r="I15" s="9">
        <f>1073*I4</f>
        <v>104628.23000000001</v>
      </c>
      <c r="J15" s="9">
        <f>1140*I4</f>
        <v>111161.40000000001</v>
      </c>
      <c r="K15" s="9">
        <f>1207*I4</f>
        <v>117694.57</v>
      </c>
      <c r="L15" s="9">
        <f>141.25*I4</f>
        <v>13773.2875</v>
      </c>
      <c r="M15" s="10">
        <f>56.5*I4</f>
        <v>5509.3150000000005</v>
      </c>
      <c r="N15" s="9">
        <f>169.5*I4</f>
        <v>16527.945</v>
      </c>
      <c r="O15" s="9">
        <f>84.75*I4</f>
        <v>8263.9724999999999</v>
      </c>
    </row>
    <row r="16" spans="1:15" s="4" customFormat="1" ht="21.6" customHeight="1" thickBot="1" x14ac:dyDescent="0.3">
      <c r="A16" s="8" t="s">
        <v>15</v>
      </c>
      <c r="B16" s="5">
        <f>382*I4</f>
        <v>37248.82</v>
      </c>
      <c r="C16" s="5">
        <f>426*I4</f>
        <v>41539.26</v>
      </c>
      <c r="D16" s="5">
        <f>469*I4</f>
        <v>45732.19</v>
      </c>
      <c r="E16" s="5">
        <f>512*I4</f>
        <v>49925.120000000003</v>
      </c>
      <c r="F16" s="5">
        <f>555*I4</f>
        <v>54118.05</v>
      </c>
      <c r="G16" s="5">
        <f>598*I4</f>
        <v>58310.98</v>
      </c>
      <c r="H16" s="5">
        <f>648*I4</f>
        <v>63186.48</v>
      </c>
      <c r="I16" s="5">
        <f>698*I4</f>
        <v>68061.98000000001</v>
      </c>
      <c r="J16" s="5">
        <f>748*I4</f>
        <v>72937.48000000001</v>
      </c>
      <c r="K16" s="5">
        <f>798*I4</f>
        <v>77812.98000000001</v>
      </c>
      <c r="L16" s="7" t="s">
        <v>14</v>
      </c>
      <c r="M16" s="6" t="s">
        <v>14</v>
      </c>
      <c r="N16" s="5">
        <f>104.4*I4</f>
        <v>10180.044000000002</v>
      </c>
      <c r="O16" s="5">
        <f>52.2*I4</f>
        <v>5090.0220000000008</v>
      </c>
    </row>
    <row r="19" spans="1:4" x14ac:dyDescent="0.25">
      <c r="A19" s="3" t="s">
        <v>13</v>
      </c>
    </row>
    <row r="21" spans="1:4" x14ac:dyDescent="0.25">
      <c r="A21" s="2" t="s">
        <v>12</v>
      </c>
    </row>
    <row r="22" spans="1:4" x14ac:dyDescent="0.25">
      <c r="A22" t="s">
        <v>11</v>
      </c>
      <c r="D22" s="1">
        <f>706*I4</f>
        <v>68842.06</v>
      </c>
    </row>
    <row r="23" spans="1:4" x14ac:dyDescent="0.25">
      <c r="A23" t="s">
        <v>10</v>
      </c>
      <c r="D23" s="1">
        <f>353*I4</f>
        <v>34421.03</v>
      </c>
    </row>
    <row r="25" spans="1:4" x14ac:dyDescent="0.25">
      <c r="A25" s="2" t="s">
        <v>9</v>
      </c>
    </row>
    <row r="26" spans="1:4" x14ac:dyDescent="0.25">
      <c r="A26" t="s">
        <v>8</v>
      </c>
      <c r="D26" s="1">
        <f>235*I4</f>
        <v>22914.850000000002</v>
      </c>
    </row>
    <row r="27" spans="1:4" x14ac:dyDescent="0.25">
      <c r="A27" t="s">
        <v>7</v>
      </c>
      <c r="D27" s="1">
        <f>101*I4</f>
        <v>9848.51</v>
      </c>
    </row>
    <row r="28" spans="1:4" x14ac:dyDescent="0.25">
      <c r="A28" t="s">
        <v>6</v>
      </c>
      <c r="D28" s="1">
        <f>2*33.58*I4</f>
        <v>6548.7716</v>
      </c>
    </row>
    <row r="30" spans="1:4" x14ac:dyDescent="0.25">
      <c r="A30" s="2" t="s">
        <v>5</v>
      </c>
    </row>
    <row r="31" spans="1:4" x14ac:dyDescent="0.25">
      <c r="A31" t="s">
        <v>4</v>
      </c>
      <c r="D31" s="1">
        <f>235*I4</f>
        <v>22914.850000000002</v>
      </c>
    </row>
    <row r="32" spans="1:4" x14ac:dyDescent="0.25">
      <c r="A32" t="s">
        <v>3</v>
      </c>
      <c r="D32" s="1">
        <f>101*I4</f>
        <v>9848.51</v>
      </c>
    </row>
    <row r="34" spans="1:4" x14ac:dyDescent="0.25">
      <c r="A34" s="2" t="s">
        <v>2</v>
      </c>
    </row>
    <row r="35" spans="1:4" x14ac:dyDescent="0.25">
      <c r="A35" t="s">
        <v>1</v>
      </c>
      <c r="D35" s="1">
        <f>235*I4</f>
        <v>22914.850000000002</v>
      </c>
    </row>
    <row r="36" spans="1:4" x14ac:dyDescent="0.25">
      <c r="A36" t="s">
        <v>0</v>
      </c>
      <c r="D36" s="1">
        <f>33.58*I4</f>
        <v>3274.3858</v>
      </c>
    </row>
  </sheetData>
  <mergeCells count="19">
    <mergeCell ref="K10:K11"/>
    <mergeCell ref="L10:L11"/>
    <mergeCell ref="F10:F11"/>
    <mergeCell ref="A1:O1"/>
    <mergeCell ref="A2:O2"/>
    <mergeCell ref="A3:O3"/>
    <mergeCell ref="A5:O5"/>
    <mergeCell ref="B9:K9"/>
    <mergeCell ref="N9:O9"/>
    <mergeCell ref="M10:M11"/>
    <mergeCell ref="G10:G11"/>
    <mergeCell ref="H10:H11"/>
    <mergeCell ref="A10:A11"/>
    <mergeCell ref="B10:B11"/>
    <mergeCell ref="C10:C11"/>
    <mergeCell ref="D10:D11"/>
    <mergeCell ref="E10:E11"/>
    <mergeCell ref="I10:I11"/>
    <mergeCell ref="J10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01-08-2021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Gabriela Pereyra</dc:creator>
  <cp:lastModifiedBy>Ivana Gabriela Pereyra</cp:lastModifiedBy>
  <dcterms:created xsi:type="dcterms:W3CDTF">2021-11-01T14:13:10Z</dcterms:created>
  <dcterms:modified xsi:type="dcterms:W3CDTF">2021-11-01T14:14:13Z</dcterms:modified>
</cp:coreProperties>
</file>